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E72AE00E-8438-47F7-A518-79CC4D2A82DB}"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54" i="147"/>
  <c r="BT67" i="147" l="1"/>
  <c r="CK67" i="147"/>
  <c r="CK31" i="147"/>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<sst xmlns="http://schemas.openxmlformats.org/spreadsheetml/2006/main" count="24529" uniqueCount="2528">
  <si>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</si>
  <si>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</si>
  <si>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</si>
  <si>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</si>
  <si>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</si>
  <si>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</si>
  <si>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</si>
  <si>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</si>
  <si>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</si>
  <si>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</si>
  <si>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</si>
  <si>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</si>
  <si>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</si>
  <si>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</si>
  <si>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</si>
  <si>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</si>
  <si>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</si>
  <si>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</si>
  <si>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</si>
  <si>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</si>
  <si>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</si>
  <si>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</si>
  <si>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</si>
  <si>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</si>
  <si>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</si>
  <si>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</si>
  <si>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</si>
  <si>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</si>
  <si>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</si>
  <si>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</si>
  <si>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</si>
  <si>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</si>
  <si>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</si>
  <si>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</si>
  <si>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</si>
  <si>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</si>
  <si>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</si>
  <si>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</si>
  <si>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</si>
  <si>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</si>
  <si>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</si>
  <si>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</si>
  <si>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</si>
  <si>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</si>
  <si>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</si>
  <si>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</si>
  <si>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</si>
  <si>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</si>
  <si>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</si>
  <si>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</si>
  <si>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</si>
  <si>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</si>
  <si>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</si>
  <si>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</si>
  <si>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</si>
  <si>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</si>
  <si>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</si>
  <si>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</si>
  <si>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</si>
  <si>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</si>
  <si>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</si>
  <si>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</si>
  <si>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</si>
  <si>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</si>
  <si>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</si>
  <si>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</si>
  <si>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</si>
  <si>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</si>
  <si>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</si>
  <si>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</si>
  <si>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</si>
  <si>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</si>
  <si>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</si>
  <si>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</si>
  <si>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</si>
  <si>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</si>
  <si>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</si>
  <si>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</si>
  <si>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</si>
  <si>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</si>
  <si>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</si>
  <si>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</si>
  <si>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</si>
  <si>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</si>
  <si>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</si>
  <si>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</si>
  <si>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</si>
  <si>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</si>
  <si>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</si>
  <si>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</si>
  <si>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</si>
  <si>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</si>
  <si>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</si>
  <si>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</si>
  <si>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</si>
  <si>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</si>
  <si>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</si>
  <si>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</si>
  <si>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</si>
  <si>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</si>
  <si>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</si>
  <si>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</si>
  <si>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</si>
  <si>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</si>
  <si>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</si>
  <si>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</si>
  <si>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</si>
  <si>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</si>
  <si>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</si>
  <si>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</si>
  <si>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</si>
  <si>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</si>
  <si>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</si>
  <si>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</si>
  <si>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</si>
  <si>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</si>
  <si>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</si>
  <si>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</si>
  <si>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</si>
  <si>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</si>
  <si>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</si>
  <si>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</si>
  <si>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</si>
  <si>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</si>
  <si>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</si>
  <si>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</si>
  <si>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</si>
  <si>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</si>
  <si>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</si>
  <si>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</si>
  <si>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</si>
  <si>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</si>
  <si>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</si>
  <si>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</si>
  <si>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</si>
  <si>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</si>
  <si>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</si>
  <si>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</si>
  <si>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</si>
  <si>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</si>
  <si>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</si>
  <si>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</si>
  <si>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</si>
  <si>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</si>
  <si>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</si>
  <si>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</si>
  <si>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</si>
  <si>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</si>
  <si>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</si>
  <si>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</si>
  <si>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</si>
  <si>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</si>
  <si>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</si>
  <si>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</si>
  <si>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</si>
  <si>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</si>
  <si>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</si>
  <si>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</si>
  <si>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</si>
  <si>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</si>
  <si>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</si>
  <si>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</si>
  <si>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</si>
  <si>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</si>
  <si>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</si>
  <si>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</si>
  <si>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</si>
  <si>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</si>
  <si>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</si>
  <si>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</si>
  <si>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</si>
  <si>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</si>
  <si>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</si>
  <si>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</si>
  <si>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</si>
  <si>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</si>
  <si>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</si>
  <si>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</si>
  <si>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</si>
  <si>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</si>
  <si>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</si>
  <si>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</si>
  <si>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</si>
  <si>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</si>
  <si>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</si>
  <si>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</si>
  <si>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</si>
  <si>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</si>
  <si>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</si>
  <si>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</si>
  <si>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</si>
  <si>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</si>
  <si>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</si>
  <si>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</si>
  <si>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</si>
  <si>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</si>
  <si>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</si>
  <si>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</si>
  <si>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</si>
  <si>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</si>
  <si>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</si>
  <si>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</si>
  <si>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</si>
  <si>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</si>
  <si>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</si>
  <si>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</si>
  <si>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</si>
  <si>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</si>
  <si>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</si>
  <si>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</si>
  <si>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</si>
  <si>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</si>
  <si>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</si>
  <si>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</si>
  <si>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</si>
  <si>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</si>
  <si>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</si>
  <si>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</si>
  <si>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</si>
  <si>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</si>
  <si>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</si>
  <si>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</si>
  <si>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</si>
  <si>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</si>
  <si>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</si>
  <si>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</si>
  <si>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</si>
  <si>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</si>
  <si>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</si>
  <si>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</si>
  <si>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</si>
  <si>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</si>
  <si>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</si>
  <si>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</si>
  <si>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</si>
  <si>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</si>
  <si>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</si>
  <si>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</si>
  <si>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</si>
  <si>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</si>
  <si>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</si>
  <si>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</si>
  <si>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</si>
  <si>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</si>
  <si>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</si>
  <si>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</si>
  <si>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</si>
  <si>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</si>
  <si>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</si>
  <si>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</si>
  <si>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</si>
  <si>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</si>
  <si>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</si>
  <si>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</si>
  <si>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</si>
  <si>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</si>
  <si>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</si>
  <si>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</si>
  <si>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</si>
  <si>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</si>
  <si>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</si>
  <si>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</si>
  <si>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</si>
  <si>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</si>
  <si>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</si>
  <si>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</si>
  <si>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</si>
  <si>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</si>
  <si>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</si>
  <si>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</si>
  <si>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</si>
  <si>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</si>
  <si>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</si>
  <si>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</si>
  <si>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</si>
  <si>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</si>
  <si>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</si>
  <si>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</si>
  <si>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</si>
  <si>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</si>
  <si>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</si>
  <si>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</si>
  <si>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</si>
  <si>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</si>
  <si>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</si>
  <si>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</si>
  <si>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</si>
  <si>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</si>
  <si>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</si>
  <si>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</si>
  <si>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</si>
  <si>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</si>
  <si>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</si>
  <si>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</si>
  <si>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</si>
  <si>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</si>
  <si>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</si>
  <si>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</si>
  <si>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</si>
  <si>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</si>
  <si>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</si>
  <si>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</si>
  <si>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</si>
  <si>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</si>
  <si>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</si>
  <si>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</si>
  <si>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</si>
  <si>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</si>
  <si>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</si>
  <si>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</si>
  <si>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</si>
  <si>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</si>
  <si>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</si>
  <si>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</si>
  <si>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</si>
  <si>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</si>
  <si>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</si>
  <si>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</si>
  <si>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</si>
  <si>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</si>
  <si>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</si>
  <si>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</si>
  <si>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</si>
  <si>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</si>
  <si>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</si>
  <si>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</si>
  <si>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</si>
  <si>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</si>
  <si>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</si>
  <si>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</si>
  <si>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</si>
  <si>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</si>
  <si>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</si>
  <si>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</si>
  <si>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</si>
  <si>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</si>
  <si>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</si>
  <si>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</si>
  <si>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</si>
  <si>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</si>
  <si>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</si>
  <si>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</si>
  <si>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</si>
  <si>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</si>
  <si>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</si>
  <si>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</si>
  <si>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</si>
  <si>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</si>
  <si>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</si>
  <si>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</si>
  <si>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</si>
  <si>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</si>
  <si>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</si>
  <si>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</si>
  <si>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</si>
  <si>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</si>
  <si>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</si>
  <si>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</si>
  <si>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</si>
  <si>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</si>
  <si>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</si>
  <si>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</si>
  <si>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</si>
  <si>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</si>
  <si>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</si>
  <si>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</si>
  <si>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</si>
  <si>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</si>
  <si>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</si>
  <si>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</si>
  <si>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</si>
  <si>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</si>
  <si>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</si>
  <si>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</si>
  <si>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</si>
  <si>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</si>
  <si>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</si>
  <si>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</si>
  <si>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</si>
  <si>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</si>
  <si>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</si>
  <si>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</si>
  <si>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</si>
  <si>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</si>
  <si>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</si>
  <si>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</si>
  <si>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</si>
  <si>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</si>
  <si>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</si>
  <si>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</si>
  <si>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</si>
  <si>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</si>
  <si>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</si>
  <si>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</si>
  <si>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</si>
  <si>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</si>
  <si>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</si>
  <si>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</si>
  <si>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</si>
  <si>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</si>
  <si>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</si>
  <si>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</si>
  <si>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</si>
  <si>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</si>
  <si>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</si>
  <si>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</si>
  <si>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</si>
  <si>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</si>
  <si>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</si>
  <si>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</si>
  <si>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</si>
  <si>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</si>
  <si>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</si>
  <si>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</si>
  <si>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</si>
  <si>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</si>
  <si>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</si>
  <si>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</si>
  <si>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</si>
  <si>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</si>
  <si>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</si>
  <si>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</si>
  <si>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</si>
  <si>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</si>
  <si>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</si>
  <si>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</si>
  <si>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</si>
  <si>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</si>
  <si>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</si>
  <si>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</si>
  <si>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</si>
  <si>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</si>
  <si>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</si>
  <si>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</si>
  <si>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</si>
  <si>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</si>
  <si>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</si>
  <si>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</si>
  <si>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</si>
  <si>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</si>
  <si>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</si>
  <si>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</si>
  <si>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</si>
  <si>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</si>
  <si>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</si>
  <si>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</si>
  <si>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</si>
  <si>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</si>
  <si>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</si>
  <si>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</si>
  <si>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</si>
  <si>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</si>
  <si>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</si>
  <si>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</si>
  <si>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</si>
  <si>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</si>
  <si>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</si>
  <si>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</si>
  <si>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</si>
  <si>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</si>
  <si>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</si>
  <si>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</si>
  <si>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</si>
  <si>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</si>
  <si>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</si>
  <si>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</si>
  <si>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</si>
  <si>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</si>
  <si>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</si>
  <si>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</si>
  <si>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</si>
  <si>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</si>
  <si>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</si>
  <si>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</si>
  <si>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</si>
  <si>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</si>
  <si>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</si>
  <si>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</si>
  <si>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</si>
  <si>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</si>
  <si>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</si>
  <si>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</si>
  <si>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</si>
  <si>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</si>
  <si>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</si>
  <si>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</si>
  <si>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</si>
  <si>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</si>
  <si>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</si>
  <si>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</si>
  <si>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</si>
  <si>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</si>
  <si>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</si>
  <si>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</si>
  <si>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</si>
  <si>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</si>
  <si>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</si>
  <si>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</si>
  <si>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</si>
  <si>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</si>
  <si>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</si>
  <si>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</si>
  <si>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</si>
  <si>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</si>
  <si>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</si>
  <si>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</si>
  <si>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</si>
  <si>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</si>
  <si>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</si>
  <si>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</si>
  <si>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</si>
  <si>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</si>
  <si>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</si>
  <si>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</si>
  <si>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</si>
  <si>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</si>
  <si>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</si>
  <si>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</si>
  <si>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</si>
  <si>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</si>
  <si>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</si>
  <si>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</si>
  <si>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</si>
  <si>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</si>
  <si>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</si>
  <si>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</si>
  <si>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</si>
  <si>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</si>
  <si>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</si>
  <si>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</si>
  <si>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</si>
  <si>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</si>
  <si>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</si>
  <si>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</si>
  <si>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</si>
  <si>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</si>
  <si>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</si>
  <si>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</si>
  <si>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</si>
  <si>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</si>
  <si>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</si>
  <si>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</si>
  <si>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</si>
  <si>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</si>
  <si>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</si>
  <si>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</si>
  <si>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</si>
  <si>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</si>
  <si>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</si>
  <si>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</si>
  <si>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</si>
  <si>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</si>
  <si>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</si>
  <si>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</si>
  <si>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</si>
  <si>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</si>
  <si>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</si>
  <si>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</si>
  <si>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</si>
  <si>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</si>
  <si>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</si>
  <si>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</si>
  <si>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</si>
  <si>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</si>
  <si>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</si>
  <si>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</si>
  <si>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</si>
  <si>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</si>
  <si>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</si>
  <si>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</si>
  <si>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</si>
  <si>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</si>
  <si>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</si>
  <si>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</si>
  <si>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</si>
  <si>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</si>
  <si>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</si>
  <si>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</si>
  <si>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</si>
  <si>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</si>
  <si>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</si>
  <si>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</si>
  <si>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</si>
  <si>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</si>
  <si>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</si>
  <si>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</si>
  <si>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</si>
  <si>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</si>
  <si>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</si>
  <si>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</si>
  <si>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</si>
  <si>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</si>
  <si>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</si>
  <si>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</si>
  <si>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</si>
  <si>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</si>
  <si>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</si>
  <si>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</si>
  <si>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</si>
  <si>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</si>
  <si>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</si>
  <si>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</si>
  <si>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</si>
  <si>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</si>
  <si>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</si>
  <si>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</si>
  <si>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</si>
  <si>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</si>
  <si>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</si>
  <si>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</si>
  <si>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</si>
  <si>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</si>
  <si>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</si>
  <si>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</si>
  <si>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</si>
  <si>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</si>
  <si>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</si>
  <si>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</si>
  <si>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</si>
  <si>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</si>
  <si>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</si>
  <si>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</si>
  <si>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</si>
  <si>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</si>
  <si>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</si>
  <si>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</si>
  <si>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</si>
  <si>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</si>
  <si>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</si>
  <si>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</si>
  <si>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</si>
  <si>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</si>
  <si>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</si>
  <si>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</si>
  <si>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</si>
  <si>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</si>
  <si>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</si>
  <si>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</si>
  <si>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</si>
  <si>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</si>
  <si>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</si>
  <si>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</si>
  <si>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</si>
  <si>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</si>
  <si>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</si>
  <si>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</si>
  <si>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</si>
  <si>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</si>
  <si>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</si>
  <si>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</si>
  <si>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</si>
  <si>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</si>
  <si>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</si>
  <si>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</si>
  <si>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</si>
  <si>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</si>
  <si>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</si>
  <si>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</si>
  <si>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</si>
  <si>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</si>
  <si>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</si>
  <si>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</si>
  <si>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</si>
  <si>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</si>
  <si>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</si>
  <si>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</si>
  <si>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</si>
  <si>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</si>
  <si>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</si>
  <si>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</si>
  <si>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</si>
  <si>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</si>
  <si>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</si>
  <si>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</si>
  <si>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</si>
  <si>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</si>
  <si>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</si>
  <si>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</si>
  <si>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</si>
  <si>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</si>
  <si>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</si>
  <si>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</si>
  <si>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</si>
  <si>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</si>
  <si>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</si>
  <si>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</si>
  <si>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</si>
  <si>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</si>
  <si>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</si>
  <si>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</si>
  <si>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</si>
  <si>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</si>
  <si>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</si>
  <si>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</si>
  <si>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</si>
  <si>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</si>
  <si>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</si>
  <si>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</si>
  <si>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</si>
  <si>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</si>
  <si>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</si>
  <si>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</si>
  <si>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</si>
  <si>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</si>
  <si>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</si>
  <si>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</si>
  <si>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</si>
  <si>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</si>
  <si>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</si>
  <si>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</si>
  <si>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</si>
  <si>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</si>
  <si>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</si>
  <si>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</si>
  <si>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</si>
  <si>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</si>
  <si>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</si>
  <si>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</si>
  <si>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</si>
  <si>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</si>
  <si>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</si>
  <si>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</si>
  <si>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</si>
  <si>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</si>
  <si>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</si>
  <si>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</si>
  <si>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</si>
  <si>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</si>
  <si>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</si>
  <si>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</si>
  <si>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</si>
  <si>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</si>
  <si>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</si>
  <si>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</si>
  <si>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</si>
  <si>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</si>
  <si>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</si>
  <si>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</si>
  <si>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</si>
  <si>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</si>
  <si>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</si>
  <si>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</si>
  <si>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</si>
  <si>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</si>
  <si>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</si>
  <si>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</si>
  <si>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</si>
  <si>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</si>
  <si>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</si>
  <si>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</si>
  <si>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</si>
  <si>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</si>
  <si>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</si>
  <si>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</si>
  <si>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</si>
  <si>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</si>
  <si>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</si>
  <si>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</si>
  <si>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</si>
  <si>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</si>
  <si>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</si>
  <si>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</si>
  <si>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</si>
  <si>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</si>
  <si>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</si>
  <si>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</si>
  <si>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</si>
  <si>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</si>
  <si>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</si>
  <si>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</si>
  <si>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</si>
  <si>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</si>
  <si>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</si>
  <si>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</si>
  <si>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</si>
  <si>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</si>
  <si>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</si>
  <si>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</si>
  <si>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</si>
  <si>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</si>
  <si>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</si>
  <si>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</si>
  <si>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</si>
  <si>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</si>
  <si>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</si>
  <si>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</si>
  <si>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</si>
  <si>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</si>
  <si>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</si>
  <si>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</si>
  <si>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</si>
  <si>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</si>
  <si>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</si>
  <si>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</si>
  <si>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</si>
  <si>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</si>
  <si>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</si>
  <si>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</si>
  <si>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</si>
  <si>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</si>
  <si>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</si>
  <si>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</si>
  <si>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</si>
  <si>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</si>
  <si>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</si>
  <si>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</si>
  <si>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</si>
  <si>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</si>
  <si>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</si>
  <si>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</si>
  <si>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</si>
  <si>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</si>
  <si>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</si>
  <si>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</si>
  <si>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</si>
  <si>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</si>
  <si>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</si>
  <si>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</si>
  <si>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</si>
  <si>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</si>
  <si>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</si>
  <si>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</si>
  <si>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</si>
  <si>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</si>
  <si>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</si>
  <si>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</si>
  <si>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</si>
  <si>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</si>
  <si>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</si>
  <si>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</si>
  <si>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</si>
  <si>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</si>
  <si>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</si>
  <si>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</si>
  <si>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</si>
  <si>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</si>
  <si>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</si>
  <si>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</si>
  <si>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</si>
  <si>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</si>
  <si>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</si>
  <si>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</si>
  <si>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</si>
  <si>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</si>
  <si>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</si>
  <si>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</si>
  <si>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</si>
  <si>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</si>
  <si>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</si>
  <si>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</si>
  <si>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</si>
  <si>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</si>
  <si>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</si>
  <si>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</si>
  <si>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</si>
  <si>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</si>
  <si>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</si>
  <si>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</si>
  <si>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</si>
  <si>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</si>
  <si>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</si>
  <si>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</si>
  <si>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</si>
  <si>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</si>
  <si>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</si>
  <si>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</si>
  <si>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</si>
  <si>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</si>
  <si>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</si>
  <si>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</si>
  <si>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</si>
  <si>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</si>
  <si>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</si>
  <si>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</si>
  <si>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</si>
  <si>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</si>
  <si>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</si>
  <si>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</si>
  <si>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</si>
  <si>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</si>
  <si>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</si>
  <si>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</si>
  <si>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</si>
  <si>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</si>
  <si>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</si>
  <si>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</si>
  <si>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</si>
  <si>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</si>
  <si>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</si>
  <si>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</si>
  <si>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</si>
  <si>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</si>
  <si>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</si>
  <si>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</si>
  <si>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</si>
  <si>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</si>
  <si>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</si>
  <si>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</si>
  <si>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</si>
  <si>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</si>
  <si>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</si>
  <si>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</si>
  <si>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</si>
  <si>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</si>
  <si>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</si>
  <si>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</si>
  <si>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</si>
  <si>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</si>
  <si>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</si>
  <si>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</si>
  <si>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</si>
  <si>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</si>
  <si>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</si>
  <si>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</si>
  <si>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</si>
  <si>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</si>
  <si>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</si>
  <si>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</si>
  <si>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</si>
  <si>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</si>
  <si>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</si>
  <si>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</si>
  <si>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</si>
  <si>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</si>
  <si>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</si>
  <si>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</si>
  <si>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</si>
  <si>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</si>
  <si>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</si>
  <si>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</si>
  <si>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</si>
  <si>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</si>
  <si>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</si>
  <si>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</si>
  <si>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</si>
  <si>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</si>
  <si>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</si>
  <si>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</si>
  <si>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</si>
  <si>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</si>
  <si>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</si>
  <si>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</si>
  <si>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</si>
  <si>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</si>
  <si>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</si>
  <si>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</si>
  <si>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</si>
  <si>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</si>
  <si>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</si>
  <si>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</si>
  <si>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</si>
  <si>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</si>
  <si>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</si>
  <si>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</si>
  <si>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</si>
  <si>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</si>
  <si>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</si>
  <si>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</si>
  <si>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</si>
  <si>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</si>
  <si>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</si>
  <si>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</si>
  <si>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</si>
  <si>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</si>
  <si>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</si>
  <si>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</si>
  <si>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</si>
  <si>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</si>
  <si>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</si>
  <si>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</si>
  <si>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</si>
  <si>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</si>
  <si>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</si>
  <si>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</si>
  <si>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</si>
  <si>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</si>
  <si>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</si>
  <si>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</si>
  <si>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</si>
  <si>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</si>
  <si>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</si>
  <si>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</si>
  <si>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</si>
  <si>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</si>
  <si>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</si>
  <si>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</si>
  <si>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</si>
  <si>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</si>
  <si>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</si>
  <si>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</si>
  <si>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</si>
  <si>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</si>
  <si>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</si>
  <si>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</si>
  <si>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</si>
  <si>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</si>
  <si>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</si>
  <si>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</si>
  <si>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</si>
  <si>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</si>
  <si>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</si>
  <si>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</si>
  <si>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</si>
  <si>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</si>
  <si>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</si>
  <si>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</si>
  <si>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</si>
  <si>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</si>
  <si>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</si>
  <si>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</si>
  <si>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</si>
  <si>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</si>
  <si>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</si>
  <si>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</si>
  <si>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</si>
  <si>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</si>
  <si>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</si>
  <si>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</si>
  <si>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</si>
  <si>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</si>
  <si>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</si>
  <si>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</si>
  <si>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</si>
  <si>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</si>
  <si>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</si>
  <si>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</si>
  <si>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</si>
  <si>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</si>
  <si>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</si>
  <si>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</si>
  <si>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</si>
  <si>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</si>
  <si>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</si>
  <si>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</si>
  <si>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</si>
  <si>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</si>
  <si>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</si>
  <si>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</si>
  <si>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</si>
  <si>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</si>
  <si>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</si>
  <si>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</si>
  <si>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</si>
  <si>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</si>
  <si>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</si>
  <si>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</si>
  <si>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</si>
  <si>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</si>
  <si>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</si>
  <si>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</si>
  <si>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</si>
  <si>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</si>
  <si>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</si>
  <si>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</si>
  <si>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</si>
  <si>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</si>
  <si>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</si>
  <si>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</si>
  <si>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</si>
  <si>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</si>
  <si>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</si>
  <si>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</si>
  <si>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</si>
  <si>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</si>
  <si>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</si>
  <si>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</si>
  <si>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</si>
  <si>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</si>
  <si>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</si>
  <si>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</si>
  <si>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</si>
  <si>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</si>
  <si>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</si>
  <si>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</si>
  <si>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</si>
  <si>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</si>
  <si>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</si>
  <si>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</si>
  <si>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</si>
  <si>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</si>
  <si>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</si>
  <si>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</si>
  <si>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</si>
  <si>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</si>
  <si>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</si>
  <si>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</si>
  <si>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</si>
  <si>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</si>
  <si>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</si>
  <si>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</si>
  <si>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</si>
  <si>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</si>
  <si>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</si>
  <si>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</si>
  <si>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</si>
  <si>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</si>
  <si>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</si>
  <si>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</si>
  <si>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</si>
  <si>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</si>
  <si>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</si>
  <si>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</si>
  <si>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</si>
  <si>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</si>
  <si>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</si>
  <si>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</si>
  <si>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</si>
  <si>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</si>
  <si>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</si>
  <si>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</si>
  <si>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</si>
  <si>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</si>
  <si>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</si>
  <si>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</si>
  <si>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</si>
  <si>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</si>
  <si>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</si>
  <si>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</si>
  <si>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</si>
  <si>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</si>
  <si>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</si>
  <si>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</si>
  <si>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</si>
  <si>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</si>
  <si>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</si>
  <si>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</si>
  <si>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</si>
  <si>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</si>
  <si>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</si>
  <si>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</si>
  <si>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</si>
  <si>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</si>
  <si>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</si>
  <si>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</si>
  <si>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</si>
  <si>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</si>
  <si>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</si>
  <si>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</si>
  <si>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</si>
  <si>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</si>
  <si>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</si>
  <si>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</si>
  <si>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</si>
  <si>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</si>
  <si>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</si>
  <si>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</si>
  <si>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</si>
  <si>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</si>
  <si>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</si>
  <si>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</si>
  <si>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</si>
  <si>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</si>
  <si>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</si>
  <si>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</si>
  <si>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</si>
  <si>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</si>
  <si>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</si>
  <si>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</si>
  <si>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</si>
  <si>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</si>
  <si>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</si>
  <si>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</si>
  <si>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</si>
  <si>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</si>
  <si>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</si>
  <si>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</si>
  <si>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</si>
  <si>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</si>
  <si>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</si>
  <si>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</si>
  <si>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</si>
  <si>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</si>
  <si>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</si>
  <si>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</si>
  <si>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</si>
  <si>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</si>
  <si>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</si>
  <si>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</si>
  <si>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</si>
  <si>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</si>
  <si>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</si>
  <si>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</si>
  <si>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</si>
  <si>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</si>
  <si>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</si>
  <si>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</si>
  <si>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</si>
  <si>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</si>
  <si>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</si>
  <si>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</si>
  <si>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</si>
  <si>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</si>
  <si>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</si>
  <si>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</si>
  <si>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</si>
  <si>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</si>
  <si>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</si>
  <si>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</si>
  <si>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</si>
  <si>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</si>
  <si>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</si>
  <si>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</si>
  <si>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</si>
  <si>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</si>
  <si>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</si>
  <si>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</si>
  <si>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</si>
  <si>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</si>
  <si>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</si>
  <si>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</si>
  <si>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</si>
  <si>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</si>
  <si>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</si>
  <si>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</si>
  <si>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</si>
  <si>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</si>
  <si>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</si>
  <si>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</si>
  <si>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</si>
  <si>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</si>
  <si>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</si>
  <si>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</si>
  <si>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</si>
  <si>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</si>
  <si>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</si>
  <si>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</si>
  <si>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</si>
  <si>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</si>
  <si>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</si>
  <si>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</si>
  <si>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</si>
  <si>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</si>
  <si>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</si>
  <si>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</si>
  <si>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</si>
  <si>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</si>
  <si>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</si>
  <si>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</si>
  <si>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</si>
  <si>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</si>
  <si>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</si>
  <si>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</si>
  <si>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</si>
  <si>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</si>
  <si>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</si>
  <si>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</si>
  <si>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</si>
  <si>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</si>
  <si>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</si>
  <si>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</si>
  <si>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</si>
  <si>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</si>
  <si>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</si>
  <si>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</si>
  <si>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</si>
  <si>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</si>
  <si>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</si>
  <si>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</si>
  <si>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</si>
  <si>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</si>
  <si>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</si>
  <si>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</si>
  <si>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</si>
  <si>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</si>
  <si>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</si>
  <si>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</si>
  <si>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</si>
  <si>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</si>
  <si>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</si>
  <si>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</si>
  <si>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</si>
  <si>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</si>
  <si>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</si>
  <si>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</si>
  <si>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</si>
  <si>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</si>
  <si>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</si>
  <si>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</si>
  <si>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</si>
  <si>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</si>
  <si>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</si>
  <si>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</si>
  <si>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</si>
  <si>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</si>
  <si>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</si>
  <si>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</si>
  <si>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</si>
  <si>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</si>
  <si>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</si>
  <si>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</si>
  <si>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</si>
  <si>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</si>
  <si>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</si>
  <si>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</si>
  <si>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</si>
  <si>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</si>
  <si>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</si>
  <si>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</si>
  <si>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</si>
  <si>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</si>
  <si>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</si>
  <si>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</si>
  <si>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</si>
  <si>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</si>
  <si>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</si>
  <si>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</si>
  <si>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</si>
  <si>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</si>
  <si>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</si>
  <si>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</si>
  <si>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</si>
  <si>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</si>
  <si>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</si>
  <si>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</si>
  <si>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</si>
  <si>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</si>
  <si>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</si>
  <si>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</si>
  <si>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</si>
  <si>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</si>
  <si>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</si>
  <si>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</si>
  <si>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</si>
  <si>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</si>
  <si>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</si>
  <si>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</si>
  <si>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</si>
  <si>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</si>
  <si>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</si>
  <si>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</si>
  <si>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</si>
  <si>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</si>
  <si>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</si>
  <si>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</si>
  <si>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</si>
  <si>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</si>
  <si>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</si>
  <si>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</si>
  <si>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</si>
  <si>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</si>
  <si>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</si>
  <si>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</si>
  <si>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</si>
  <si>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</si>
  <si>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</si>
  <si>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</si>
  <si>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</si>
  <si>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</si>
  <si>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</si>
  <si>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</si>
  <si>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</si>
  <si>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</si>
  <si>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</si>
  <si>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</si>
  <si>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</si>
  <si>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</si>
  <si>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</si>
  <si>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</si>
  <si>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</si>
  <si>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</si>
  <si>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</si>
  <si>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</si>
  <si>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</si>
  <si>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</si>
  <si>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</si>
  <si>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</si>
  <si>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</si>
  <si>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</si>
  <si>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</si>
  <si>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</si>
  <si>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</si>
  <si>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</si>
  <si>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</si>
  <si>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</si>
  <si>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</si>
  <si>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</si>
  <si>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</si>
  <si>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</si>
  <si>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</si>
  <si>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</si>
  <si>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</si>
  <si>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</si>
  <si>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</si>
  <si>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</si>
  <si>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</si>
  <si>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</si>
  <si>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</si>
  <si>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</si>
  <si>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</si>
  <si>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</si>
  <si>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</si>
  <si>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</si>
  <si>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</si>
  <si>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</si>
  <si>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</si>
  <si>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</si>
  <si>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</si>
  <si>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</si>
  <si>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</si>
  <si>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</si>
  <si>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</si>
  <si>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</si>
  <si>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</si>
  <si>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</si>
  <si>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</si>
  <si>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</si>
  <si>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</si>
  <si>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</si>
  <si>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</si>
  <si>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</si>
  <si>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</si>
  <si>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</si>
  <si>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</si>
  <si>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</si>
  <si>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</si>
  <si>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</si>
  <si>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</si>
  <si>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</si>
  <si>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</si>
  <si>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</si>
  <si>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</si>
  <si>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</si>
  <si>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</si>
  <si>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</si>
  <si>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</si>
  <si>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</si>
  <si>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</si>
  <si>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</si>
  <si>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</si>
  <si>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</si>
  <si>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</si>
  <si>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</si>
  <si>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</si>
  <si>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</si>
  <si>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</si>
  <si>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</si>
  <si>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</si>
  <si>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</si>
  <si>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</si>
  <si>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</si>
  <si>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</si>
  <si>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</si>
  <si>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</si>
  <si>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</si>
  <si>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</si>
  <si>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</si>
  <si>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</si>
  <si>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</si>
  <si>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</si>
  <si>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</si>
  <si>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</si>
  <si>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</si>
  <si>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</si>
  <si>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</si>
  <si>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</si>
  <si>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</si>
  <si>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</si>
  <si>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</si>
  <si>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</si>
  <si>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</si>
  <si>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</si>
  <si>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</si>
  <si>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</si>
  <si>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</si>
  <si>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</si>
  <si>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</si>
  <si>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</si>
  <si>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</si>
  <si>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</si>
  <si>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</si>
  <si>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</si>
  <si>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</si>
  <si>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</si>
  <si>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</si>
  <si>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</si>
  <si>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</si>
  <si>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</si>
  <si>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</si>
  <si>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</si>
  <si>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</si>
  <si>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</si>
  <si>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</si>
  <si>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</si>
  <si>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</si>
  <si>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</si>
  <si>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</si>
  <si>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</si>
  <si>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</si>
  <si>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</si>
  <si>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</si>
  <si>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</si>
  <si>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</si>
  <si>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</si>
  <si>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</si>
  <si>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</si>
  <si>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</si>
  <si>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</si>
  <si>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</si>
  <si>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</si>
  <si>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</si>
  <si>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</si>
  <si>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</si>
  <si>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</si>
  <si>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</si>
  <si>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</si>
  <si>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</si>
  <si>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</si>
  <si>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</si>
  <si>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</si>
  <si>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</si>
  <si>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</si>
  <si>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</si>
  <si>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</si>
  <si>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</si>
  <si>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</si>
  <si>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</si>
  <si>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</si>
  <si>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</si>
  <si>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</si>
  <si>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</si>
  <si>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</si>
  <si>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</si>
  <si>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</si>
  <si>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</si>
  <si>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</si>
  <si>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</si>
  <si>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</si>
  <si>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</si>
  <si>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</si>
  <si>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</si>
  <si>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</si>
  <si>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</si>
  <si>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</si>
  <si>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</si>
  <si>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</si>
  <si>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</si>
  <si>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</si>
  <si>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</si>
  <si>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</si>
  <si>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</si>
  <si>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</si>
  <si>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</si>
  <si>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</si>
  <si>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</si>
  <si>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</si>
  <si>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</si>
  <si>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</si>
  <si>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</si>
  <si>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</si>
  <si>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</si>
  <si>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</si>
  <si>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</si>
  <si>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</si>
  <si>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</si>
  <si>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</si>
  <si>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</si>
  <si>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</si>
  <si>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</si>
  <si>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</si>
  <si>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</si>
  <si>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</si>
  <si>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</si>
  <si>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</si>
  <si>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</si>
  <si>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</si>
  <si>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</si>
  <si>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</si>
  <si>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</si>
  <si>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</si>
  <si>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</si>
  <si>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</si>
  <si>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</si>
  <si>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</si>
  <si>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</si>
  <si>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</si>
  <si>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</si>
  <si>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</si>
  <si>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</si>
  <si>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</si>
  <si>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</si>
  <si>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</si>
  <si>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</si>
  <si>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</si>
  <si>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</si>
  <si>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</si>
  <si>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</si>
  <si>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</si>
  <si>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</si>
  <si>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</si>
  <si>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</si>
  <si>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</si>
  <si>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</si>
  <si>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</si>
  <si>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</si>
  <si>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</si>
  <si>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</si>
  <si>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</si>
  <si>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市区町村コード_令和3年度</t>
  </si>
  <si>
    <t>_令和3年度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</si>
  <si>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</si>
  <si>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</si>
  <si>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</si>
  <si>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</si>
  <si>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</si>
  <si>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</si>
  <si>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</si>
  <si>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</si>
  <si>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</si>
  <si>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</si>
  <si>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</si>
  <si>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</si>
  <si>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</si>
  <si>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</si>
  <si>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</si>
  <si>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</si>
  <si>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</si>
  <si>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</si>
  <si>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</si>
  <si>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</si>
  <si>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</si>
  <si>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</si>
  <si>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</si>
  <si>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</si>
  <si>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</si>
  <si>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</si>
  <si>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</si>
  <si>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</si>
  <si>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</si>
  <si>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</si>
  <si>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</si>
  <si>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</si>
  <si>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</si>
  <si>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</si>
  <si>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</si>
  <si>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</si>
  <si>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</si>
  <si>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</si>
  <si>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t>11221</t>
  </si>
  <si>
    <t>草加市</t>
  </si>
  <si>
    <t>11221_令和3年度</t>
  </si>
  <si>
    <t>11221_令和4年度</t>
  </si>
  <si>
    <t>11214</t>
  </si>
  <si>
    <t>春日部市</t>
  </si>
  <si>
    <t>11214_令和3年度</t>
  </si>
  <si>
    <t>11214_令和4年度</t>
  </si>
  <si>
    <t>02205_令和4年度</t>
  </si>
  <si>
    <t>02205</t>
  </si>
  <si>
    <t>五所川原市</t>
  </si>
  <si>
    <t>02208_令和4年度</t>
  </si>
  <si>
    <t>02208</t>
  </si>
  <si>
    <t>むつ市</t>
  </si>
  <si>
    <t>02205_令和3年度</t>
  </si>
  <si>
    <t>02208_令和3年度</t>
  </si>
  <si>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</si>
  <si>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</si>
  <si>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</si>
  <si>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</si>
  <si>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</si>
  <si>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</si>
  <si>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</si>
  <si>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</si>
  <si>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</si>
  <si>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</si>
  <si>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</si>
  <si>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</si>
  <si>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</si>
  <si>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</si>
  <si>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</si>
  <si>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</si>
  <si>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</si>
  <si>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11100</t>
  </si>
  <si>
    <t>さいたま市</t>
  </si>
  <si>
    <t>11100_令和3年度</t>
  </si>
  <si>
    <t>11100_令和4年度</t>
  </si>
  <si>
    <t>11203</t>
  </si>
  <si>
    <t>川口市</t>
  </si>
  <si>
    <t>11203_令和3年度</t>
  </si>
  <si>
    <t>11203_令和4年度</t>
  </si>
  <si>
    <t>11239</t>
  </si>
  <si>
    <t>坂戸市</t>
  </si>
  <si>
    <t>11239_令和3年度</t>
  </si>
  <si>
    <t>11239_令和4年度</t>
  </si>
  <si>
    <t>11201</t>
  </si>
  <si>
    <t>川越市</t>
  </si>
  <si>
    <t>11201_令和3年度</t>
  </si>
  <si>
    <t>11201_令和4年度</t>
  </si>
  <si>
    <t>11208</t>
  </si>
  <si>
    <t>所沢市</t>
  </si>
  <si>
    <t>11208_令和3年度</t>
  </si>
  <si>
    <t>11208_令和4年度</t>
  </si>
  <si>
    <t>11222</t>
  </si>
  <si>
    <t>越谷市</t>
  </si>
  <si>
    <t>11222_令和3年度</t>
  </si>
  <si>
    <t>11222_令和4年度</t>
  </si>
  <si>
    <t>11209</t>
  </si>
  <si>
    <t>飯能市</t>
  </si>
  <si>
    <t>11209_令和3年度</t>
  </si>
  <si>
    <t>11209_令和4年度</t>
  </si>
  <si>
    <t>11211</t>
  </si>
  <si>
    <t>本庄市</t>
  </si>
  <si>
    <t>11211_令和3年度</t>
  </si>
  <si>
    <t>11211_令和4年度</t>
  </si>
  <si>
    <t>11228</t>
  </si>
  <si>
    <t>志木市</t>
  </si>
  <si>
    <t>11228_令和3年度</t>
  </si>
  <si>
    <t>11228_令和4年度</t>
  </si>
  <si>
    <t>11223</t>
  </si>
  <si>
    <t>蕨市</t>
  </si>
  <si>
    <t>11223_令和3年度</t>
  </si>
  <si>
    <t>11223_令和4年度</t>
  </si>
  <si>
    <t>11231</t>
  </si>
  <si>
    <t>桶川市</t>
  </si>
  <si>
    <t>11231_令和3年度</t>
  </si>
  <si>
    <t>11231_令和4年度</t>
  </si>
  <si>
    <t>11230</t>
  </si>
  <si>
    <t>新座市</t>
  </si>
  <si>
    <t>11230_令和3年度</t>
  </si>
  <si>
    <t>11230_令和4年度</t>
  </si>
  <si>
    <t>11245</t>
  </si>
  <si>
    <t>ふじみ野市</t>
  </si>
  <si>
    <t>11245_令和3年度</t>
  </si>
  <si>
    <t>11245_令和4年度</t>
  </si>
  <si>
    <t>11235</t>
  </si>
  <si>
    <t>富士見市</t>
  </si>
  <si>
    <t>11235_令和3年度</t>
  </si>
  <si>
    <t>11235_令和4年度</t>
  </si>
  <si>
    <t>11210</t>
  </si>
  <si>
    <t>加須市</t>
  </si>
  <si>
    <t>11210_令和3年度</t>
  </si>
  <si>
    <t>11210_令和4年度</t>
  </si>
  <si>
    <t>11363</t>
  </si>
  <si>
    <t>長瀞町</t>
  </si>
  <si>
    <t>11363_令和3年度</t>
  </si>
  <si>
    <t>11363_令和4年度</t>
  </si>
  <si>
    <t>11326</t>
  </si>
  <si>
    <t>毛呂山町</t>
  </si>
  <si>
    <t>11326_令和3年度</t>
  </si>
  <si>
    <t>11326_令和4年度</t>
  </si>
  <si>
    <t>11408</t>
  </si>
  <si>
    <t>寄居町</t>
  </si>
  <si>
    <t>11408_令和3年度</t>
  </si>
  <si>
    <t>11408_令和4年度</t>
  </si>
  <si>
    <t>11346</t>
  </si>
  <si>
    <t>川島町</t>
  </si>
  <si>
    <t>11346_令和3年度</t>
  </si>
  <si>
    <t>11346_令和4年度</t>
  </si>
  <si>
    <t>11385</t>
  </si>
  <si>
    <t>上里町</t>
  </si>
  <si>
    <t>11385_令和3年度</t>
  </si>
  <si>
    <t>11385_令和4年度</t>
  </si>
  <si>
    <t>11217</t>
  </si>
  <si>
    <t>鴻巣市</t>
  </si>
  <si>
    <t>11217_令和3年度</t>
  </si>
  <si>
    <t>11217_令和4年度</t>
  </si>
  <si>
    <t>11362</t>
  </si>
  <si>
    <t>皆野町</t>
  </si>
  <si>
    <t>11362_令和3年度</t>
  </si>
  <si>
    <t>11362_令和4年度</t>
  </si>
  <si>
    <t>美里町</t>
  </si>
  <si>
    <t>11341</t>
  </si>
  <si>
    <t>滑川町</t>
  </si>
  <si>
    <t>11341_令和3年度</t>
  </si>
  <si>
    <t>11341_令和4年度</t>
  </si>
  <si>
    <t>11347</t>
  </si>
  <si>
    <t>吉見町</t>
  </si>
  <si>
    <t>11347_令和3年度</t>
  </si>
  <si>
    <t>11347_令和4年度</t>
  </si>
  <si>
    <t>11342</t>
  </si>
  <si>
    <t>嵐山町</t>
  </si>
  <si>
    <t>11342_令和3年度</t>
  </si>
  <si>
    <t>11342_令和4年度</t>
  </si>
  <si>
    <t>11361</t>
  </si>
  <si>
    <t>横瀬町</t>
  </si>
  <si>
    <t>11361_令和3年度</t>
  </si>
  <si>
    <t>11361_令和4年度</t>
  </si>
  <si>
    <t>11324</t>
  </si>
  <si>
    <t>三芳町</t>
  </si>
  <si>
    <t>11324_令和3年度</t>
  </si>
  <si>
    <t>11324_令和4年度</t>
  </si>
  <si>
    <t>11301</t>
  </si>
  <si>
    <t>伊奈町</t>
  </si>
  <si>
    <t>11301_令和3年度</t>
  </si>
  <si>
    <t>11301_令和4年度</t>
  </si>
  <si>
    <t>11243</t>
  </si>
  <si>
    <t>吉川市</t>
  </si>
  <si>
    <t>11243_令和3年度</t>
  </si>
  <si>
    <t>11243_令和4年度</t>
  </si>
  <si>
    <t>11241</t>
  </si>
  <si>
    <t>鶴ヶ島市</t>
  </si>
  <si>
    <t>11241_令和3年度</t>
  </si>
  <si>
    <t>11241_令和4年度</t>
  </si>
  <si>
    <t>11242</t>
  </si>
  <si>
    <t>日高市</t>
  </si>
  <si>
    <t>11242_令和3年度</t>
  </si>
  <si>
    <t>11242_令和4年度</t>
  </si>
  <si>
    <t>11464</t>
  </si>
  <si>
    <t>杉戸町</t>
  </si>
  <si>
    <t>11464_令和3年度</t>
  </si>
  <si>
    <t>11464_令和4年度</t>
  </si>
  <si>
    <t>11465</t>
  </si>
  <si>
    <t>松伏町</t>
  </si>
  <si>
    <t>11465_令和3年度</t>
  </si>
  <si>
    <t>11465_令和4年度</t>
  </si>
  <si>
    <t>11343</t>
  </si>
  <si>
    <t>小川町</t>
  </si>
  <si>
    <t>11343_令和3年度</t>
  </si>
  <si>
    <t>11343_令和4年度</t>
  </si>
  <si>
    <t>11369</t>
  </si>
  <si>
    <t>東秩父村</t>
  </si>
  <si>
    <t>11369_令和3年度</t>
  </si>
  <si>
    <t>11369_令和4年度</t>
  </si>
  <si>
    <t>11327</t>
  </si>
  <si>
    <t>越生町</t>
  </si>
  <si>
    <t>11327_令和3年度</t>
  </si>
  <si>
    <t>11327_令和4年度</t>
  </si>
  <si>
    <t>11381</t>
  </si>
  <si>
    <t>11381_令和3年度</t>
  </si>
  <si>
    <t>11381_令和4年度</t>
  </si>
  <si>
    <t>11365</t>
  </si>
  <si>
    <t>小鹿野町</t>
  </si>
  <si>
    <t>11365_令和3年度</t>
  </si>
  <si>
    <t>11365_令和4年度</t>
  </si>
  <si>
    <t>11349</t>
  </si>
  <si>
    <t>ときがわ町</t>
  </si>
  <si>
    <t>11349_令和3年度</t>
  </si>
  <si>
    <t>11349_令和4年度</t>
  </si>
  <si>
    <t>11219</t>
  </si>
  <si>
    <t>上尾市</t>
  </si>
  <si>
    <t>11219_令和3年度</t>
  </si>
  <si>
    <t>11219_令和4年度</t>
  </si>
  <si>
    <t>11202</t>
  </si>
  <si>
    <t>熊谷市</t>
  </si>
  <si>
    <t>11202_令和3年度</t>
  </si>
  <si>
    <t>11202_令和4年度</t>
  </si>
  <si>
    <t>30209_平成2年度</t>
  </si>
  <si>
    <t>30209</t>
  </si>
  <si>
    <t>岩出市</t>
  </si>
  <si>
    <t>30209_平成17年度</t>
  </si>
  <si>
    <t>30209_平成18年度</t>
  </si>
  <si>
    <t>30209_平成19年度</t>
  </si>
  <si>
    <t>30209_平成20年度</t>
  </si>
  <si>
    <t>30209_平成21年度</t>
  </si>
  <si>
    <t>30209_平成22年度</t>
  </si>
  <si>
    <t>30209_平成23年度</t>
  </si>
  <si>
    <t>30209_平成24年度</t>
  </si>
  <si>
    <t>30209_平成25年度</t>
  </si>
  <si>
    <t>30209_平成26年度</t>
  </si>
  <si>
    <t>30209_平成27年度</t>
  </si>
  <si>
    <t>30209_平成28年度</t>
  </si>
  <si>
    <t>30209_平成29年度</t>
  </si>
  <si>
    <t>30209_平成30年度</t>
  </si>
  <si>
    <t>30209_令和元年度</t>
  </si>
  <si>
    <t>30209_令和2年度</t>
  </si>
  <si>
    <t>30209_令和3年度</t>
  </si>
  <si>
    <t>30209_令和4年度</t>
  </si>
  <si>
    <t>17212_平成2年度</t>
  </si>
  <si>
    <t>17212</t>
  </si>
  <si>
    <t>野々市市</t>
  </si>
  <si>
    <t>17212_平成17年度</t>
  </si>
  <si>
    <t>17212_平成18年度</t>
  </si>
  <si>
    <t>17212_平成19年度</t>
  </si>
  <si>
    <t>17212_平成20年度</t>
  </si>
  <si>
    <t>17212_平成21年度</t>
  </si>
  <si>
    <t>17212_平成22年度</t>
  </si>
  <si>
    <t>17212_平成23年度</t>
  </si>
  <si>
    <t>17212_平成24年度</t>
  </si>
  <si>
    <t>17212_平成25年度</t>
  </si>
  <si>
    <t>17212_平成26年度</t>
  </si>
  <si>
    <t>17212_平成27年度</t>
  </si>
  <si>
    <t>17212_平成28年度</t>
  </si>
  <si>
    <t>17212_平成29年度</t>
  </si>
  <si>
    <t>17212_平成30年度</t>
  </si>
  <si>
    <t>17212_令和元年度</t>
  </si>
  <si>
    <t>17212_令和2年度</t>
  </si>
  <si>
    <t>17212_令和3年度</t>
  </si>
  <si>
    <t>17212_令和4年度</t>
  </si>
  <si>
    <t>15226_平成2年度</t>
  </si>
  <si>
    <t>15226</t>
  </si>
  <si>
    <t>南魚沼市</t>
  </si>
  <si>
    <t>15226_平成17年度</t>
  </si>
  <si>
    <t>15226_平成18年度</t>
  </si>
  <si>
    <t>15226_平成19年度</t>
  </si>
  <si>
    <t>15226_平成20年度</t>
  </si>
  <si>
    <t>15226_平成21年度</t>
  </si>
  <si>
    <t>15226_平成22年度</t>
  </si>
  <si>
    <t>15226_平成23年度</t>
  </si>
  <si>
    <t>15226_平成24年度</t>
  </si>
  <si>
    <t>15226_平成25年度</t>
  </si>
  <si>
    <t>15226_平成26年度</t>
  </si>
  <si>
    <t>15226_平成27年度</t>
  </si>
  <si>
    <t>15226_平成28年度</t>
  </si>
  <si>
    <t>15226_平成29年度</t>
  </si>
  <si>
    <t>15226_平成30年度</t>
  </si>
  <si>
    <t>15226_令和元年度</t>
  </si>
  <si>
    <t>15226_令和2年度</t>
  </si>
  <si>
    <t>15226_令和3年度</t>
  </si>
  <si>
    <t>15226_令和4年度</t>
  </si>
  <si>
    <t>11216_平成2年度</t>
  </si>
  <si>
    <t>11216</t>
  </si>
  <si>
    <t>羽生市</t>
  </si>
  <si>
    <t>11216_平成17年度</t>
  </si>
  <si>
    <t>11216_平成18年度</t>
  </si>
  <si>
    <t>11216_平成19年度</t>
  </si>
  <si>
    <t>11216_平成20年度</t>
  </si>
  <si>
    <t>11216_平成21年度</t>
  </si>
  <si>
    <t>11216_平成22年度</t>
  </si>
  <si>
    <t>11216_平成23年度</t>
  </si>
  <si>
    <t>11216_平成24年度</t>
  </si>
  <si>
    <t>11216_平成25年度</t>
  </si>
  <si>
    <t>11216_平成26年度</t>
  </si>
  <si>
    <t>11216_平成27年度</t>
  </si>
  <si>
    <t>11216_平成28年度</t>
  </si>
  <si>
    <t>11216_平成29年度</t>
  </si>
  <si>
    <t>11216_平成30年度</t>
  </si>
  <si>
    <t>11216_令和元年度</t>
  </si>
  <si>
    <t>11216_令和2年度</t>
  </si>
  <si>
    <t>11216_令和3年度</t>
  </si>
  <si>
    <t>11216_令和4年度</t>
  </si>
  <si>
    <t>02208_平成2年度</t>
  </si>
  <si>
    <t>02208_平成17年度</t>
  </si>
  <si>
    <t>02208_平成18年度</t>
  </si>
  <si>
    <t>02208_平成19年度</t>
  </si>
  <si>
    <t>02208_平成20年度</t>
  </si>
  <si>
    <t>02208_平成21年度</t>
  </si>
  <si>
    <t>02208_平成22年度</t>
  </si>
  <si>
    <t>02208_平成23年度</t>
  </si>
  <si>
    <t>02208_平成24年度</t>
  </si>
  <si>
    <t>02208_平成25年度</t>
  </si>
  <si>
    <t>02208_平成26年度</t>
  </si>
  <si>
    <t>02208_平成27年度</t>
  </si>
  <si>
    <t>02208_平成28年度</t>
  </si>
  <si>
    <t>02208_平成29年度</t>
  </si>
  <si>
    <t>02208_平成30年度</t>
  </si>
  <si>
    <t>02208_令和元年度</t>
  </si>
  <si>
    <t>02208_令和2年度</t>
  </si>
  <si>
    <t>08226_平成2年度</t>
  </si>
  <si>
    <t>08226</t>
  </si>
  <si>
    <t>那珂市</t>
  </si>
  <si>
    <t>08226_平成17年度</t>
  </si>
  <si>
    <t>08226_平成18年度</t>
  </si>
  <si>
    <t>08226_平成19年度</t>
  </si>
  <si>
    <t>08226_平成20年度</t>
  </si>
  <si>
    <t>08226_平成21年度</t>
  </si>
  <si>
    <t>08226_平成22年度</t>
  </si>
  <si>
    <t>08226_平成23年度</t>
  </si>
  <si>
    <t>08226_平成24年度</t>
  </si>
  <si>
    <t>08226_平成25年度</t>
  </si>
  <si>
    <t>08226_平成26年度</t>
  </si>
  <si>
    <t>08226_平成27年度</t>
  </si>
  <si>
    <t>08226_平成28年度</t>
  </si>
  <si>
    <t>08226_平成29年度</t>
  </si>
  <si>
    <t>08226_平成30年度</t>
  </si>
  <si>
    <t>08226_令和元年度</t>
  </si>
  <si>
    <t>08226_令和2年度</t>
  </si>
  <si>
    <t>08226_令和3年度</t>
  </si>
  <si>
    <t>08226_令和4年度</t>
  </si>
  <si>
    <t>44211_平成2年度</t>
  </si>
  <si>
    <t>44211</t>
  </si>
  <si>
    <t>宇佐市</t>
  </si>
  <si>
    <t>44211_平成17年度</t>
  </si>
  <si>
    <t>44211_平成18年度</t>
  </si>
  <si>
    <t>44211_平成19年度</t>
  </si>
  <si>
    <t>44211_平成20年度</t>
  </si>
  <si>
    <t>44211_平成21年度</t>
  </si>
  <si>
    <t>44211_平成22年度</t>
  </si>
  <si>
    <t>44211_平成23年度</t>
  </si>
  <si>
    <t>44211_平成24年度</t>
  </si>
  <si>
    <t>44211_平成25年度</t>
  </si>
  <si>
    <t>44211_平成26年度</t>
  </si>
  <si>
    <t>44211_平成27年度</t>
  </si>
  <si>
    <t>44211_平成28年度</t>
  </si>
  <si>
    <t>44211_平成29年度</t>
  </si>
  <si>
    <t>44211_平成30年度</t>
  </si>
  <si>
    <t>44211_令和元年度</t>
  </si>
  <si>
    <t>44211_令和2年度</t>
  </si>
  <si>
    <t>44211_令和3年度</t>
  </si>
  <si>
    <t>44211_令和4年度</t>
  </si>
  <si>
    <t>08235_平成2年度</t>
  </si>
  <si>
    <t>08235</t>
  </si>
  <si>
    <t>つくばみらい市</t>
  </si>
  <si>
    <t>08235_平成17年度</t>
  </si>
  <si>
    <t>08235_平成18年度</t>
  </si>
  <si>
    <t>08235_平成19年度</t>
  </si>
  <si>
    <t>08235_平成20年度</t>
  </si>
  <si>
    <t>08235_平成21年度</t>
  </si>
  <si>
    <t>08235_平成22年度</t>
  </si>
  <si>
    <t>08235_平成23年度</t>
  </si>
  <si>
    <t>08235_平成24年度</t>
  </si>
  <si>
    <t>08235_平成25年度</t>
  </si>
  <si>
    <t>08235_平成26年度</t>
  </si>
  <si>
    <t>08235_平成27年度</t>
  </si>
  <si>
    <t>08235_平成28年度</t>
  </si>
  <si>
    <t>08235_平成29年度</t>
  </si>
  <si>
    <t>08235_平成30年度</t>
  </si>
  <si>
    <t>08235_令和元年度</t>
  </si>
  <si>
    <t>08235_令和2年度</t>
  </si>
  <si>
    <t>08235_令和3年度</t>
  </si>
  <si>
    <t>08235_令和4年度</t>
  </si>
  <si>
    <t>34302_平成2年度</t>
  </si>
  <si>
    <t>34302</t>
  </si>
  <si>
    <t>府中町</t>
  </si>
  <si>
    <t>34302_平成17年度</t>
  </si>
  <si>
    <t>34302_平成18年度</t>
  </si>
  <si>
    <t>34302_平成19年度</t>
  </si>
  <si>
    <t>34302_平成20年度</t>
  </si>
  <si>
    <t>34302_平成21年度</t>
  </si>
  <si>
    <t>34302_平成22年度</t>
  </si>
  <si>
    <t>34302_平成23年度</t>
  </si>
  <si>
    <t>34302_平成24年度</t>
  </si>
  <si>
    <t>34302_平成25年度</t>
  </si>
  <si>
    <t>34302_平成26年度</t>
  </si>
  <si>
    <t>34302_平成27年度</t>
  </si>
  <si>
    <t>34302_平成28年度</t>
  </si>
  <si>
    <t>34302_平成29年度</t>
  </si>
  <si>
    <t>34302_平成30年度</t>
  </si>
  <si>
    <t>34302_令和元年度</t>
  </si>
  <si>
    <t>34302_令和2年度</t>
  </si>
  <si>
    <t>34302_令和3年度</t>
  </si>
  <si>
    <t>34302_令和4年度</t>
  </si>
  <si>
    <t>11246_平成2年度</t>
  </si>
  <si>
    <t>11246</t>
  </si>
  <si>
    <t>白岡市</t>
  </si>
  <si>
    <t>11246_平成17年度</t>
  </si>
  <si>
    <t>11246_平成18年度</t>
  </si>
  <si>
    <t>11246_平成19年度</t>
  </si>
  <si>
    <t>11246_平成20年度</t>
  </si>
  <si>
    <t>11246_平成21年度</t>
  </si>
  <si>
    <t>11246_平成22年度</t>
  </si>
  <si>
    <t>11246_平成23年度</t>
  </si>
  <si>
    <t>11246_平成24年度</t>
  </si>
  <si>
    <t>11246_平成25年度</t>
  </si>
  <si>
    <t>11246_平成26年度</t>
  </si>
  <si>
    <t>11246_平成27年度</t>
  </si>
  <si>
    <t>11246_平成28年度</t>
  </si>
  <si>
    <t>11246_平成29年度</t>
  </si>
  <si>
    <t>11246_平成30年度</t>
  </si>
  <si>
    <t>11246_令和元年度</t>
  </si>
  <si>
    <t>11246_令和2年度</t>
  </si>
  <si>
    <t>11246_令和3年度</t>
  </si>
  <si>
    <t>11246_令和4年度</t>
  </si>
  <si>
    <t>41205_平成2年度</t>
  </si>
  <si>
    <t>41205</t>
  </si>
  <si>
    <t>伊万里市</t>
  </si>
  <si>
    <t>41205_平成17年度</t>
  </si>
  <si>
    <t>41205_平成18年度</t>
  </si>
  <si>
    <t>41205_平成19年度</t>
  </si>
  <si>
    <t>41205_平成20年度</t>
  </si>
  <si>
    <t>41205_平成21年度</t>
  </si>
  <si>
    <t>41205_平成22年度</t>
  </si>
  <si>
    <t>41205_平成23年度</t>
  </si>
  <si>
    <t>41205_平成24年度</t>
  </si>
  <si>
    <t>41205_平成25年度</t>
  </si>
  <si>
    <t>41205_平成26年度</t>
  </si>
  <si>
    <t>41205_平成27年度</t>
  </si>
  <si>
    <t>41205_平成28年度</t>
  </si>
  <si>
    <t>41205_平成29年度</t>
  </si>
  <si>
    <t>41205_平成30年度</t>
  </si>
  <si>
    <t>41205_令和元年度</t>
  </si>
  <si>
    <t>41205_令和2年度</t>
  </si>
  <si>
    <t>41205_令和3年度</t>
  </si>
  <si>
    <t>41205_令和4年度</t>
  </si>
  <si>
    <t>08228_平成2年度</t>
  </si>
  <si>
    <t>08228</t>
  </si>
  <si>
    <t>坂東市</t>
  </si>
  <si>
    <t>08228_平成17年度</t>
  </si>
  <si>
    <t>08228_平成18年度</t>
  </si>
  <si>
    <t>08228_平成19年度</t>
  </si>
  <si>
    <t>08228_平成20年度</t>
  </si>
  <si>
    <t>08228_平成21年度</t>
  </si>
  <si>
    <t>08228_平成22年度</t>
  </si>
  <si>
    <t>08228_平成23年度</t>
  </si>
  <si>
    <t>08228_平成24年度</t>
  </si>
  <si>
    <t>08228_平成25年度</t>
  </si>
  <si>
    <t>08228_平成26年度</t>
  </si>
  <si>
    <t>08228_平成27年度</t>
  </si>
  <si>
    <t>08228_平成28年度</t>
  </si>
  <si>
    <t>08228_平成29年度</t>
  </si>
  <si>
    <t>08228_平成30年度</t>
  </si>
  <si>
    <t>08228_令和元年度</t>
  </si>
  <si>
    <t>08228_令和2年度</t>
  </si>
  <si>
    <t>08228_令和3年度</t>
  </si>
  <si>
    <t>08228_令和4年度</t>
  </si>
  <si>
    <t>04203_平成2年度</t>
  </si>
  <si>
    <t>04203</t>
  </si>
  <si>
    <t>塩竈市</t>
  </si>
  <si>
    <t>04203_平成17年度</t>
  </si>
  <si>
    <t>04203_平成18年度</t>
  </si>
  <si>
    <t>04203_平成19年度</t>
  </si>
  <si>
    <t>04203_平成20年度</t>
  </si>
  <si>
    <t>04203_平成21年度</t>
  </si>
  <si>
    <t>04203_平成22年度</t>
  </si>
  <si>
    <t>04203_平成23年度</t>
  </si>
  <si>
    <t>04203_平成24年度</t>
  </si>
  <si>
    <t>04203_平成25年度</t>
  </si>
  <si>
    <t>04203_平成26年度</t>
  </si>
  <si>
    <t>04203_平成27年度</t>
  </si>
  <si>
    <t>04203_平成28年度</t>
  </si>
  <si>
    <t>04203_平成29年度</t>
  </si>
  <si>
    <t>04203_平成30年度</t>
  </si>
  <si>
    <t>04203_令和元年度</t>
  </si>
  <si>
    <t>04203_令和2年度</t>
  </si>
  <si>
    <t>04203_令和3年度</t>
  </si>
  <si>
    <t>04203_令和4年度</t>
  </si>
  <si>
    <t>04216_平成2年度</t>
  </si>
  <si>
    <t>04216</t>
  </si>
  <si>
    <t>富谷市</t>
  </si>
  <si>
    <t>04216_平成17年度</t>
  </si>
  <si>
    <t>04216_平成18年度</t>
  </si>
  <si>
    <t>04216_平成19年度</t>
  </si>
  <si>
    <t>04216_平成20年度</t>
  </si>
  <si>
    <t>04216_平成21年度</t>
  </si>
  <si>
    <t>04216_平成22年度</t>
  </si>
  <si>
    <t>04216_平成23年度</t>
  </si>
  <si>
    <t>04216_平成24年度</t>
  </si>
  <si>
    <t>04216_平成25年度</t>
  </si>
  <si>
    <t>04216_平成26年度</t>
  </si>
  <si>
    <t>04216_平成27年度</t>
  </si>
  <si>
    <t>04216_平成28年度</t>
  </si>
  <si>
    <t>04216_平成29年度</t>
  </si>
  <si>
    <t>04216_平成30年度</t>
  </si>
  <si>
    <t>04216_令和元年度</t>
  </si>
  <si>
    <t>04216_令和2年度</t>
  </si>
  <si>
    <t>04216_令和3年度</t>
  </si>
  <si>
    <t>04216_令和4年度</t>
  </si>
  <si>
    <t>46208_平成2年度</t>
  </si>
  <si>
    <t>46208</t>
  </si>
  <si>
    <t>出水市</t>
  </si>
  <si>
    <t>46208_平成17年度</t>
  </si>
  <si>
    <t>46208_平成18年度</t>
  </si>
  <si>
    <t>46208_平成19年度</t>
  </si>
  <si>
    <t>46208_平成20年度</t>
  </si>
  <si>
    <t>46208_平成21年度</t>
  </si>
  <si>
    <t>46208_平成22年度</t>
  </si>
  <si>
    <t>46208_平成23年度</t>
  </si>
  <si>
    <t>46208_平成24年度</t>
  </si>
  <si>
    <t>46208_平成25年度</t>
  </si>
  <si>
    <t>46208_平成26年度</t>
  </si>
  <si>
    <t>46208_平成27年度</t>
  </si>
  <si>
    <t>46208_平成28年度</t>
  </si>
  <si>
    <t>46208_平成29年度</t>
  </si>
  <si>
    <t>46208_平成30年度</t>
  </si>
  <si>
    <t>46208_令和元年度</t>
  </si>
  <si>
    <t>46208_令和2年度</t>
  </si>
  <si>
    <t>46208_令和3年度</t>
  </si>
  <si>
    <t>46208_令和4年度</t>
  </si>
  <si>
    <t>07210_平成2年度</t>
  </si>
  <si>
    <t>07210</t>
  </si>
  <si>
    <t>二本松市</t>
  </si>
  <si>
    <t>07210_平成17年度</t>
  </si>
  <si>
    <t>07210_平成18年度</t>
  </si>
  <si>
    <t>07210_平成19年度</t>
  </si>
  <si>
    <t>07210_平成20年度</t>
  </si>
  <si>
    <t>07210_平成21年度</t>
  </si>
  <si>
    <t>07210_平成22年度</t>
  </si>
  <si>
    <t>07210_平成23年度</t>
  </si>
  <si>
    <t>07210_平成24年度</t>
  </si>
  <si>
    <t>07210_平成25年度</t>
  </si>
  <si>
    <t>07210_平成26年度</t>
  </si>
  <si>
    <t>07210_平成27年度</t>
  </si>
  <si>
    <t>07210_平成28年度</t>
  </si>
  <si>
    <t>07210_平成29年度</t>
  </si>
  <si>
    <t>07210_平成30年度</t>
  </si>
  <si>
    <t>07210_令和元年度</t>
  </si>
  <si>
    <t>07210_令和2年度</t>
  </si>
  <si>
    <t>07210_令和3年度</t>
  </si>
  <si>
    <t>07210_令和4年度</t>
  </si>
  <si>
    <t>26212_平成2年度</t>
  </si>
  <si>
    <t>26212</t>
  </si>
  <si>
    <t>京丹後市</t>
  </si>
  <si>
    <t>26212_平成17年度</t>
  </si>
  <si>
    <t>26212_平成18年度</t>
  </si>
  <si>
    <t>26212_平成19年度</t>
  </si>
  <si>
    <t>26212_平成20年度</t>
  </si>
  <si>
    <t>26212_平成21年度</t>
  </si>
  <si>
    <t>26212_平成22年度</t>
  </si>
  <si>
    <t>26212_平成23年度</t>
  </si>
  <si>
    <t>26212_平成24年度</t>
  </si>
  <si>
    <t>26212_平成25年度</t>
  </si>
  <si>
    <t>26212_平成26年度</t>
  </si>
  <si>
    <t>26212_平成27年度</t>
  </si>
  <si>
    <t>26212_平成28年度</t>
  </si>
  <si>
    <t>26212_平成29年度</t>
  </si>
  <si>
    <t>26212_平成30年度</t>
  </si>
  <si>
    <t>26212_令和元年度</t>
  </si>
  <si>
    <t>26212_令和2年度</t>
  </si>
  <si>
    <t>26212_令和3年度</t>
  </si>
  <si>
    <t>26212_令和4年度</t>
  </si>
  <si>
    <t>02205_平成2年度</t>
  </si>
  <si>
    <t>02205_平成17年度</t>
  </si>
  <si>
    <t>02205_平成18年度</t>
  </si>
  <si>
    <t>02205_平成19年度</t>
  </si>
  <si>
    <t>02205_平成20年度</t>
  </si>
  <si>
    <t>02205_平成21年度</t>
  </si>
  <si>
    <t>02205_平成22年度</t>
  </si>
  <si>
    <t>02205_平成23年度</t>
  </si>
  <si>
    <t>02205_平成24年度</t>
  </si>
  <si>
    <t>02205_平成25年度</t>
  </si>
  <si>
    <t>02205_平成26年度</t>
  </si>
  <si>
    <t>02205_平成27年度</t>
  </si>
  <si>
    <t>02205_平成28年度</t>
  </si>
  <si>
    <t>02205_平成29年度</t>
  </si>
  <si>
    <t>02205_平成30年度</t>
  </si>
  <si>
    <t>02205_令和元年度</t>
  </si>
  <si>
    <t>02205_令和2年度</t>
  </si>
  <si>
    <t>27232_平成2年度</t>
  </si>
  <si>
    <t>27232</t>
  </si>
  <si>
    <t>阪南市</t>
  </si>
  <si>
    <t>27232_平成17年度</t>
  </si>
  <si>
    <t>27232_平成18年度</t>
  </si>
  <si>
    <t>27232_平成19年度</t>
  </si>
  <si>
    <t>27232_平成20年度</t>
  </si>
  <si>
    <t>27232_平成21年度</t>
  </si>
  <si>
    <t>27232_平成22年度</t>
  </si>
  <si>
    <t>27232_平成23年度</t>
  </si>
  <si>
    <t>27232_平成24年度</t>
  </si>
  <si>
    <t>27232_平成25年度</t>
  </si>
  <si>
    <t>27232_平成26年度</t>
  </si>
  <si>
    <t>27232_平成27年度</t>
  </si>
  <si>
    <t>27232_平成28年度</t>
  </si>
  <si>
    <t>27232_平成29年度</t>
  </si>
  <si>
    <t>27232_平成30年度</t>
  </si>
  <si>
    <t>27232_令和元年度</t>
  </si>
  <si>
    <t>27232_令和2年度</t>
  </si>
  <si>
    <t>27232_令和3年度</t>
  </si>
  <si>
    <t>27232_令和4年度</t>
  </si>
  <si>
    <t>37203_平成2年度</t>
  </si>
  <si>
    <t>37203</t>
  </si>
  <si>
    <t>坂出市</t>
  </si>
  <si>
    <t>37203_平成17年度</t>
  </si>
  <si>
    <t>37203_平成18年度</t>
  </si>
  <si>
    <t>37203_平成19年度</t>
  </si>
  <si>
    <t>37203_平成20年度</t>
  </si>
  <si>
    <t>37203_平成21年度</t>
  </si>
  <si>
    <t>37203_平成22年度</t>
  </si>
  <si>
    <t>37203_平成23年度</t>
  </si>
  <si>
    <t>37203_平成24年度</t>
  </si>
  <si>
    <t>37203_平成25年度</t>
  </si>
  <si>
    <t>37203_平成26年度</t>
  </si>
  <si>
    <t>37203_平成27年度</t>
  </si>
  <si>
    <t>37203_平成28年度</t>
  </si>
  <si>
    <t>37203_平成29年度</t>
  </si>
  <si>
    <t>37203_平成30年度</t>
  </si>
  <si>
    <t>37203_令和元年度</t>
  </si>
  <si>
    <t>37203_令和2年度</t>
  </si>
  <si>
    <t>37203_令和3年度</t>
  </si>
  <si>
    <t>37203_令和4年度</t>
  </si>
  <si>
    <t>40228_平成2年度</t>
  </si>
  <si>
    <t>40228</t>
  </si>
  <si>
    <t>朝倉市</t>
  </si>
  <si>
    <t>40228_平成17年度</t>
  </si>
  <si>
    <t>40228_平成18年度</t>
  </si>
  <si>
    <t>40228_平成19年度</t>
  </si>
  <si>
    <t>40228_平成20年度</t>
  </si>
  <si>
    <t>40228_平成21年度</t>
  </si>
  <si>
    <t>40228_平成22年度</t>
  </si>
  <si>
    <t>40228_平成23年度</t>
  </si>
  <si>
    <t>40228_平成24年度</t>
  </si>
  <si>
    <t>40228_平成25年度</t>
  </si>
  <si>
    <t>40228_平成26年度</t>
  </si>
  <si>
    <t>40228_平成27年度</t>
  </si>
  <si>
    <t>40228_平成28年度</t>
  </si>
  <si>
    <t>40228_平成29年度</t>
  </si>
  <si>
    <t>40228_平成30年度</t>
  </si>
  <si>
    <t>40228_令和元年度</t>
  </si>
  <si>
    <t>40228_令和2年度</t>
  </si>
  <si>
    <t>40228_令和3年度</t>
  </si>
  <si>
    <t>40228_令和4年度</t>
  </si>
  <si>
    <t>25210_平成2年度</t>
  </si>
  <si>
    <t>25210</t>
  </si>
  <si>
    <t>野洲市</t>
  </si>
  <si>
    <t>25210_平成17年度</t>
  </si>
  <si>
    <t>25210_平成18年度</t>
  </si>
  <si>
    <t>25210_平成19年度</t>
  </si>
  <si>
    <t>25210_平成20年度</t>
  </si>
  <si>
    <t>25210_平成21年度</t>
  </si>
  <si>
    <t>25210_平成22年度</t>
  </si>
  <si>
    <t>25210_平成23年度</t>
  </si>
  <si>
    <t>25210_平成24年度</t>
  </si>
  <si>
    <t>25210_平成25年度</t>
  </si>
  <si>
    <t>25210_平成26年度</t>
  </si>
  <si>
    <t>25210_平成27年度</t>
  </si>
  <si>
    <t>25210_平成28年度</t>
  </si>
  <si>
    <t>25210_平成29年度</t>
  </si>
  <si>
    <t>25210_平成30年度</t>
  </si>
  <si>
    <t>25210_令和元年度</t>
  </si>
  <si>
    <t>25210_令和2年度</t>
  </si>
  <si>
    <t>25210_令和3年度</t>
  </si>
  <si>
    <t>25210_令和4年度</t>
  </si>
  <si>
    <t>32202_平成2年度</t>
  </si>
  <si>
    <t>32202</t>
  </si>
  <si>
    <t>浜田市</t>
  </si>
  <si>
    <t>32202_平成17年度</t>
  </si>
  <si>
    <t>32202_平成18年度</t>
  </si>
  <si>
    <t>32202_平成19年度</t>
  </si>
  <si>
    <t>32202_平成20年度</t>
  </si>
  <si>
    <t>32202_平成21年度</t>
  </si>
  <si>
    <t>32202_平成22年度</t>
  </si>
  <si>
    <t>32202_平成23年度</t>
  </si>
  <si>
    <t>32202_平成24年度</t>
  </si>
  <si>
    <t>32202_平成25年度</t>
  </si>
  <si>
    <t>32202_平成26年度</t>
  </si>
  <si>
    <t>32202_平成27年度</t>
  </si>
  <si>
    <t>32202_平成28年度</t>
  </si>
  <si>
    <t>32202_平成29年度</t>
  </si>
  <si>
    <t>32202_平成30年度</t>
  </si>
  <si>
    <t>32202_令和元年度</t>
  </si>
  <si>
    <t>32202_令和2年度</t>
  </si>
  <si>
    <t>32202_令和3年度</t>
  </si>
  <si>
    <t>32202_令和4年度</t>
  </si>
  <si>
    <t>15224_平成2年度</t>
  </si>
  <si>
    <t>15224</t>
  </si>
  <si>
    <t>佐渡市</t>
  </si>
  <si>
    <t>15224_平成17年度</t>
  </si>
  <si>
    <t>15224_平成18年度</t>
  </si>
  <si>
    <t>15224_平成19年度</t>
  </si>
  <si>
    <t>15224_平成20年度</t>
  </si>
  <si>
    <t>15224_平成21年度</t>
  </si>
  <si>
    <t>15224_平成22年度</t>
  </si>
  <si>
    <t>15224_平成23年度</t>
  </si>
  <si>
    <t>15224_平成24年度</t>
  </si>
  <si>
    <t>15224_平成25年度</t>
  </si>
  <si>
    <t>15224_平成26年度</t>
  </si>
  <si>
    <t>15224_平成27年度</t>
  </si>
  <si>
    <t>15224_平成28年度</t>
  </si>
  <si>
    <t>15224_平成29年度</t>
  </si>
  <si>
    <t>15224_平成30年度</t>
  </si>
  <si>
    <t>15224_令和元年度</t>
  </si>
  <si>
    <t>15224_令和2年度</t>
  </si>
  <si>
    <t>15224_令和3年度</t>
  </si>
  <si>
    <t>15224_令和4年度</t>
  </si>
  <si>
    <t>43204_平成2年度</t>
  </si>
  <si>
    <t>43204</t>
  </si>
  <si>
    <t>荒尾市</t>
  </si>
  <si>
    <t>43204_平成17年度</t>
  </si>
  <si>
    <t>43204_平成18年度</t>
  </si>
  <si>
    <t>43204_平成19年度</t>
  </si>
  <si>
    <t>43204_平成20年度</t>
  </si>
  <si>
    <t>43204_平成21年度</t>
  </si>
  <si>
    <t>43204_平成22年度</t>
  </si>
  <si>
    <t>43204_平成23年度</t>
  </si>
  <si>
    <t>43204_平成24年度</t>
  </si>
  <si>
    <t>43204_平成25年度</t>
  </si>
  <si>
    <t>43204_平成26年度</t>
  </si>
  <si>
    <t>43204_平成27年度</t>
  </si>
  <si>
    <t>43204_平成28年度</t>
  </si>
  <si>
    <t>43204_平成29年度</t>
  </si>
  <si>
    <t>43204_平成30年度</t>
  </si>
  <si>
    <t>43204_令和元年度</t>
  </si>
  <si>
    <t>43204_令和2年度</t>
  </si>
  <si>
    <t>43204_令和3年度</t>
  </si>
  <si>
    <t>43204_令和4年度</t>
  </si>
  <si>
    <t>08207_平成2年度</t>
  </si>
  <si>
    <t>08207</t>
  </si>
  <si>
    <t>結城市</t>
  </si>
  <si>
    <t>08207_平成17年度</t>
  </si>
  <si>
    <t>08207_平成18年度</t>
  </si>
  <si>
    <t>08207_平成19年度</t>
  </si>
  <si>
    <t>08207_平成20年度</t>
  </si>
  <si>
    <t>08207_平成21年度</t>
  </si>
  <si>
    <t>08207_平成22年度</t>
  </si>
  <si>
    <t>08207_平成23年度</t>
  </si>
  <si>
    <t>08207_平成24年度</t>
  </si>
  <si>
    <t>08207_平成25年度</t>
  </si>
  <si>
    <t>08207_平成26年度</t>
  </si>
  <si>
    <t>08207_平成27年度</t>
  </si>
  <si>
    <t>08207_平成28年度</t>
  </si>
  <si>
    <t>08207_平成29年度</t>
  </si>
  <si>
    <t>08207_平成30年度</t>
  </si>
  <si>
    <t>08207_令和元年度</t>
  </si>
  <si>
    <t>08207_令和2年度</t>
  </si>
  <si>
    <t>08207_令和3年度</t>
  </si>
  <si>
    <t>08207_令和4年度</t>
  </si>
  <si>
    <t>23442_平成2年度</t>
  </si>
  <si>
    <t>23442</t>
  </si>
  <si>
    <t>東浦町</t>
  </si>
  <si>
    <t>23442_平成17年度</t>
  </si>
  <si>
    <t>23442_平成18年度</t>
  </si>
  <si>
    <t>23442_平成19年度</t>
  </si>
  <si>
    <t>23442_平成20年度</t>
  </si>
  <si>
    <t>23442_平成21年度</t>
  </si>
  <si>
    <t>23442_平成22年度</t>
  </si>
  <si>
    <t>23442_平成23年度</t>
  </si>
  <si>
    <t>23442_平成24年度</t>
  </si>
  <si>
    <t>23442_平成25年度</t>
  </si>
  <si>
    <t>23442_平成26年度</t>
  </si>
  <si>
    <t>23442_平成27年度</t>
  </si>
  <si>
    <t>23442_平成28年度</t>
  </si>
  <si>
    <t>23442_平成29年度</t>
  </si>
  <si>
    <t>23442_平成30年度</t>
  </si>
  <si>
    <t>23442_令和元年度</t>
  </si>
  <si>
    <t>23442_令和2年度</t>
  </si>
  <si>
    <t>23442_令和3年度</t>
  </si>
  <si>
    <t>23442_令和4年度</t>
  </si>
  <si>
    <t>40231_平成2年度</t>
  </si>
  <si>
    <t>40231</t>
  </si>
  <si>
    <t>那珂川市</t>
  </si>
  <si>
    <t>40231_平成17年度</t>
  </si>
  <si>
    <t>40231_平成18年度</t>
  </si>
  <si>
    <t>40231_平成19年度</t>
  </si>
  <si>
    <t>40231_平成20年度</t>
  </si>
  <si>
    <t>40231_平成21年度</t>
  </si>
  <si>
    <t>40231_平成22年度</t>
  </si>
  <si>
    <t>40231_平成23年度</t>
  </si>
  <si>
    <t>40231_平成24年度</t>
  </si>
  <si>
    <t>40231_平成25年度</t>
  </si>
  <si>
    <t>40231_平成26年度</t>
  </si>
  <si>
    <t>40231_平成27年度</t>
  </si>
  <si>
    <t>40231_平成28年度</t>
  </si>
  <si>
    <t>40231_平成29年度</t>
  </si>
  <si>
    <t>40231_平成30年度</t>
  </si>
  <si>
    <t>40231_令和元年度</t>
  </si>
  <si>
    <t>40231_令和2年度</t>
  </si>
  <si>
    <t>40231_令和3年度</t>
  </si>
  <si>
    <t>40231_令和4年度</t>
  </si>
  <si>
    <t>45204_平成2年度</t>
  </si>
  <si>
    <t>45204</t>
  </si>
  <si>
    <t>日南市</t>
  </si>
  <si>
    <t>45204_平成17年度</t>
  </si>
  <si>
    <t>45204_平成18年度</t>
  </si>
  <si>
    <t>45204_平成19年度</t>
  </si>
  <si>
    <t>45204_平成20年度</t>
  </si>
  <si>
    <t>45204_平成21年度</t>
  </si>
  <si>
    <t>45204_平成22年度</t>
  </si>
  <si>
    <t>45204_平成23年度</t>
  </si>
  <si>
    <t>45204_平成24年度</t>
  </si>
  <si>
    <t>45204_平成25年度</t>
  </si>
  <si>
    <t>45204_平成26年度</t>
  </si>
  <si>
    <t>45204_平成27年度</t>
  </si>
  <si>
    <t>45204_平成28年度</t>
  </si>
  <si>
    <t>45204_平成29年度</t>
  </si>
  <si>
    <t>45204_平成30年度</t>
  </si>
  <si>
    <t>45204_令和元年度</t>
  </si>
  <si>
    <t>45204_令和2年度</t>
  </si>
  <si>
    <t>45204_令和3年度</t>
  </si>
  <si>
    <t>45204_令和4年度</t>
  </si>
  <si>
    <t>11238</t>
  </si>
  <si>
    <t>蓮田市</t>
  </si>
  <si>
    <t>11238_令和3年度</t>
  </si>
  <si>
    <t>11238_令和4年度</t>
  </si>
  <si>
    <t>11207</t>
  </si>
  <si>
    <t>秩父市</t>
  </si>
  <si>
    <t>11207_令和3年度</t>
  </si>
  <si>
    <t>11207_令和4年度</t>
  </si>
  <si>
    <t>11348</t>
  </si>
  <si>
    <t>鳩山町</t>
  </si>
  <si>
    <t>11348_令和3年度</t>
  </si>
  <si>
    <t>11348_令和4年度</t>
  </si>
  <si>
    <t>11383</t>
  </si>
  <si>
    <t>神川町</t>
  </si>
  <si>
    <t>11383_令和3年度</t>
  </si>
  <si>
    <t>11383_令和4年度</t>
  </si>
  <si>
    <t>11240</t>
  </si>
  <si>
    <t>幸手市</t>
  </si>
  <si>
    <t>11240_令和3年度</t>
  </si>
  <si>
    <t>11240_令和4年度</t>
  </si>
  <si>
    <t>11442</t>
  </si>
  <si>
    <t>宮代町</t>
  </si>
  <si>
    <t>11442_令和3年度</t>
  </si>
  <si>
    <t>11442_令和4年度</t>
  </si>
  <si>
    <t>11234</t>
  </si>
  <si>
    <t>八潮市</t>
  </si>
  <si>
    <t>11234_令和3年度</t>
  </si>
  <si>
    <t>11234_令和4年度</t>
  </si>
  <si>
    <t>11212</t>
  </si>
  <si>
    <t>東松山市</t>
  </si>
  <si>
    <t>11212_令和3年度</t>
  </si>
  <si>
    <t>11212_令和4年度</t>
  </si>
  <si>
    <t>11229</t>
  </si>
  <si>
    <t>和光市</t>
  </si>
  <si>
    <t>11229_令和3年度</t>
  </si>
  <si>
    <t>11229_令和4年度</t>
  </si>
  <si>
    <t>11206</t>
  </si>
  <si>
    <t>行田市</t>
  </si>
  <si>
    <t>11206_令和3年度</t>
  </si>
  <si>
    <t>11206_令和4年度</t>
  </si>
  <si>
    <t>11233</t>
  </si>
  <si>
    <t>北本市</t>
  </si>
  <si>
    <t>11233_令和3年度</t>
  </si>
  <si>
    <t>11233_令和4年度</t>
  </si>
  <si>
    <t>11232</t>
  </si>
  <si>
    <t>久喜市</t>
  </si>
  <si>
    <t>11232_令和3年度</t>
  </si>
  <si>
    <t>11232_令和4年度</t>
  </si>
  <si>
    <t>11215</t>
  </si>
  <si>
    <t>狭山市</t>
  </si>
  <si>
    <t>11215_令和3年度</t>
  </si>
  <si>
    <t>11215_令和4年度</t>
  </si>
  <si>
    <t>11225</t>
  </si>
  <si>
    <t>入間市</t>
  </si>
  <si>
    <t>11225_令和3年度</t>
  </si>
  <si>
    <t>11225_令和4年度</t>
  </si>
  <si>
    <t>11227</t>
  </si>
  <si>
    <t>朝霞市</t>
  </si>
  <si>
    <t>11227_令和3年度</t>
  </si>
  <si>
    <t>11227_令和4年度</t>
  </si>
  <si>
    <t>11237</t>
  </si>
  <si>
    <t>三郷市</t>
  </si>
  <si>
    <t>11237_令和3年度</t>
  </si>
  <si>
    <t>11237_令和4年度</t>
  </si>
  <si>
    <t>11224</t>
  </si>
  <si>
    <t>戸田市</t>
  </si>
  <si>
    <t>11224_令和3年度</t>
  </si>
  <si>
    <t>11224_令和4年度</t>
  </si>
  <si>
    <t>11218</t>
  </si>
  <si>
    <t>深谷市</t>
  </si>
  <si>
    <t>11218_令和3年度</t>
  </si>
  <si>
    <t>11218_令和4年度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</si>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</sst>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6.631988295498159</c:v>
                </c:pt>
                <c:pt idx="1">
                  <c:v>5.4128532313736333</c:v>
                </c:pt>
                <c:pt idx="2">
                  <c:v>6.3244430688786428</c:v>
                </c:pt>
                <c:pt idx="3">
                  <c:v>5.6343589801738636</c:v>
                </c:pt>
                <c:pt idx="4">
                  <c:v>5.6002735146156253</c:v>
                </c:pt>
                <c:pt idx="5">
                  <c:v>5.6545645399555857</c:v>
                </c:pt>
                <c:pt idx="6">
                  <c:v>5.457564192008002</c:v>
                </c:pt>
                <c:pt idx="7">
                  <c:v>4.771932622022284</c:v>
                </c:pt>
                <c:pt idx="8">
                  <c:v>6.2392241775226811</c:v>
                </c:pt>
                <c:pt idx="9">
                  <c:v>5.1486944695745107</c:v>
                </c:pt>
                <c:pt idx="10">
                  <c:v>4.819404650188968</c:v>
                </c:pt>
                <c:pt idx="11">
                  <c:v>7.2066684624534982</c:v>
                </c:pt>
                <c:pt idx="12">
                  <c:v>5.2135709196407003</c:v>
                </c:pt>
                <c:pt idx="13">
                  <c:v>7.2342328188283922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70.659364080095557</c:v>
                </c:pt>
                <c:pt idx="1">
                  <c:v>70.953627411051414</c:v>
                </c:pt>
                <c:pt idx="2">
                  <c:v>71.492699208979147</c:v>
                </c:pt>
                <c:pt idx="3">
                  <c:v>71.252809486615746</c:v>
                </c:pt>
                <c:pt idx="4">
                  <c:v>71.572996595429444</c:v>
                </c:pt>
                <c:pt idx="5">
                  <c:v>70.66933935117801</c:v>
                </c:pt>
                <c:pt idx="6">
                  <c:v>68.844382025076584</c:v>
                </c:pt>
                <c:pt idx="7">
                  <c:v>69.057311078744391</c:v>
                </c:pt>
                <c:pt idx="8">
                  <c:v>68.878761761380545</c:v>
                </c:pt>
                <c:pt idx="9">
                  <c:v>68.782221712649459</c:v>
                </c:pt>
                <c:pt idx="10">
                  <c:v>67.681871943680733</c:v>
                </c:pt>
                <c:pt idx="11">
                  <c:v>66.821367602400201</c:v>
                </c:pt>
                <c:pt idx="12">
                  <c:v>61.026498278209637</c:v>
                </c:pt>
                <c:pt idx="13">
                  <c:v>60.890549425894925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56.837939471488596</c:v>
                </c:pt>
                <c:pt idx="1">
                  <c:v>53.932698255067628</c:v>
                </c:pt>
                <c:pt idx="2">
                  <c:v>59.891182379224169</c:v>
                </c:pt>
                <c:pt idx="3">
                  <c:v>65.022620455345916</c:v>
                </c:pt>
                <c:pt idx="4">
                  <c:v>69.741915623696599</c:v>
                </c:pt>
                <c:pt idx="5">
                  <c:v>70.63695528184472</c:v>
                </c:pt>
                <c:pt idx="6">
                  <c:v>62.636339763076492</c:v>
                </c:pt>
                <c:pt idx="7">
                  <c:v>63.445412054724315</c:v>
                </c:pt>
                <c:pt idx="8">
                  <c:v>56.895180928557579</c:v>
                </c:pt>
                <c:pt idx="9">
                  <c:v>62.638618538339742</c:v>
                </c:pt>
                <c:pt idx="10">
                  <c:v>59.666099875926449</c:v>
                </c:pt>
                <c:pt idx="11">
                  <c:v>52.495566677079275</c:v>
                </c:pt>
                <c:pt idx="12">
                  <c:v>55.526212880435558</c:v>
                </c:pt>
                <c:pt idx="13">
                  <c:v>52.876542263629283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44.128930284028471</c:v>
                </c:pt>
                <c:pt idx="1">
                  <c:v>42.121423467722899</c:v>
                </c:pt>
                <c:pt idx="2">
                  <c:v>42.923527129065889</c:v>
                </c:pt>
                <c:pt idx="3">
                  <c:v>54.465230573881442</c:v>
                </c:pt>
                <c:pt idx="4">
                  <c:v>56.304263356961826</c:v>
                </c:pt>
                <c:pt idx="5">
                  <c:v>54.244600869162369</c:v>
                </c:pt>
                <c:pt idx="6">
                  <c:v>52.061868645408559</c:v>
                </c:pt>
                <c:pt idx="7">
                  <c:v>54.556188334346835</c:v>
                </c:pt>
                <c:pt idx="8">
                  <c:v>47.745649075332963</c:v>
                </c:pt>
                <c:pt idx="9">
                  <c:v>46.05277364741417</c:v>
                </c:pt>
                <c:pt idx="10">
                  <c:v>45.531166554460057</c:v>
                </c:pt>
                <c:pt idx="11">
                  <c:v>43.111322500477527</c:v>
                </c:pt>
                <c:pt idx="12">
                  <c:v>40.586223170521585</c:v>
                </c:pt>
                <c:pt idx="13">
                  <c:v>45.759650078182901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31.648388431210162</c:v>
                </c:pt>
                <c:pt idx="1">
                  <c:v>27.444798131661713</c:v>
                </c:pt>
                <c:pt idx="2">
                  <c:v>29.714072275309299</c:v>
                </c:pt>
                <c:pt idx="3">
                  <c:v>34.695665456679009</c:v>
                </c:pt>
                <c:pt idx="4">
                  <c:v>38.471803347259829</c:v>
                </c:pt>
                <c:pt idx="5">
                  <c:v>40.086130080322491</c:v>
                </c:pt>
                <c:pt idx="6">
                  <c:v>36.783515630010982</c:v>
                </c:pt>
                <c:pt idx="7">
                  <c:v>32.377997756034446</c:v>
                </c:pt>
                <c:pt idx="8">
                  <c:v>36.835227747969</c:v>
                </c:pt>
                <c:pt idx="9">
                  <c:v>36.816784999748585</c:v>
                </c:pt>
                <c:pt idx="10">
                  <c:v>35.664893592058228</c:v>
                </c:pt>
                <c:pt idx="11">
                  <c:v>33.564676608452885</c:v>
                </c:pt>
                <c:pt idx="12">
                  <c:v>38.580516687343227</c:v>
                </c:pt>
                <c:pt idx="13">
                  <c:v>35.564535642344765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22594</c:v>
                </c:pt>
                <c:pt idx="1">
                  <c:v>22885</c:v>
                </c:pt>
                <c:pt idx="2">
                  <c:v>23128</c:v>
                </c:pt>
                <c:pt idx="3">
                  <c:v>23593</c:v>
                </c:pt>
                <c:pt idx="4">
                  <c:v>23949</c:v>
                </c:pt>
                <c:pt idx="5">
                  <c:v>24406</c:v>
                </c:pt>
                <c:pt idx="6">
                  <c:v>24692</c:v>
                </c:pt>
                <c:pt idx="7">
                  <c:v>24886</c:v>
                </c:pt>
                <c:pt idx="8">
                  <c:v>25240</c:v>
                </c:pt>
                <c:pt idx="9">
                  <c:v>25585</c:v>
                </c:pt>
                <c:pt idx="10">
                  <c:v>25781</c:v>
                </c:pt>
                <c:pt idx="11">
                  <c:v>25998</c:v>
                </c:pt>
                <c:pt idx="12">
                  <c:v>26431</c:v>
                </c:pt>
                <c:pt idx="13">
                  <c:v>26586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4607</c:v>
                </c:pt>
                <c:pt idx="1">
                  <c:v>4581</c:v>
                </c:pt>
                <c:pt idx="2">
                  <c:v>4492</c:v>
                </c:pt>
                <c:pt idx="3">
                  <c:v>4494</c:v>
                </c:pt>
                <c:pt idx="4">
                  <c:v>4400</c:v>
                </c:pt>
                <c:pt idx="5">
                  <c:v>4411</c:v>
                </c:pt>
                <c:pt idx="6">
                  <c:v>4401</c:v>
                </c:pt>
                <c:pt idx="7">
                  <c:v>4466</c:v>
                </c:pt>
                <c:pt idx="8">
                  <c:v>4584</c:v>
                </c:pt>
                <c:pt idx="9">
                  <c:v>4640</c:v>
                </c:pt>
                <c:pt idx="10">
                  <c:v>4612</c:v>
                </c:pt>
                <c:pt idx="11">
                  <c:v>4581</c:v>
                </c:pt>
                <c:pt idx="12">
                  <c:v>4725</c:v>
                </c:pt>
                <c:pt idx="13">
                  <c:v>4755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17962</c:v>
                </c:pt>
                <c:pt idx="1">
                  <c:v>18345</c:v>
                </c:pt>
                <c:pt idx="2">
                  <c:v>18609</c:v>
                </c:pt>
                <c:pt idx="3">
                  <c:v>18902</c:v>
                </c:pt>
                <c:pt idx="4">
                  <c:v>19260</c:v>
                </c:pt>
                <c:pt idx="5">
                  <c:v>19533</c:v>
                </c:pt>
                <c:pt idx="6">
                  <c:v>19936</c:v>
                </c:pt>
                <c:pt idx="7">
                  <c:v>20387</c:v>
                </c:pt>
                <c:pt idx="8">
                  <c:v>20785</c:v>
                </c:pt>
                <c:pt idx="9">
                  <c:v>21148</c:v>
                </c:pt>
                <c:pt idx="10">
                  <c:v>21379</c:v>
                </c:pt>
                <c:pt idx="11">
                  <c:v>21637</c:v>
                </c:pt>
                <c:pt idx="12">
                  <c:v>21977</c:v>
                </c:pt>
                <c:pt idx="13">
                  <c:v>22391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7</c:v>
                </c:pt>
                <c:pt idx="1">
                  <c:v>4</c:v>
                </c:pt>
                <c:pt idx="2">
                  <c:v>4</c:v>
                </c:pt>
                <c:pt idx="3">
                  <c:v>4</c:v>
                </c:pt>
                <c:pt idx="4">
                  <c:v>4</c:v>
                </c:pt>
                <c:pt idx="5">
                  <c:v>4</c:v>
                </c:pt>
                <c:pt idx="6">
                  <c:v>3</c:v>
                </c:pt>
                <c:pt idx="7">
                  <c:v>3</c:v>
                </c:pt>
                <c:pt idx="8">
                  <c:v>3</c:v>
                </c:pt>
                <c:pt idx="9">
                  <c:v>3</c:v>
                </c:pt>
                <c:pt idx="10">
                  <c:v>3</c:v>
                </c:pt>
                <c:pt idx="11">
                  <c:v>3</c:v>
                </c:pt>
                <c:pt idx="12">
                  <c:v>97</c:v>
                </c:pt>
                <c:pt idx="13">
                  <c:v>97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857</c:v>
                </c:pt>
                <c:pt idx="1">
                  <c:v>1108</c:v>
                </c:pt>
                <c:pt idx="2">
                  <c:v>1108</c:v>
                </c:pt>
                <c:pt idx="3">
                  <c:v>1108</c:v>
                </c:pt>
                <c:pt idx="4">
                  <c:v>1108</c:v>
                </c:pt>
                <c:pt idx="5">
                  <c:v>1108</c:v>
                </c:pt>
                <c:pt idx="6">
                  <c:v>792</c:v>
                </c:pt>
                <c:pt idx="7">
                  <c:v>792</c:v>
                </c:pt>
                <c:pt idx="8">
                  <c:v>792</c:v>
                </c:pt>
                <c:pt idx="9">
                  <c:v>792</c:v>
                </c:pt>
                <c:pt idx="10">
                  <c:v>792</c:v>
                </c:pt>
                <c:pt idx="11">
                  <c:v>792</c:v>
                </c:pt>
                <c:pt idx="12">
                  <c:v>781</c:v>
                </c:pt>
                <c:pt idx="13">
                  <c:v>781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504.25580000000002</c:v>
                </c:pt>
                <c:pt idx="1">
                  <c:v>387.20229999999998</c:v>
                </c:pt>
                <c:pt idx="2">
                  <c:v>453.39769999999999</c:v>
                </c:pt>
                <c:pt idx="3">
                  <c:v>454.899</c:v>
                </c:pt>
                <c:pt idx="4">
                  <c:v>487.45699999999999</c:v>
                </c:pt>
                <c:pt idx="5">
                  <c:v>475.91750000000002</c:v>
                </c:pt>
                <c:pt idx="6">
                  <c:v>488.8648</c:v>
                </c:pt>
                <c:pt idx="7">
                  <c:v>459.60599999999999</c:v>
                </c:pt>
                <c:pt idx="8">
                  <c:v>550.36479999999995</c:v>
                </c:pt>
                <c:pt idx="9">
                  <c:v>597.05730000000005</c:v>
                </c:pt>
                <c:pt idx="10">
                  <c:v>616.39790000000005</c:v>
                </c:pt>
                <c:pt idx="11">
                  <c:v>607.97130000000004</c:v>
                </c:pt>
                <c:pt idx="12">
                  <c:v>580.07100000000003</c:v>
                </c:pt>
                <c:pt idx="13">
                  <c:v>611.55949999999996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12.132999999999999</c:v>
                </c:pt>
                <c:pt idx="1">
                  <c:v>12.16</c:v>
                </c:pt>
                <c:pt idx="2">
                  <c:v>12.234999999999999</c:v>
                </c:pt>
                <c:pt idx="3">
                  <c:v>12.327</c:v>
                </c:pt>
                <c:pt idx="4">
                  <c:v>12.298</c:v>
                </c:pt>
                <c:pt idx="5">
                  <c:v>12.303000000000001</c:v>
                </c:pt>
                <c:pt idx="6">
                  <c:v>12.192</c:v>
                </c:pt>
                <c:pt idx="7">
                  <c:v>12.135999999999999</c:v>
                </c:pt>
                <c:pt idx="8">
                  <c:v>12.603999999999999</c:v>
                </c:pt>
                <c:pt idx="9">
                  <c:v>14.512</c:v>
                </c:pt>
                <c:pt idx="10">
                  <c:v>14.596</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26.334</c:v>
                </c:pt>
                <c:pt idx="1">
                  <c:v>25.972999999999999</c:v>
                </c:pt>
                <c:pt idx="2">
                  <c:v>32.093000000000004</c:v>
                </c:pt>
                <c:pt idx="3">
                  <c:v>32.094000000000001</c:v>
                </c:pt>
                <c:pt idx="4">
                  <c:v>40.640999999999998</c:v>
                </c:pt>
                <c:pt idx="5">
                  <c:v>39.491999999999997</c:v>
                </c:pt>
                <c:pt idx="6">
                  <c:v>40.840000000000003</c:v>
                </c:pt>
                <c:pt idx="7">
                  <c:v>39.642000000000003</c:v>
                </c:pt>
                <c:pt idx="8">
                  <c:v>40.073999999999998</c:v>
                </c:pt>
                <c:pt idx="9">
                  <c:v>37.948999999999998</c:v>
                </c:pt>
                <c:pt idx="10">
                  <c:v>33.04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14.689</c:v>
                </c:pt>
                <c:pt idx="1">
                  <c:v>14.694000000000001</c:v>
                </c:pt>
                <c:pt idx="2">
                  <c:v>15.388</c:v>
                </c:pt>
                <c:pt idx="3">
                  <c:v>12.327</c:v>
                </c:pt>
                <c:pt idx="4">
                  <c:v>15.756</c:v>
                </c:pt>
                <c:pt idx="5">
                  <c:v>15.420999999999999</c:v>
                </c:pt>
                <c:pt idx="6">
                  <c:v>15.754</c:v>
                </c:pt>
                <c:pt idx="7">
                  <c:v>15.042</c:v>
                </c:pt>
                <c:pt idx="8">
                  <c:v>15.47</c:v>
                </c:pt>
                <c:pt idx="9">
                  <c:v>17.501999999999999</c:v>
                </c:pt>
                <c:pt idx="10">
                  <c:v>17.794</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23.777999999999999</c:v>
                </c:pt>
                <c:pt idx="1">
                  <c:v>23.439</c:v>
                </c:pt>
                <c:pt idx="2">
                  <c:v>28.94</c:v>
                </c:pt>
                <c:pt idx="3">
                  <c:v>32.094000000000001</c:v>
                </c:pt>
                <c:pt idx="4">
                  <c:v>37.183</c:v>
                </c:pt>
                <c:pt idx="5">
                  <c:v>36.374000000000002</c:v>
                </c:pt>
                <c:pt idx="6">
                  <c:v>37.277999999999999</c:v>
                </c:pt>
                <c:pt idx="7">
                  <c:v>36.735999999999997</c:v>
                </c:pt>
                <c:pt idx="8">
                  <c:v>37.207999999999998</c:v>
                </c:pt>
                <c:pt idx="9">
                  <c:v>34.959000000000003</c:v>
                </c:pt>
                <c:pt idx="10">
                  <c:v>29.841999999999999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42.923527129065889</c:v>
                </c:pt>
                <c:pt idx="1">
                  <c:v>54.465230573881442</c:v>
                </c:pt>
                <c:pt idx="2">
                  <c:v>56.304263356961826</c:v>
                </c:pt>
                <c:pt idx="3">
                  <c:v>54.244600869162369</c:v>
                </c:pt>
                <c:pt idx="4">
                  <c:v>52.061868645408559</c:v>
                </c:pt>
                <c:pt idx="5">
                  <c:v>54.556188334346835</c:v>
                </c:pt>
                <c:pt idx="6">
                  <c:v>47.745649075332963</c:v>
                </c:pt>
                <c:pt idx="7">
                  <c:v>46.05277364741417</c:v>
                </c:pt>
                <c:pt idx="8">
                  <c:v>45.531166554460057</c:v>
                </c:pt>
                <c:pt idx="9">
                  <c:v>43.111322500477527</c:v>
                </c:pt>
                <c:pt idx="10">
                  <c:v>40.586223170521585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29.714072275309299</c:v>
                </c:pt>
                <c:pt idx="1">
                  <c:v>34.695665456679009</c:v>
                </c:pt>
                <c:pt idx="2">
                  <c:v>38.471803347259829</c:v>
                </c:pt>
                <c:pt idx="3">
                  <c:v>40.086130080322491</c:v>
                </c:pt>
                <c:pt idx="4">
                  <c:v>36.783515630010982</c:v>
                </c:pt>
                <c:pt idx="5">
                  <c:v>32.377997756034446</c:v>
                </c:pt>
                <c:pt idx="6">
                  <c:v>36.835227747969</c:v>
                </c:pt>
                <c:pt idx="7">
                  <c:v>36.816784999748585</c:v>
                </c:pt>
                <c:pt idx="8">
                  <c:v>35.664893592058228</c:v>
                </c:pt>
                <c:pt idx="9">
                  <c:v>33.564676608452885</c:v>
                </c:pt>
                <c:pt idx="10">
                  <c:v>38.580516687343227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0.80022690190998025</c:v>
                </c:pt>
                <c:pt idx="1">
                  <c:v>0.67555989174687903</c:v>
                </c:pt>
                <c:pt idx="2">
                  <c:v>0.75223923710509566</c:v>
                </c:pt>
                <c:pt idx="3">
                  <c:v>0.80062605034937828</c:v>
                </c:pt>
                <c:pt idx="4">
                  <c:v>1</c:v>
                </c:pt>
                <c:pt idx="5">
                  <c:v>1</c:v>
                </c:pt>
                <c:pt idx="6">
                  <c:v>1</c:v>
                </c:pt>
                <c:pt idx="7">
                  <c:v>0.99780575626717161</c:v>
                </c:pt>
                <c:pt idx="8">
                  <c:v>1</c:v>
                </c:pt>
                <c:pt idx="9">
                  <c:v>1</c:v>
                </c:pt>
                <c:pt idx="10">
                  <c:v>0.77349923127882847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0.34221325651622109</c:v>
                </c:pt>
                <c:pt idx="1">
                  <c:v>0.26978679508329195</c:v>
                </c:pt>
                <c:pt idx="2">
                  <c:v>0.27330079611275704</c:v>
                </c:pt>
                <c:pt idx="3">
                  <c:v>0.22724842293028655</c:v>
                </c:pt>
                <c:pt idx="4">
                  <c:v>0.30263992457346328</c:v>
                </c:pt>
                <c:pt idx="5">
                  <c:v>0.28266270923277514</c:v>
                </c:pt>
                <c:pt idx="6">
                  <c:v>0.32995676684892017</c:v>
                </c:pt>
                <c:pt idx="7">
                  <c:v>0.32662527810297476</c:v>
                </c:pt>
                <c:pt idx="8">
                  <c:v>0.33976726648319577</c:v>
                </c:pt>
                <c:pt idx="9">
                  <c:v>0.40597223617545336</c:v>
                </c:pt>
                <c:pt idx="10">
                  <c:v>0.43842463303961882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29.841999999999999</c:v>
                </c:pt>
                <c:pt idx="2">
                  <c:v>0</c:v>
                </c:pt>
                <c:pt idx="3">
                  <c:v>0</c:v>
                </c:pt>
                <c:pt idx="4">
                  <c:v>17.794</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29.841999999999999</c:v>
                </c:pt>
                <c:pt idx="4" formatCode="#,##0">
                  <c:v>17.794</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14：パルプ・紙・紙加工品製造業(N=0)</c:v>
                </c:pt>
                <c:pt idx="1">
                  <c:v>16：化学工業(N=1)</c:v>
                </c:pt>
                <c:pt idx="2">
                  <c:v>17：石油製品・石炭製品製造業(N=0)</c:v>
                </c:pt>
                <c:pt idx="3">
                  <c:v>21：窯業・土石製品製造業(N=0)</c:v>
                </c:pt>
                <c:pt idx="4">
                  <c:v>22：鉄鋼業(N=0)</c:v>
                </c:pt>
                <c:pt idx="5">
                  <c:v>9：食料品製造業(N=1)</c:v>
                </c:pt>
                <c:pt idx="6">
                  <c:v>10：飲料・たばこ・飼料製造業(N=0)</c:v>
                </c:pt>
                <c:pt idx="7">
                  <c:v>12：木材・木製品製造業(N=0)</c:v>
                </c:pt>
                <c:pt idx="8">
                  <c:v>13：家具・装備品製造業(N=0)</c:v>
                </c:pt>
                <c:pt idx="9">
                  <c:v>15：印刷・同関連業(N=1)</c:v>
                </c:pt>
                <c:pt idx="10">
                  <c:v>18：プラスチック製品製造業(N=2)</c:v>
                </c:pt>
                <c:pt idx="11">
                  <c:v>19：ゴム製品製造業(N=0)</c:v>
                </c:pt>
                <c:pt idx="12">
                  <c:v>20：なめし革・同製品・毛皮製造業(N=0)</c:v>
                </c:pt>
                <c:pt idx="13">
                  <c:v>23：非鉄金属製造業(N=0)</c:v>
                </c:pt>
                <c:pt idx="14">
                  <c:v>24：金属製品製造業(N=0)</c:v>
                </c:pt>
                <c:pt idx="15">
                  <c:v>25：はん用機械器具製造業(N=0)</c:v>
                </c:pt>
                <c:pt idx="16">
                  <c:v>26：生産用機械器具製造業(N=0)</c:v>
                </c:pt>
                <c:pt idx="17">
                  <c:v>27：業務用機械器具製造業(N=0)</c:v>
                </c:pt>
                <c:pt idx="18">
                  <c:v>28：電子部品等製造業(N=0)</c:v>
                </c:pt>
                <c:pt idx="19">
                  <c:v>29：電気機械器具製造業(N=0)</c:v>
                </c:pt>
                <c:pt idx="20">
                  <c:v>30：情報通信機械器具製造業(N=0)</c:v>
                </c:pt>
                <c:pt idx="21">
                  <c:v>31：輸送用機械器具製造業(N=0)</c:v>
                </c:pt>
                <c:pt idx="22">
                  <c:v>32：その他の製造業(N=0)</c:v>
                </c:pt>
                <c:pt idx="23">
                  <c:v>F：電気・ガス・熱供給・水道業(N=0)</c:v>
                </c:pt>
                <c:pt idx="24">
                  <c:v>G：情報通信業(N=0)</c:v>
                </c:pt>
                <c:pt idx="25">
                  <c:v>H：運輸業，郵便業(N=0)</c:v>
                </c:pt>
                <c:pt idx="26">
                  <c:v>I：卸売業，小売業(N=0)</c:v>
                </c:pt>
                <c:pt idx="27">
                  <c:v>J：金融業，保険業(N=0)</c:v>
                </c:pt>
                <c:pt idx="28">
                  <c:v>K：不動産業，物品賃貸業(N=0)</c:v>
                </c:pt>
                <c:pt idx="29">
                  <c:v>L：学術研究,専門･技術ｻｰﾋﾞｽ業(N=0)</c:v>
                </c:pt>
                <c:pt idx="30">
                  <c:v>M：宿泊業，飲食サービス業(N=0)</c:v>
                </c:pt>
                <c:pt idx="31">
                  <c:v>N：生活関連ｻｰﾋﾞｽ業,娯楽業(N=0)</c:v>
                </c:pt>
                <c:pt idx="32">
                  <c:v>O：教育，学習支援業(N=0)</c:v>
                </c:pt>
                <c:pt idx="33">
                  <c:v>P：医療，福祉(N=0)</c:v>
                </c:pt>
                <c:pt idx="34">
                  <c:v>Q：複合サービス事業(N=0)</c:v>
                </c:pt>
                <c:pt idx="35">
                  <c:v>R：ｻｰﾋﾞｽ業(他に分類されない)(N=1)</c:v>
                </c:pt>
                <c:pt idx="36">
                  <c:v>S：公務(N=0)</c:v>
                </c:pt>
                <c:pt idx="37">
                  <c:v>石油精製業・コークス製造業(N=0)</c:v>
                </c:pt>
                <c:pt idx="38">
                  <c:v>発電所・変電所(N=0)</c:v>
                </c:pt>
                <c:pt idx="39">
                  <c:v>ガス製造工場(N=0)</c:v>
                </c:pt>
                <c:pt idx="40">
                  <c:v>熱供給業(N=0)</c:v>
                </c:pt>
              </c:strCache>
            </c:strRef>
          </c:cat>
          <c:val>
            <c:numRef>
              <c:f>③特定事業所の現状把握!$BF$16:$BF$56</c:f>
              <c:numCache>
                <c:formatCode>[=0]#,##0;[&lt;1]0.00;#,##0</c:formatCode>
                <c:ptCount val="41"/>
                <c:pt idx="0">
                  <c:v>0</c:v>
                </c:pt>
                <c:pt idx="1">
                  <c:v>3.3340000000000001</c:v>
                </c:pt>
                <c:pt idx="2">
                  <c:v>0</c:v>
                </c:pt>
                <c:pt idx="3">
                  <c:v>0</c:v>
                </c:pt>
                <c:pt idx="4">
                  <c:v>0</c:v>
                </c:pt>
                <c:pt idx="5">
                  <c:v>4.0330000000000004</c:v>
                </c:pt>
                <c:pt idx="6">
                  <c:v>0</c:v>
                </c:pt>
                <c:pt idx="7">
                  <c:v>0</c:v>
                </c:pt>
                <c:pt idx="8">
                  <c:v>0</c:v>
                </c:pt>
                <c:pt idx="9">
                  <c:v>8.4369999999999994</c:v>
                </c:pt>
                <c:pt idx="10">
                  <c:v>14.038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17.794</c:v>
                </c:pt>
                <c:pt idx="36">
                  <c:v>0</c:v>
                </c:pt>
                <c:pt idx="37">
                  <c:v>0</c:v>
                </c:pt>
                <c:pt idx="38">
                  <c:v>0</c:v>
                </c:pt>
                <c:pt idx="39">
                  <c:v>0</c:v>
                </c:pt>
                <c:pt idx="40">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23.934126609240856</c:v>
                </c:pt>
                <c:pt idx="2">
                  <c:v>2.2233003874170603</c:v>
                </c:pt>
                <c:pt idx="3">
                  <c:v>2.0942653785454852</c:v>
                </c:pt>
                <c:pt idx="4">
                  <c:v>44.844044474174368</c:v>
                </c:pt>
                <c:pt idx="5">
                  <c:v>50.096627662377294</c:v>
                </c:pt>
                <c:pt idx="7">
                  <c:v>70.544533795261458</c:v>
                </c:pt>
                <c:pt idx="8">
                  <c:v>2.8743354035712727</c:v>
                </c:pt>
                <c:pt idx="9">
                  <c:v>0</c:v>
                </c:pt>
                <c:pt idx="10">
                  <c:v>5.4611555051943581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28.251692375203405</c:v>
                </c:pt>
                <c:pt idx="4" formatCode="#,##0">
                  <c:v>44.844044474174368</c:v>
                </c:pt>
                <c:pt idx="5" formatCode="#,##0">
                  <c:v>50.096627662377294</c:v>
                </c:pt>
                <c:pt idx="6" formatCode="#,##0">
                  <c:v>73.418869198832738</c:v>
                </c:pt>
                <c:pt idx="10" formatCode="#,##0">
                  <c:v>5.4611555051943581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33.04</c:v>
                </c:pt>
                <c:pt idx="2" formatCode="#,##0_);[Red]\(#,##0\)">
                  <c:v>14.596</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33.04</c:v>
                </c:pt>
                <c:pt idx="1">
                  <c:v>14.596</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白岡市</c:v>
                </c:pt>
              </c:strCache>
            </c:strRef>
          </c:tx>
          <c:spPr>
            <a:solidFill>
              <a:srgbClr val="FF0066"/>
            </a:solidFill>
            <a:ln>
              <a:noFill/>
            </a:ln>
          </c:spPr>
          <c:invertIfNegative val="0"/>
          <c:cat>
            <c:strRef>
              <c:f>③特定事業所の現状把握!$BD$21:$BD$38</c:f>
              <c:strCache>
                <c:ptCount val="18"/>
                <c:pt idx="0">
                  <c:v>9：食料品製造業(N=1)</c:v>
                </c:pt>
                <c:pt idx="1">
                  <c:v>10：飲料・たばこ・飼料製造業(N=0)</c:v>
                </c:pt>
                <c:pt idx="2">
                  <c:v>12：木材・木製品製造業(N=0)</c:v>
                </c:pt>
                <c:pt idx="3">
                  <c:v>13：家具・装備品製造業(N=0)</c:v>
                </c:pt>
                <c:pt idx="4">
                  <c:v>15：印刷・同関連業(N=1)</c:v>
                </c:pt>
                <c:pt idx="5">
                  <c:v>18：プラスチック製品製造業(N=2)</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③特定事業所の現状把握!$BG$21:$BG$38</c:f>
              <c:numCache>
                <c:formatCode>[=0]#,##0;[&lt;1]0.00;#,##0</c:formatCode>
                <c:ptCount val="18"/>
                <c:pt idx="0">
                  <c:v>4.0330000000000004</c:v>
                </c:pt>
                <c:pt idx="1">
                  <c:v>0</c:v>
                </c:pt>
                <c:pt idx="2">
                  <c:v>0</c:v>
                </c:pt>
                <c:pt idx="3">
                  <c:v>0</c:v>
                </c:pt>
                <c:pt idx="4">
                  <c:v>8.4369999999999994</c:v>
                </c:pt>
                <c:pt idx="5">
                  <c:v>7.0190000000000001</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9：食料品製造業(N=1)</c:v>
                </c:pt>
                <c:pt idx="1">
                  <c:v>10：飲料・たばこ・飼料製造業(N=0)</c:v>
                </c:pt>
                <c:pt idx="2">
                  <c:v>12：木材・木製品製造業(N=0)</c:v>
                </c:pt>
                <c:pt idx="3">
                  <c:v>13：家具・装備品製造業(N=0)</c:v>
                </c:pt>
                <c:pt idx="4">
                  <c:v>15：印刷・同関連業(N=1)</c:v>
                </c:pt>
                <c:pt idx="5">
                  <c:v>18：プラスチック製品製造業(N=2)</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白岡市</c:v>
                </c:pt>
              </c:strCache>
            </c:strRef>
          </c:tx>
          <c:spPr>
            <a:solidFill>
              <a:srgbClr val="FF0066"/>
            </a:solidFill>
            <a:ln>
              <a:noFill/>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③特定事業所の現状把握!$BG$39:$BG$52</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17.794</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白岡市</c:v>
                </c:pt>
              </c:strCache>
            </c:strRef>
          </c:tx>
          <c:spPr>
            <a:solidFill>
              <a:srgbClr val="FF0066"/>
            </a:solidFill>
            <a:ln>
              <a:noFill/>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③特定事業所の現状把握!$BG$53:$BG$56</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白岡市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3.3340000000000001</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11,613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5972.0999999999913</c:v>
                </c:pt>
                <c:pt idx="1">
                  <c:v>5640.4999999999964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14,628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7167.2366519999887</c:v>
                </c:pt>
                <c:pt idx="1">
                  <c:v>7461.0277799999958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33</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白岡市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9.972469907999999</c:v>
                </c:pt>
                <c:pt idx="1">
                  <c:v>0</c:v>
                </c:pt>
                <c:pt idx="2">
                  <c:v>0</c:v>
                </c:pt>
                <c:pt idx="3">
                  <c:v>1.7183339999999998E-2</c:v>
                </c:pt>
                <c:pt idx="4">
                  <c:v>3.6081797899999999</c:v>
                </c:pt>
                <c:pt idx="5">
                  <c:v>19.843813900000001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199,109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白岡市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199031</c:v>
                </c:pt>
                <c:pt idx="1">
                  <c:v>0</c:v>
                </c:pt>
                <c:pt idx="2">
                  <c:v>0</c:v>
                </c:pt>
                <c:pt idx="3">
                  <c:v>78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3787.5</c:v>
                </c:pt>
                <c:pt idx="1">
                  <c:v>4529.3999999999996</c:v>
                </c:pt>
                <c:pt idx="2">
                  <c:v>4891.8999999999996</c:v>
                </c:pt>
                <c:pt idx="3">
                  <c:v>5073.0999999999995</c:v>
                </c:pt>
                <c:pt idx="4">
                  <c:v>5303</c:v>
                </c:pt>
                <c:pt idx="5">
                  <c:v>5514.8000000000011</c:v>
                </c:pt>
                <c:pt idx="6">
                  <c:v>5529.7999999999975</c:v>
                </c:pt>
                <c:pt idx="7">
                  <c:v>5580.5999999999967</c:v>
                </c:pt>
                <c:pt idx="8">
                  <c:v>5640.4999999999964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1832.1000000000001</c:v>
                </c:pt>
                <c:pt idx="1">
                  <c:v>2452.2999999999997</c:v>
                </c:pt>
                <c:pt idx="2">
                  <c:v>2841.1</c:v>
                </c:pt>
                <c:pt idx="3">
                  <c:v>3333.2</c:v>
                </c:pt>
                <c:pt idx="4">
                  <c:v>3762.4</c:v>
                </c:pt>
                <c:pt idx="5">
                  <c:v>4247.8</c:v>
                </c:pt>
                <c:pt idx="6">
                  <c:v>4846.2000000000007</c:v>
                </c:pt>
                <c:pt idx="7">
                  <c:v>5330.0999999999958</c:v>
                </c:pt>
                <c:pt idx="8">
                  <c:v>5972.0999999999913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3.4195559722786116E-2</c:v>
                </c:pt>
                <c:pt idx="1">
                  <c:v>4.0750750479889727E-2</c:v>
                </c:pt>
                <c:pt idx="2">
                  <c:v>4.7672050589607516E-2</c:v>
                </c:pt>
                <c:pt idx="3">
                  <c:v>4.8989118526542925E-2</c:v>
                </c:pt>
                <c:pt idx="4">
                  <c:v>5.3356819175706519E-2</c:v>
                </c:pt>
                <c:pt idx="5">
                  <c:v>6.1117222339837782E-2</c:v>
                </c:pt>
                <c:pt idx="6">
                  <c:v>6.3053711318300482E-2</c:v>
                </c:pt>
                <c:pt idx="7">
                  <c:v>6.7903934350564216E-2</c:v>
                </c:pt>
                <c:pt idx="8">
                  <c:v>7.209150559274935E-2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37.683263161647638</c:v>
                </c:pt>
                <c:pt idx="2">
                  <c:v>2.234129944388358</c:v>
                </c:pt>
                <c:pt idx="3">
                  <c:v>0.1687369742864949</c:v>
                </c:pt>
                <c:pt idx="4">
                  <c:v>54.244600869162369</c:v>
                </c:pt>
                <c:pt idx="5">
                  <c:v>70.63695528184472</c:v>
                </c:pt>
                <c:pt idx="7">
                  <c:v>66.703518244432132</c:v>
                </c:pt>
                <c:pt idx="8">
                  <c:v>3.9658211067458717</c:v>
                </c:pt>
                <c:pt idx="9">
                  <c:v>0</c:v>
                </c:pt>
                <c:pt idx="10">
                  <c:v>5.6545645399555857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40.086130080322491</c:v>
                </c:pt>
                <c:pt idx="4" formatCode="#,##0">
                  <c:v>54.244600869162369</c:v>
                </c:pt>
                <c:pt idx="5" formatCode="#,##0">
                  <c:v>70.63695528184472</c:v>
                </c:pt>
                <c:pt idx="6" formatCode="#,##0">
                  <c:v>70.66933935117801</c:v>
                </c:pt>
                <c:pt idx="10" formatCode="#,##0">
                  <c:v>5.6545645399555857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449</c:v>
                </c:pt>
                <c:pt idx="1">
                  <c:v>583</c:v>
                </c:pt>
                <c:pt idx="2">
                  <c:v>668</c:v>
                </c:pt>
                <c:pt idx="3">
                  <c:v>772</c:v>
                </c:pt>
                <c:pt idx="4">
                  <c:v>862</c:v>
                </c:pt>
                <c:pt idx="5">
                  <c:v>969</c:v>
                </c:pt>
                <c:pt idx="6">
                  <c:v>1090</c:v>
                </c:pt>
                <c:pt idx="7">
                  <c:v>1179</c:v>
                </c:pt>
                <c:pt idx="8">
                  <c:v>1304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202912.4556592869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14628.264431999985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277490.36799999996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277013.05299999996</c:v>
                </c:pt>
                <c:pt idx="1">
                  <c:v>0</c:v>
                </c:pt>
                <c:pt idx="2">
                  <c:v>0</c:v>
                </c:pt>
                <c:pt idx="3">
                  <c:v>477.315</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14628.264431999985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排出量比較シート!$DN$21:$DN$50</c:f>
              <c:numCache>
                <c:formatCode>0.0%;;</c:formatCode>
                <c:ptCount val="30"/>
                <c:pt idx="0">
                  <c:v>0.23</c:v>
                </c:pt>
                <c:pt idx="1">
                  <c:v>0.24</c:v>
                </c:pt>
                <c:pt idx="2">
                  <c:v>0.35</c:v>
                </c:pt>
                <c:pt idx="3">
                  <c:v>0.94</c:v>
                </c:pt>
                <c:pt idx="4">
                  <c:v>0.18</c:v>
                </c:pt>
                <c:pt idx="5">
                  <c:v>0.54</c:v>
                </c:pt>
                <c:pt idx="6">
                  <c:v>1</c:v>
                </c:pt>
                <c:pt idx="7">
                  <c:v>1</c:v>
                </c:pt>
                <c:pt idx="8">
                  <c:v>0.98</c:v>
                </c:pt>
                <c:pt idx="9">
                  <c:v>0.63</c:v>
                </c:pt>
                <c:pt idx="10">
                  <c:v>0.98</c:v>
                </c:pt>
                <c:pt idx="11">
                  <c:v>0.99</c:v>
                </c:pt>
                <c:pt idx="12">
                  <c:v>1</c:v>
                </c:pt>
                <c:pt idx="13">
                  <c:v>0.8</c:v>
                </c:pt>
                <c:pt idx="14">
                  <c:v>1</c:v>
                </c:pt>
                <c:pt idx="15">
                  <c:v>0.98</c:v>
                </c:pt>
                <c:pt idx="16">
                  <c:v>0.26</c:v>
                </c:pt>
                <c:pt idx="17">
                  <c:v>0.75</c:v>
                </c:pt>
                <c:pt idx="18">
                  <c:v>0.17</c:v>
                </c:pt>
                <c:pt idx="19">
                  <c:v>0.24</c:v>
                </c:pt>
                <c:pt idx="20">
                  <c:v>1</c:v>
                </c:pt>
                <c:pt idx="21">
                  <c:v>0.95</c:v>
                </c:pt>
                <c:pt idx="22">
                  <c:v>0.04</c:v>
                </c:pt>
                <c:pt idx="23">
                  <c:v>0</c:v>
                </c:pt>
                <c:pt idx="24">
                  <c:v>1</c:v>
                </c:pt>
                <c:pt idx="25">
                  <c:v>1</c:v>
                </c:pt>
                <c:pt idx="26">
                  <c:v>0.74</c:v>
                </c:pt>
                <c:pt idx="27">
                  <c:v>0</c:v>
                </c:pt>
                <c:pt idx="28">
                  <c:v>0.96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0.23</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排出量比較シート!$DP$21:$DP$50</c:f>
              <c:numCache>
                <c:formatCode>0.0%;;</c:formatCode>
                <c:ptCount val="30"/>
                <c:pt idx="0">
                  <c:v>0</c:v>
                </c:pt>
                <c:pt idx="1">
                  <c:v>0</c:v>
                </c:pt>
                <c:pt idx="2">
                  <c:v>0.4</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排出量比較シート!$DQ$21:$DQ$50</c:f>
              <c:numCache>
                <c:formatCode>0.0%;;</c:formatCode>
                <c:ptCount val="30"/>
                <c:pt idx="0">
                  <c:v>0.77</c:v>
                </c:pt>
                <c:pt idx="1">
                  <c:v>0.76</c:v>
                </c:pt>
                <c:pt idx="2">
                  <c:v>0.25</c:v>
                </c:pt>
                <c:pt idx="3">
                  <c:v>0.06</c:v>
                </c:pt>
                <c:pt idx="4">
                  <c:v>0.82</c:v>
                </c:pt>
                <c:pt idx="5">
                  <c:v>0.44</c:v>
                </c:pt>
                <c:pt idx="6">
                  <c:v>0</c:v>
                </c:pt>
                <c:pt idx="7">
                  <c:v>0</c:v>
                </c:pt>
                <c:pt idx="8">
                  <c:v>0.02</c:v>
                </c:pt>
                <c:pt idx="9">
                  <c:v>0.37</c:v>
                </c:pt>
                <c:pt idx="10">
                  <c:v>0.02</c:v>
                </c:pt>
                <c:pt idx="11">
                  <c:v>0.01</c:v>
                </c:pt>
                <c:pt idx="12">
                  <c:v>0</c:v>
                </c:pt>
                <c:pt idx="13">
                  <c:v>0.2</c:v>
                </c:pt>
                <c:pt idx="14">
                  <c:v>0</c:v>
                </c:pt>
                <c:pt idx="15">
                  <c:v>0.02</c:v>
                </c:pt>
                <c:pt idx="16">
                  <c:v>0.51</c:v>
                </c:pt>
                <c:pt idx="17">
                  <c:v>0.25</c:v>
                </c:pt>
                <c:pt idx="18">
                  <c:v>0.83</c:v>
                </c:pt>
                <c:pt idx="19">
                  <c:v>0.01</c:v>
                </c:pt>
                <c:pt idx="20">
                  <c:v>0</c:v>
                </c:pt>
                <c:pt idx="21">
                  <c:v>0.05</c:v>
                </c:pt>
                <c:pt idx="22">
                  <c:v>0.05</c:v>
                </c:pt>
                <c:pt idx="23">
                  <c:v>0.56999999999999995</c:v>
                </c:pt>
                <c:pt idx="24">
                  <c:v>0</c:v>
                </c:pt>
                <c:pt idx="25">
                  <c:v>0</c:v>
                </c:pt>
                <c:pt idx="26">
                  <c:v>0.26</c:v>
                </c:pt>
                <c:pt idx="27">
                  <c:v>0</c:v>
                </c:pt>
                <c:pt idx="28">
                  <c:v>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排出量比較シート!$DR$21:$DR$50</c:f>
              <c:numCache>
                <c:formatCode>0.0%;;</c:formatCode>
                <c:ptCount val="30"/>
                <c:pt idx="0">
                  <c:v>0</c:v>
                </c:pt>
                <c:pt idx="1">
                  <c:v>0</c:v>
                </c:pt>
                <c:pt idx="2">
                  <c:v>0</c:v>
                </c:pt>
                <c:pt idx="3">
                  <c:v>0</c:v>
                </c:pt>
                <c:pt idx="4">
                  <c:v>0</c:v>
                </c:pt>
                <c:pt idx="5">
                  <c:v>0.02</c:v>
                </c:pt>
                <c:pt idx="6">
                  <c:v>0</c:v>
                </c:pt>
                <c:pt idx="7">
                  <c:v>0</c:v>
                </c:pt>
                <c:pt idx="8">
                  <c:v>0</c:v>
                </c:pt>
                <c:pt idx="9">
                  <c:v>0</c:v>
                </c:pt>
                <c:pt idx="10">
                  <c:v>0</c:v>
                </c:pt>
                <c:pt idx="11">
                  <c:v>0</c:v>
                </c:pt>
                <c:pt idx="12">
                  <c:v>0</c:v>
                </c:pt>
                <c:pt idx="13">
                  <c:v>0</c:v>
                </c:pt>
                <c:pt idx="14">
                  <c:v>0</c:v>
                </c:pt>
                <c:pt idx="15">
                  <c:v>0</c:v>
                </c:pt>
                <c:pt idx="16">
                  <c:v>0</c:v>
                </c:pt>
                <c:pt idx="17">
                  <c:v>0</c:v>
                </c:pt>
                <c:pt idx="18">
                  <c:v>0</c:v>
                </c:pt>
                <c:pt idx="19">
                  <c:v>0.75</c:v>
                </c:pt>
                <c:pt idx="20">
                  <c:v>0</c:v>
                </c:pt>
                <c:pt idx="21">
                  <c:v>0</c:v>
                </c:pt>
                <c:pt idx="22">
                  <c:v>0.9</c:v>
                </c:pt>
                <c:pt idx="23">
                  <c:v>0.43</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排出量比較シート!$DF$21:$DF$50</c:f>
              <c:numCache>
                <c:formatCode>#,##0;;</c:formatCode>
                <c:ptCount val="30"/>
                <c:pt idx="0">
                  <c:v>1</c:v>
                </c:pt>
                <c:pt idx="1">
                  <c:v>1</c:v>
                </c:pt>
                <c:pt idx="2">
                  <c:v>2</c:v>
                </c:pt>
                <c:pt idx="3">
                  <c:v>12</c:v>
                </c:pt>
                <c:pt idx="4">
                  <c:v>1</c:v>
                </c:pt>
                <c:pt idx="5">
                  <c:v>5</c:v>
                </c:pt>
                <c:pt idx="6">
                  <c:v>8</c:v>
                </c:pt>
                <c:pt idx="7">
                  <c:v>3</c:v>
                </c:pt>
                <c:pt idx="8">
                  <c:v>3</c:v>
                </c:pt>
                <c:pt idx="9">
                  <c:v>5</c:v>
                </c:pt>
                <c:pt idx="10">
                  <c:v>9</c:v>
                </c:pt>
                <c:pt idx="11">
                  <c:v>13</c:v>
                </c:pt>
                <c:pt idx="12">
                  <c:v>1</c:v>
                </c:pt>
                <c:pt idx="13">
                  <c:v>2</c:v>
                </c:pt>
                <c:pt idx="14">
                  <c:v>5</c:v>
                </c:pt>
                <c:pt idx="15">
                  <c:v>10</c:v>
                </c:pt>
                <c:pt idx="16">
                  <c:v>1</c:v>
                </c:pt>
                <c:pt idx="17">
                  <c:v>2</c:v>
                </c:pt>
                <c:pt idx="18">
                  <c:v>1</c:v>
                </c:pt>
                <c:pt idx="19">
                  <c:v>11</c:v>
                </c:pt>
                <c:pt idx="20">
                  <c:v>10</c:v>
                </c:pt>
                <c:pt idx="21">
                  <c:v>11</c:v>
                </c:pt>
                <c:pt idx="22">
                  <c:v>2</c:v>
                </c:pt>
                <c:pt idx="23">
                  <c:v>0</c:v>
                </c:pt>
                <c:pt idx="24">
                  <c:v>4</c:v>
                </c:pt>
                <c:pt idx="25">
                  <c:v>8</c:v>
                </c:pt>
                <c:pt idx="26">
                  <c:v>10</c:v>
                </c:pt>
                <c:pt idx="27">
                  <c:v>0</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排出量比較シート!$DH$21:$DH$50</c:f>
              <c:numCache>
                <c:formatCode>#,##0;;</c:formatCode>
                <c:ptCount val="30"/>
                <c:pt idx="0">
                  <c:v>0</c:v>
                </c:pt>
                <c:pt idx="1">
                  <c:v>0</c:v>
                </c:pt>
                <c:pt idx="2">
                  <c:v>5</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排出量比較シート!$DI$21:$DI$50</c:f>
              <c:numCache>
                <c:formatCode>#,##0;;</c:formatCode>
                <c:ptCount val="30"/>
                <c:pt idx="0">
                  <c:v>1</c:v>
                </c:pt>
                <c:pt idx="1">
                  <c:v>2</c:v>
                </c:pt>
                <c:pt idx="2">
                  <c:v>4</c:v>
                </c:pt>
                <c:pt idx="3">
                  <c:v>2</c:v>
                </c:pt>
                <c:pt idx="4">
                  <c:v>5</c:v>
                </c:pt>
                <c:pt idx="5">
                  <c:v>2</c:v>
                </c:pt>
                <c:pt idx="6">
                  <c:v>0</c:v>
                </c:pt>
                <c:pt idx="7">
                  <c:v>0</c:v>
                </c:pt>
                <c:pt idx="8">
                  <c:v>2</c:v>
                </c:pt>
                <c:pt idx="9">
                  <c:v>1</c:v>
                </c:pt>
                <c:pt idx="10">
                  <c:v>1</c:v>
                </c:pt>
                <c:pt idx="11">
                  <c:v>1</c:v>
                </c:pt>
                <c:pt idx="12">
                  <c:v>0</c:v>
                </c:pt>
                <c:pt idx="13">
                  <c:v>1</c:v>
                </c:pt>
                <c:pt idx="14">
                  <c:v>0</c:v>
                </c:pt>
                <c:pt idx="15">
                  <c:v>1</c:v>
                </c:pt>
                <c:pt idx="16">
                  <c:v>1</c:v>
                </c:pt>
                <c:pt idx="17">
                  <c:v>2</c:v>
                </c:pt>
                <c:pt idx="18">
                  <c:v>1</c:v>
                </c:pt>
                <c:pt idx="19">
                  <c:v>2</c:v>
                </c:pt>
                <c:pt idx="20">
                  <c:v>0</c:v>
                </c:pt>
                <c:pt idx="21">
                  <c:v>2</c:v>
                </c:pt>
                <c:pt idx="22">
                  <c:v>4</c:v>
                </c:pt>
                <c:pt idx="23">
                  <c:v>2</c:v>
                </c:pt>
                <c:pt idx="24">
                  <c:v>0</c:v>
                </c:pt>
                <c:pt idx="25">
                  <c:v>0</c:v>
                </c:pt>
                <c:pt idx="26">
                  <c:v>5</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排出量比較シート!$DJ$21:$DJ$50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3</c:v>
                </c:pt>
                <c:pt idx="20">
                  <c:v>0</c:v>
                </c:pt>
                <c:pt idx="21">
                  <c:v>0</c:v>
                </c:pt>
                <c:pt idx="22">
                  <c:v>1</c:v>
                </c:pt>
                <c:pt idx="23">
                  <c:v>3</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排出量比較シート!$DL$21:$DL$50</c:f>
              <c:numCache>
                <c:formatCode>#,##0;;</c:formatCode>
                <c:ptCount val="30"/>
                <c:pt idx="0">
                  <c:v>2</c:v>
                </c:pt>
                <c:pt idx="1">
                  <c:v>3</c:v>
                </c:pt>
                <c:pt idx="2">
                  <c:v>11</c:v>
                </c:pt>
                <c:pt idx="3">
                  <c:v>14</c:v>
                </c:pt>
                <c:pt idx="4">
                  <c:v>6</c:v>
                </c:pt>
                <c:pt idx="5">
                  <c:v>8</c:v>
                </c:pt>
                <c:pt idx="6">
                  <c:v>8</c:v>
                </c:pt>
                <c:pt idx="7">
                  <c:v>3</c:v>
                </c:pt>
                <c:pt idx="8">
                  <c:v>5</c:v>
                </c:pt>
                <c:pt idx="9">
                  <c:v>6</c:v>
                </c:pt>
                <c:pt idx="10">
                  <c:v>10</c:v>
                </c:pt>
                <c:pt idx="11">
                  <c:v>14</c:v>
                </c:pt>
                <c:pt idx="12">
                  <c:v>1</c:v>
                </c:pt>
                <c:pt idx="13">
                  <c:v>3</c:v>
                </c:pt>
                <c:pt idx="14">
                  <c:v>5</c:v>
                </c:pt>
                <c:pt idx="15">
                  <c:v>11</c:v>
                </c:pt>
                <c:pt idx="16">
                  <c:v>3</c:v>
                </c:pt>
                <c:pt idx="17">
                  <c:v>4</c:v>
                </c:pt>
                <c:pt idx="18">
                  <c:v>2</c:v>
                </c:pt>
                <c:pt idx="19">
                  <c:v>16</c:v>
                </c:pt>
                <c:pt idx="20">
                  <c:v>10</c:v>
                </c:pt>
                <c:pt idx="21">
                  <c:v>13</c:v>
                </c:pt>
                <c:pt idx="22">
                  <c:v>7</c:v>
                </c:pt>
                <c:pt idx="23">
                  <c:v>5</c:v>
                </c:pt>
                <c:pt idx="24">
                  <c:v>4</c:v>
                </c:pt>
                <c:pt idx="25">
                  <c:v>8</c:v>
                </c:pt>
                <c:pt idx="26">
                  <c:v>15</c:v>
                </c:pt>
                <c:pt idx="27">
                  <c:v>0</c:v>
                </c:pt>
                <c:pt idx="28">
                  <c:v>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排出量比較シート!$CX$21:$CX$50</c:f>
              <c:numCache>
                <c:formatCode>[=0]#;[&lt;1]0.00;#,##0</c:formatCode>
                <c:ptCount val="30"/>
                <c:pt idx="0">
                  <c:v>3.1909999999999998</c:v>
                </c:pt>
                <c:pt idx="1">
                  <c:v>2.7250000000000001</c:v>
                </c:pt>
                <c:pt idx="2">
                  <c:v>44.634999999999998</c:v>
                </c:pt>
                <c:pt idx="3">
                  <c:v>98.683000000000007</c:v>
                </c:pt>
                <c:pt idx="4">
                  <c:v>10.544</c:v>
                </c:pt>
                <c:pt idx="5">
                  <c:v>32.938000000000002</c:v>
                </c:pt>
                <c:pt idx="6">
                  <c:v>44.524000000000001</c:v>
                </c:pt>
                <c:pt idx="7">
                  <c:v>49.006</c:v>
                </c:pt>
                <c:pt idx="8">
                  <c:v>493.55900000000003</c:v>
                </c:pt>
                <c:pt idx="9">
                  <c:v>29.841999999999999</c:v>
                </c:pt>
                <c:pt idx="10">
                  <c:v>274.27199999999999</c:v>
                </c:pt>
                <c:pt idx="11">
                  <c:v>214.67400000000001</c:v>
                </c:pt>
                <c:pt idx="12">
                  <c:v>3.9990000000000001</c:v>
                </c:pt>
                <c:pt idx="13">
                  <c:v>6.5019999999999998</c:v>
                </c:pt>
                <c:pt idx="14">
                  <c:v>26.504999999999999</c:v>
                </c:pt>
                <c:pt idx="15">
                  <c:v>152.79499999999999</c:v>
                </c:pt>
                <c:pt idx="16">
                  <c:v>3.2130000000000001</c:v>
                </c:pt>
                <c:pt idx="17">
                  <c:v>49.566000000000003</c:v>
                </c:pt>
                <c:pt idx="18">
                  <c:v>3.4750000000000001</c:v>
                </c:pt>
                <c:pt idx="19">
                  <c:v>218.61600000000001</c:v>
                </c:pt>
                <c:pt idx="20">
                  <c:v>138.452</c:v>
                </c:pt>
                <c:pt idx="21">
                  <c:v>194.369</c:v>
                </c:pt>
                <c:pt idx="22">
                  <c:v>14.659000000000001</c:v>
                </c:pt>
                <c:pt idx="23">
                  <c:v>0</c:v>
                </c:pt>
                <c:pt idx="24">
                  <c:v>20.853999999999999</c:v>
                </c:pt>
                <c:pt idx="25">
                  <c:v>70.400000000000006</c:v>
                </c:pt>
                <c:pt idx="26">
                  <c:v>138.91900000000001</c:v>
                </c:pt>
                <c:pt idx="27">
                  <c:v>0</c:v>
                </c:pt>
                <c:pt idx="28">
                  <c:v>99.962999999999994</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2.7789999999999999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排出量比較シート!$CZ$21:$CZ$50</c:f>
              <c:numCache>
                <c:formatCode>[=0]#;[&lt;1]0.00;#,##0</c:formatCode>
                <c:ptCount val="30"/>
                <c:pt idx="0">
                  <c:v>0</c:v>
                </c:pt>
                <c:pt idx="1">
                  <c:v>0</c:v>
                </c:pt>
                <c:pt idx="2">
                  <c:v>51.94</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排出量比較シート!$DA$21:$DA$50</c:f>
              <c:numCache>
                <c:formatCode>[=0]#;[&lt;1]0.00;#,##0</c:formatCode>
                <c:ptCount val="30"/>
                <c:pt idx="0">
                  <c:v>10.548</c:v>
                </c:pt>
                <c:pt idx="1">
                  <c:v>8.8069999999999986</c:v>
                </c:pt>
                <c:pt idx="2">
                  <c:v>32.381</c:v>
                </c:pt>
                <c:pt idx="3">
                  <c:v>5.8819999999999997</c:v>
                </c:pt>
                <c:pt idx="4">
                  <c:v>49.296000000000006</c:v>
                </c:pt>
                <c:pt idx="5">
                  <c:v>26.749000000000002</c:v>
                </c:pt>
                <c:pt idx="6">
                  <c:v>0</c:v>
                </c:pt>
                <c:pt idx="7">
                  <c:v>0</c:v>
                </c:pt>
                <c:pt idx="8">
                  <c:v>9.5849999999999991</c:v>
                </c:pt>
                <c:pt idx="9">
                  <c:v>17.794</c:v>
                </c:pt>
                <c:pt idx="10">
                  <c:v>6.0659999999999998</c:v>
                </c:pt>
                <c:pt idx="11">
                  <c:v>2.5640000000000001</c:v>
                </c:pt>
                <c:pt idx="12">
                  <c:v>0</c:v>
                </c:pt>
                <c:pt idx="13">
                  <c:v>1.6060000000000001</c:v>
                </c:pt>
                <c:pt idx="14">
                  <c:v>0</c:v>
                </c:pt>
                <c:pt idx="15">
                  <c:v>3.698</c:v>
                </c:pt>
                <c:pt idx="16">
                  <c:v>6.2080000000000002</c:v>
                </c:pt>
                <c:pt idx="17">
                  <c:v>16.48</c:v>
                </c:pt>
                <c:pt idx="18">
                  <c:v>16.564</c:v>
                </c:pt>
                <c:pt idx="19">
                  <c:v>4.8330000000000002</c:v>
                </c:pt>
                <c:pt idx="20">
                  <c:v>0</c:v>
                </c:pt>
                <c:pt idx="21">
                  <c:v>9.8140000000000001</c:v>
                </c:pt>
                <c:pt idx="22">
                  <c:v>18.427</c:v>
                </c:pt>
                <c:pt idx="23">
                  <c:v>10.731999999999999</c:v>
                </c:pt>
                <c:pt idx="24">
                  <c:v>0</c:v>
                </c:pt>
                <c:pt idx="25">
                  <c:v>0</c:v>
                </c:pt>
                <c:pt idx="26">
                  <c:v>49.474000000000004</c:v>
                </c:pt>
                <c:pt idx="27">
                  <c:v>0</c:v>
                </c:pt>
                <c:pt idx="28">
                  <c:v>3.754</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排出量比較シート!$DB$21:$DB$50</c:f>
              <c:numCache>
                <c:formatCode>[=0]#;[&lt;1]0.00;#,##0</c:formatCode>
                <c:ptCount val="30"/>
                <c:pt idx="0">
                  <c:v>0</c:v>
                </c:pt>
                <c:pt idx="1">
                  <c:v>0</c:v>
                </c:pt>
                <c:pt idx="2">
                  <c:v>0</c:v>
                </c:pt>
                <c:pt idx="3">
                  <c:v>0</c:v>
                </c:pt>
                <c:pt idx="4">
                  <c:v>0</c:v>
                </c:pt>
                <c:pt idx="5">
                  <c:v>0.93300000000000005</c:v>
                </c:pt>
                <c:pt idx="6">
                  <c:v>0</c:v>
                </c:pt>
                <c:pt idx="7">
                  <c:v>0</c:v>
                </c:pt>
                <c:pt idx="8">
                  <c:v>0</c:v>
                </c:pt>
                <c:pt idx="9">
                  <c:v>0</c:v>
                </c:pt>
                <c:pt idx="10">
                  <c:v>0</c:v>
                </c:pt>
                <c:pt idx="11">
                  <c:v>0</c:v>
                </c:pt>
                <c:pt idx="12">
                  <c:v>0</c:v>
                </c:pt>
                <c:pt idx="13">
                  <c:v>0</c:v>
                </c:pt>
                <c:pt idx="14">
                  <c:v>0</c:v>
                </c:pt>
                <c:pt idx="15">
                  <c:v>0</c:v>
                </c:pt>
                <c:pt idx="16">
                  <c:v>0</c:v>
                </c:pt>
                <c:pt idx="17">
                  <c:v>0</c:v>
                </c:pt>
                <c:pt idx="18">
                  <c:v>0</c:v>
                </c:pt>
                <c:pt idx="19">
                  <c:v>673.42700000000002</c:v>
                </c:pt>
                <c:pt idx="20">
                  <c:v>0</c:v>
                </c:pt>
                <c:pt idx="21">
                  <c:v>0</c:v>
                </c:pt>
                <c:pt idx="22">
                  <c:v>303.93400000000003</c:v>
                </c:pt>
                <c:pt idx="23">
                  <c:v>8.1470000000000002</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排出量比較シート!$DD$21:$DD$50</c:f>
              <c:numCache>
                <c:formatCode>[=0]#;[&lt;1]0.00;#,##0</c:formatCode>
                <c:ptCount val="30"/>
                <c:pt idx="0">
                  <c:v>13.739000000000001</c:v>
                </c:pt>
                <c:pt idx="1">
                  <c:v>11.531999999999998</c:v>
                </c:pt>
                <c:pt idx="2">
                  <c:v>128.95599999999999</c:v>
                </c:pt>
                <c:pt idx="3">
                  <c:v>104.56500000000001</c:v>
                </c:pt>
                <c:pt idx="4">
                  <c:v>59.84</c:v>
                </c:pt>
                <c:pt idx="5">
                  <c:v>60.620000000000005</c:v>
                </c:pt>
                <c:pt idx="6">
                  <c:v>44.524000000000001</c:v>
                </c:pt>
                <c:pt idx="7">
                  <c:v>49.006</c:v>
                </c:pt>
                <c:pt idx="8">
                  <c:v>503.14400000000001</c:v>
                </c:pt>
                <c:pt idx="9">
                  <c:v>47.635999999999996</c:v>
                </c:pt>
                <c:pt idx="10">
                  <c:v>280.33799999999997</c:v>
                </c:pt>
                <c:pt idx="11">
                  <c:v>217.238</c:v>
                </c:pt>
                <c:pt idx="12">
                  <c:v>3.9990000000000001</c:v>
                </c:pt>
                <c:pt idx="13">
                  <c:v>8.1080000000000005</c:v>
                </c:pt>
                <c:pt idx="14">
                  <c:v>26.504999999999999</c:v>
                </c:pt>
                <c:pt idx="15">
                  <c:v>156.49299999999999</c:v>
                </c:pt>
                <c:pt idx="16">
                  <c:v>12.2</c:v>
                </c:pt>
                <c:pt idx="17">
                  <c:v>66.046000000000006</c:v>
                </c:pt>
                <c:pt idx="18">
                  <c:v>20.039000000000001</c:v>
                </c:pt>
                <c:pt idx="19">
                  <c:v>896.87599999999998</c:v>
                </c:pt>
                <c:pt idx="20">
                  <c:v>138.452</c:v>
                </c:pt>
                <c:pt idx="21">
                  <c:v>204.18299999999999</c:v>
                </c:pt>
                <c:pt idx="22">
                  <c:v>337.02000000000004</c:v>
                </c:pt>
                <c:pt idx="23">
                  <c:v>18.878999999999998</c:v>
                </c:pt>
                <c:pt idx="24">
                  <c:v>20.853999999999999</c:v>
                </c:pt>
                <c:pt idx="25">
                  <c:v>70.400000000000006</c:v>
                </c:pt>
                <c:pt idx="26">
                  <c:v>188.39300000000003</c:v>
                </c:pt>
                <c:pt idx="27">
                  <c:v>0</c:v>
                </c:pt>
                <c:pt idx="28">
                  <c:v>103.717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排出量比較シート!$CU$21:$CU$50</c:f>
              <c:numCache>
                <c:formatCode>\(0%\);;</c:formatCode>
                <c:ptCount val="30"/>
                <c:pt idx="0">
                  <c:v>0.27544801517531609</c:v>
                </c:pt>
                <c:pt idx="1">
                  <c:v>9.6466604715754856E-2</c:v>
                </c:pt>
                <c:pt idx="2">
                  <c:v>0.44913069872759154</c:v>
                </c:pt>
                <c:pt idx="3">
                  <c:v>0.10162180706039128</c:v>
                </c:pt>
                <c:pt idx="4">
                  <c:v>0.71589902534364669</c:v>
                </c:pt>
                <c:pt idx="5">
                  <c:v>0.49201619753694747</c:v>
                </c:pt>
                <c:pt idx="6">
                  <c:v>0</c:v>
                </c:pt>
                <c:pt idx="7">
                  <c:v>0</c:v>
                </c:pt>
                <c:pt idx="8">
                  <c:v>0.1684677511761925</c:v>
                </c:pt>
                <c:pt idx="9">
                  <c:v>0.43842463303961882</c:v>
                </c:pt>
                <c:pt idx="10">
                  <c:v>0.10330391079811693</c:v>
                </c:pt>
                <c:pt idx="11">
                  <c:v>4.423234618946062E-2</c:v>
                </c:pt>
                <c:pt idx="12">
                  <c:v>0</c:v>
                </c:pt>
                <c:pt idx="13">
                  <c:v>3.6808033763177643E-2</c:v>
                </c:pt>
                <c:pt idx="14">
                  <c:v>0</c:v>
                </c:pt>
                <c:pt idx="15">
                  <c:v>7.024128110770432E-2</c:v>
                </c:pt>
                <c:pt idx="16">
                  <c:v>0.1126068723551456</c:v>
                </c:pt>
                <c:pt idx="17">
                  <c:v>0.23588137989061872</c:v>
                </c:pt>
                <c:pt idx="18">
                  <c:v>0.5402270617542384</c:v>
                </c:pt>
                <c:pt idx="19">
                  <c:v>5.6332642505326408E-2</c:v>
                </c:pt>
                <c:pt idx="20">
                  <c:v>0</c:v>
                </c:pt>
                <c:pt idx="21">
                  <c:v>0.18453775429374022</c:v>
                </c:pt>
                <c:pt idx="22">
                  <c:v>0.17818702697399225</c:v>
                </c:pt>
                <c:pt idx="23">
                  <c:v>0.15377239005025289</c:v>
                </c:pt>
                <c:pt idx="24">
                  <c:v>0</c:v>
                </c:pt>
                <c:pt idx="25">
                  <c:v>0</c:v>
                </c:pt>
                <c:pt idx="26">
                  <c:v>1</c:v>
                </c:pt>
                <c:pt idx="27">
                  <c:v>0</c:v>
                </c:pt>
                <c:pt idx="28">
                  <c:v>6.2786580490161031E-2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排出量比較シート!$CM$21:$CM$50</c:f>
              <c:numCache>
                <c:formatCode>\(0%\);;</c:formatCode>
                <c:ptCount val="30"/>
                <c:pt idx="0">
                  <c:v>4.7655100666466249E-2</c:v>
                </c:pt>
                <c:pt idx="1">
                  <c:v>0.14745056693478492</c:v>
                </c:pt>
                <c:pt idx="2">
                  <c:v>0.54423228119263534</c:v>
                </c:pt>
                <c:pt idx="3">
                  <c:v>0.56970407268006273</c:v>
                </c:pt>
                <c:pt idx="4">
                  <c:v>0.21949235221324656</c:v>
                </c:pt>
                <c:pt idx="5">
                  <c:v>0.32444719172520481</c:v>
                </c:pt>
                <c:pt idx="6">
                  <c:v>5.8323297127150418E-2</c:v>
                </c:pt>
                <c:pt idx="7">
                  <c:v>0.10210948834015153</c:v>
                </c:pt>
                <c:pt idx="8">
                  <c:v>0.34797154059633262</c:v>
                </c:pt>
                <c:pt idx="9">
                  <c:v>0.77349923127882847</c:v>
                </c:pt>
                <c:pt idx="10">
                  <c:v>1</c:v>
                </c:pt>
                <c:pt idx="11">
                  <c:v>0.36604720350926578</c:v>
                </c:pt>
                <c:pt idx="12">
                  <c:v>4.1447401443536119E-2</c:v>
                </c:pt>
                <c:pt idx="13">
                  <c:v>0.20379396410963274</c:v>
                </c:pt>
                <c:pt idx="14">
                  <c:v>0.30399806612837349</c:v>
                </c:pt>
                <c:pt idx="15">
                  <c:v>1</c:v>
                </c:pt>
                <c:pt idx="16">
                  <c:v>0.13143841608679838</c:v>
                </c:pt>
                <c:pt idx="17">
                  <c:v>0.58444930882153101</c:v>
                </c:pt>
                <c:pt idx="18">
                  <c:v>0.20000492843550499</c:v>
                </c:pt>
                <c:pt idx="19">
                  <c:v>0.51109567043528736</c:v>
                </c:pt>
                <c:pt idx="20">
                  <c:v>0.26655319362212732</c:v>
                </c:pt>
                <c:pt idx="21">
                  <c:v>1</c:v>
                </c:pt>
                <c:pt idx="22">
                  <c:v>0.13281035026023111</c:v>
                </c:pt>
                <c:pt idx="23">
                  <c:v>0</c:v>
                </c:pt>
                <c:pt idx="24">
                  <c:v>0.60019401588465537</c:v>
                </c:pt>
                <c:pt idx="25">
                  <c:v>0.20802549472527723</c:v>
                </c:pt>
                <c:pt idx="26">
                  <c:v>1</c:v>
                </c:pt>
                <c:pt idx="27">
                  <c:v>0</c:v>
                </c:pt>
                <c:pt idx="28">
                  <c:v>0.66692568896788174</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排出量比較シート!$BV$21:$BV$50</c:f>
              <c:numCache>
                <c:formatCode>0%</c:formatCode>
                <c:ptCount val="30"/>
                <c:pt idx="0">
                  <c:v>0.27537982027695035</c:v>
                </c:pt>
                <c:pt idx="1">
                  <c:v>6.5962388229245494E-2</c:v>
                </c:pt>
                <c:pt idx="2">
                  <c:v>0.39809984879734617</c:v>
                </c:pt>
                <c:pt idx="3">
                  <c:v>0.4558434322663823</c:v>
                </c:pt>
                <c:pt idx="4">
                  <c:v>0.12789261781191494</c:v>
                </c:pt>
                <c:pt idx="5">
                  <c:v>0.29948821229248218</c:v>
                </c:pt>
                <c:pt idx="6">
                  <c:v>0.75822304095402171</c:v>
                </c:pt>
                <c:pt idx="7">
                  <c:v>0.69762281371749335</c:v>
                </c:pt>
                <c:pt idx="8">
                  <c:v>0.88873359668148699</c:v>
                </c:pt>
                <c:pt idx="9">
                  <c:v>0.19200685042005058</c:v>
                </c:pt>
                <c:pt idx="10">
                  <c:v>0.51920292636927523</c:v>
                </c:pt>
                <c:pt idx="11">
                  <c:v>0.68801828952063671</c:v>
                </c:pt>
                <c:pt idx="12">
                  <c:v>0.27465224354138484</c:v>
                </c:pt>
                <c:pt idx="13">
                  <c:v>0.15969798420440076</c:v>
                </c:pt>
                <c:pt idx="14">
                  <c:v>0.28488092114113855</c:v>
                </c:pt>
                <c:pt idx="15">
                  <c:v>0.38639868029371061</c:v>
                </c:pt>
                <c:pt idx="16">
                  <c:v>0.17183940816446922</c:v>
                </c:pt>
                <c:pt idx="17">
                  <c:v>0.22673080772371468</c:v>
                </c:pt>
                <c:pt idx="18">
                  <c:v>0.10027068854816165</c:v>
                </c:pt>
                <c:pt idx="19">
                  <c:v>0.56695501172086316</c:v>
                </c:pt>
                <c:pt idx="20">
                  <c:v>0.70053778643067177</c:v>
                </c:pt>
                <c:pt idx="21">
                  <c:v>0.47186002324289045</c:v>
                </c:pt>
                <c:pt idx="22">
                  <c:v>0.2659538054008983</c:v>
                </c:pt>
                <c:pt idx="23">
                  <c:v>0.12967217944713411</c:v>
                </c:pt>
                <c:pt idx="24">
                  <c:v>0.16585220321913827</c:v>
                </c:pt>
                <c:pt idx="25">
                  <c:v>0.60083124445581071</c:v>
                </c:pt>
                <c:pt idx="26">
                  <c:v>0.40518073407080141</c:v>
                </c:pt>
                <c:pt idx="27">
                  <c:v>0.19266174218146351</c:v>
                </c:pt>
                <c:pt idx="28">
                  <c:v>0.39469470497133746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排出量比較シート!$BZ$21:$BZ$50</c:f>
              <c:numCache>
                <c:formatCode>0%</c:formatCode>
                <c:ptCount val="30"/>
                <c:pt idx="0">
                  <c:v>0.15748716788854586</c:v>
                </c:pt>
                <c:pt idx="1">
                  <c:v>0.32585719486537851</c:v>
                </c:pt>
                <c:pt idx="2">
                  <c:v>0.16174434671644483</c:v>
                </c:pt>
                <c:pt idx="3">
                  <c:v>0.1523213531555597</c:v>
                </c:pt>
                <c:pt idx="4">
                  <c:v>0.18332402429054565</c:v>
                </c:pt>
                <c:pt idx="5">
                  <c:v>0.16038165035457291</c:v>
                </c:pt>
                <c:pt idx="6">
                  <c:v>5.9108019810672367E-2</c:v>
                </c:pt>
                <c:pt idx="7">
                  <c:v>7.8029404870113742E-2</c:v>
                </c:pt>
                <c:pt idx="8">
                  <c:v>3.5649347638516966E-2</c:v>
                </c:pt>
                <c:pt idx="9">
                  <c:v>0.20198881587227824</c:v>
                </c:pt>
                <c:pt idx="10">
                  <c:v>0.11858341460451242</c:v>
                </c:pt>
                <c:pt idx="11">
                  <c:v>6.8004190116857863E-2</c:v>
                </c:pt>
                <c:pt idx="12">
                  <c:v>0.15567557568520177</c:v>
                </c:pt>
                <c:pt idx="13">
                  <c:v>0.21839702017271384</c:v>
                </c:pt>
                <c:pt idx="14">
                  <c:v>0.17367078406173442</c:v>
                </c:pt>
                <c:pt idx="15">
                  <c:v>0.1335470388723338</c:v>
                </c:pt>
                <c:pt idx="16">
                  <c:v>0.20780696166713369</c:v>
                </c:pt>
                <c:pt idx="17">
                  <c:v>0.18678287663415102</c:v>
                </c:pt>
                <c:pt idx="18">
                  <c:v>0.17694926863897562</c:v>
                </c:pt>
                <c:pt idx="19">
                  <c:v>0.11371703511349178</c:v>
                </c:pt>
                <c:pt idx="20">
                  <c:v>8.2227632915294849E-2</c:v>
                </c:pt>
                <c:pt idx="21">
                  <c:v>0.15344057083662363</c:v>
                </c:pt>
                <c:pt idx="22">
                  <c:v>0.24917951725500895</c:v>
                </c:pt>
                <c:pt idx="23">
                  <c:v>0.16484891234471719</c:v>
                </c:pt>
                <c:pt idx="24">
                  <c:v>0.21056362007224536</c:v>
                </c:pt>
                <c:pt idx="25">
                  <c:v>9.5457365071212899E-2</c:v>
                </c:pt>
                <c:pt idx="26">
                  <c:v>0.13883199740642252</c:v>
                </c:pt>
                <c:pt idx="27">
                  <c:v>0.21854156246517076</c:v>
                </c:pt>
                <c:pt idx="28">
                  <c:v>0.15744428546207398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排出量比較シート!$CA$21:$CA$50</c:f>
              <c:numCache>
                <c:formatCode>0%</c:formatCode>
                <c:ptCount val="30"/>
                <c:pt idx="0">
                  <c:v>0.20767874254472171</c:v>
                </c:pt>
                <c:pt idx="1">
                  <c:v>0.31136798203545007</c:v>
                </c:pt>
                <c:pt idx="2">
                  <c:v>0.16900672662522218</c:v>
                </c:pt>
                <c:pt idx="3">
                  <c:v>0.15616362286811075</c:v>
                </c:pt>
                <c:pt idx="4">
                  <c:v>0.34992014867330146</c:v>
                </c:pt>
                <c:pt idx="5">
                  <c:v>0.2070415687780913</c:v>
                </c:pt>
                <c:pt idx="6">
                  <c:v>5.990218790868064E-2</c:v>
                </c:pt>
                <c:pt idx="7">
                  <c:v>9.408068821176381E-2</c:v>
                </c:pt>
                <c:pt idx="8">
                  <c:v>4.2332342688331859E-2</c:v>
                </c:pt>
                <c:pt idx="9">
                  <c:v>0.27634189913333312</c:v>
                </c:pt>
                <c:pt idx="10">
                  <c:v>0.13135446775517806</c:v>
                </c:pt>
                <c:pt idx="11">
                  <c:v>7.4228153677214137E-2</c:v>
                </c:pt>
                <c:pt idx="12">
                  <c:v>0.20388715443988689</c:v>
                </c:pt>
                <c:pt idx="13">
                  <c:v>0.29597934882484439</c:v>
                </c:pt>
                <c:pt idx="14">
                  <c:v>0.16903664286106687</c:v>
                </c:pt>
                <c:pt idx="15">
                  <c:v>0.17508220129758476</c:v>
                </c:pt>
                <c:pt idx="16">
                  <c:v>0.2125902901234365</c:v>
                </c:pt>
                <c:pt idx="17">
                  <c:v>0.31181905524431325</c:v>
                </c:pt>
                <c:pt idx="18">
                  <c:v>0.32909286331288423</c:v>
                </c:pt>
                <c:pt idx="19">
                  <c:v>0.11673979805073698</c:v>
                </c:pt>
                <c:pt idx="20">
                  <c:v>5.5005753259888386E-2</c:v>
                </c:pt>
                <c:pt idx="21">
                  <c:v>0.13717778850397511</c:v>
                </c:pt>
                <c:pt idx="22">
                  <c:v>0.23303652323539711</c:v>
                </c:pt>
                <c:pt idx="23">
                  <c:v>0.20902549567489773</c:v>
                </c:pt>
                <c:pt idx="24">
                  <c:v>0.25937621874864303</c:v>
                </c:pt>
                <c:pt idx="25">
                  <c:v>0.11275536753824615</c:v>
                </c:pt>
                <c:pt idx="26">
                  <c:v>0.19677146215274943</c:v>
                </c:pt>
                <c:pt idx="27">
                  <c:v>0.20305431712912503</c:v>
                </c:pt>
                <c:pt idx="28">
                  <c:v>0.14913463782326677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排出量比較シート!$CB$21:$CB$50</c:f>
              <c:numCache>
                <c:formatCode>0%</c:formatCode>
                <c:ptCount val="30"/>
                <c:pt idx="0">
                  <c:v>0.32708032540189697</c:v>
                </c:pt>
                <c:pt idx="1">
                  <c:v>0.27038951221183544</c:v>
                </c:pt>
                <c:pt idx="2">
                  <c:v>0.251634737799938</c:v>
                </c:pt>
                <c:pt idx="3">
                  <c:v>0.22231784778833141</c:v>
                </c:pt>
                <c:pt idx="4">
                  <c:v>0.32061523496147271</c:v>
                </c:pt>
                <c:pt idx="5">
                  <c:v>0.30810261824075685</c:v>
                </c:pt>
                <c:pt idx="6">
                  <c:v>0.1134860529252084</c:v>
                </c:pt>
                <c:pt idx="7">
                  <c:v>0.12525321175252052</c:v>
                </c:pt>
                <c:pt idx="8">
                  <c:v>2.9599751346809308E-2</c:v>
                </c:pt>
                <c:pt idx="9">
                  <c:v>0.30371562469011026</c:v>
                </c:pt>
                <c:pt idx="10">
                  <c:v>0.21880475439784336</c:v>
                </c:pt>
                <c:pt idx="11">
                  <c:v>0.1599578250680056</c:v>
                </c:pt>
                <c:pt idx="12">
                  <c:v>0.33846510317901818</c:v>
                </c:pt>
                <c:pt idx="13">
                  <c:v>0.32592564679804092</c:v>
                </c:pt>
                <c:pt idx="14">
                  <c:v>0.3555256818379125</c:v>
                </c:pt>
                <c:pt idx="15">
                  <c:v>0.29602447788599517</c:v>
                </c:pt>
                <c:pt idx="16">
                  <c:v>0.39092939974951962</c:v>
                </c:pt>
                <c:pt idx="17">
                  <c:v>0.26492008734681022</c:v>
                </c:pt>
                <c:pt idx="18">
                  <c:v>0.35479639949844288</c:v>
                </c:pt>
                <c:pt idx="19">
                  <c:v>0.19321682831944845</c:v>
                </c:pt>
                <c:pt idx="20">
                  <c:v>0.15266204691063004</c:v>
                </c:pt>
                <c:pt idx="21">
                  <c:v>0.22187900182410189</c:v>
                </c:pt>
                <c:pt idx="22">
                  <c:v>0.24352977995267111</c:v>
                </c:pt>
                <c:pt idx="23">
                  <c:v>0.48616433162378114</c:v>
                </c:pt>
                <c:pt idx="24">
                  <c:v>0.36420795795997329</c:v>
                </c:pt>
                <c:pt idx="25">
                  <c:v>0.17650797253363629</c:v>
                </c:pt>
                <c:pt idx="26">
                  <c:v>0.24338891269222124</c:v>
                </c:pt>
                <c:pt idx="27">
                  <c:v>0.35696476102086044</c:v>
                </c:pt>
                <c:pt idx="28">
                  <c:v>0.27642196553024734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排出量比較シート!$CH$21:$CH$50</c:f>
              <c:numCache>
                <c:formatCode>0%</c:formatCode>
                <c:ptCount val="30"/>
                <c:pt idx="0">
                  <c:v>3.2373943887885198E-2</c:v>
                </c:pt>
                <c:pt idx="1">
                  <c:v>2.6422922658090445E-2</c:v>
                </c:pt>
                <c:pt idx="2">
                  <c:v>1.9514340061048692E-2</c:v>
                </c:pt>
                <c:pt idx="3">
                  <c:v>1.3353743921615962E-2</c:v>
                </c:pt>
                <c:pt idx="4">
                  <c:v>1.8247974262765313E-2</c:v>
                </c:pt>
                <c:pt idx="5">
                  <c:v>2.498595033409667E-2</c:v>
                </c:pt>
                <c:pt idx="6">
                  <c:v>9.2806984014168672E-3</c:v>
                </c:pt>
                <c:pt idx="7">
                  <c:v>5.0138814481085741E-3</c:v>
                </c:pt>
                <c:pt idx="8">
                  <c:v>3.6849616448549724E-3</c:v>
                </c:pt>
                <c:pt idx="9">
                  <c:v>2.5946809884227921E-2</c:v>
                </c:pt>
                <c:pt idx="10">
                  <c:v>1.2054436873190832E-2</c:v>
                </c:pt>
                <c:pt idx="11">
                  <c:v>9.7915416172857355E-3</c:v>
                </c:pt>
                <c:pt idx="12">
                  <c:v>2.7319923154508347E-2</c:v>
                </c:pt>
                <c:pt idx="13">
                  <c:v>0</c:v>
                </c:pt>
                <c:pt idx="14">
                  <c:v>1.6885970098147681E-2</c:v>
                </c:pt>
                <c:pt idx="15">
                  <c:v>8.9476016503757232E-3</c:v>
                </c:pt>
                <c:pt idx="16">
                  <c:v>1.6833940295440927E-2</c:v>
                </c:pt>
                <c:pt idx="17">
                  <c:v>9.747173051010815E-3</c:v>
                </c:pt>
                <c:pt idx="18">
                  <c:v>3.889078000153573E-2</c:v>
                </c:pt>
                <c:pt idx="19">
                  <c:v>9.3713267954596054E-3</c:v>
                </c:pt>
                <c:pt idx="20">
                  <c:v>9.5667804835150253E-3</c:v>
                </c:pt>
                <c:pt idx="21">
                  <c:v>1.5642615592408933E-2</c:v>
                </c:pt>
                <c:pt idx="22">
                  <c:v>8.300374156024597E-3</c:v>
                </c:pt>
                <c:pt idx="23">
                  <c:v>1.0289080909469867E-2</c:v>
                </c:pt>
                <c:pt idx="24">
                  <c:v>0</c:v>
                </c:pt>
                <c:pt idx="25">
                  <c:v>1.4448050401093789E-2</c:v>
                </c:pt>
                <c:pt idx="26">
                  <c:v>1.5826893677805383E-2</c:v>
                </c:pt>
                <c:pt idx="27">
                  <c:v>2.8777617203380259E-2</c:v>
                </c:pt>
                <c:pt idx="28">
                  <c:v>2.2304406213074435E-2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extLst>
                      <c:ext uri="{02D57815-91ED-43cb-92C2-25804820EDAC}">
                        <c15:formulaRef>
                          <c15:sqref>排出量比較シート!$BW$21:$BW$50</c15:sqref>
                        </c15:formulaRef>
                      </c:ext>
                    </c:extLst>
                    <c:numCache>
                      <c:formatCode>0%</c:formatCode>
                      <c:ptCount val="30"/>
                      <c:pt idx="0">
                        <c:v>0.25886862110657155</c:v>
                      </c:pt>
                      <c:pt idx="1">
                        <c:v>5.3518104290980313E-2</c:v>
                      </c:pt>
                      <c:pt idx="2">
                        <c:v>0.20431871538307445</c:v>
                      </c:pt>
                      <c:pt idx="3">
                        <c:v>0.42856071583376659</c:v>
                      </c:pt>
                      <c:pt idx="4">
                        <c:v>5.1099841830728632E-2</c:v>
                      </c:pt>
                      <c:pt idx="5">
                        <c:v>0.27635143165746229</c:v>
                      </c:pt>
                      <c:pt idx="6">
                        <c:v>0.71254605296435058</c:v>
                      </c:pt>
                      <c:pt idx="7">
                        <c:v>0.68355050215918955</c:v>
                      </c:pt>
                      <c:pt idx="8">
                        <c:v>0.88770714866547151</c:v>
                      </c:pt>
                      <c:pt idx="9">
                        <c:v>0.16125082871676266</c:v>
                      </c:pt>
                      <c:pt idx="10">
                        <c:v>0.49349210697287332</c:v>
                      </c:pt>
                      <c:pt idx="11">
                        <c:v>0.6550280866436794</c:v>
                      </c:pt>
                      <c:pt idx="12">
                        <c:v>0.24399222209876131</c:v>
                      </c:pt>
                      <c:pt idx="13">
                        <c:v>0.14349682818976245</c:v>
                      </c:pt>
                      <c:pt idx="14">
                        <c:v>0.15528016377332018</c:v>
                      </c:pt>
                      <c:pt idx="15">
                        <c:v>0.34294568635260059</c:v>
                      </c:pt>
                      <c:pt idx="16">
                        <c:v>0.10258591795130546</c:v>
                      </c:pt>
                      <c:pt idx="17">
                        <c:v>0.16240141190086912</c:v>
                      </c:pt>
                      <c:pt idx="18">
                        <c:v>9.1500735172394501E-2</c:v>
                      </c:pt>
                      <c:pt idx="19">
                        <c:v>0.5173881003091293</c:v>
                      </c:pt>
                      <c:pt idx="20">
                        <c:v>0.66461292657838811</c:v>
                      </c:pt>
                      <c:pt idx="21">
                        <c:v>0.43984079314232311</c:v>
                      </c:pt>
                      <c:pt idx="22">
                        <c:v>0.17626387981746627</c:v>
                      </c:pt>
                      <c:pt idx="23">
                        <c:v>3.2689852880131515E-2</c:v>
                      </c:pt>
                      <c:pt idx="24">
                        <c:v>0.13532451621603367</c:v>
                      </c:pt>
                      <c:pt idx="25">
                        <c:v>0.57451473136880249</c:v>
                      </c:pt>
                      <c:pt idx="26">
                        <c:v>0.39224722786175387</c:v>
                      </c:pt>
                      <c:pt idx="27">
                        <c:v>0.16323307485542871</c:v>
                      </c:pt>
                      <c:pt idx="28">
                        <c:v>0.27241635830298466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6.1216009091436142E-3</c:v>
                      </c:pt>
                      <c:pt idx="1">
                        <c:v>1.0779043757345751E-2</c:v>
                      </c:pt>
                      <c:pt idx="2">
                        <c:v>2.8162216736938046E-2</c:v>
                      </c:pt>
                      <c:pt idx="3">
                        <c:v>4.5071413604929811E-3</c:v>
                      </c:pt>
                      <c:pt idx="4">
                        <c:v>2.0435244725501494E-2</c:v>
                      </c:pt>
                      <c:pt idx="5">
                        <c:v>1.0739750894754915E-2</c:v>
                      </c:pt>
                      <c:pt idx="6">
                        <c:v>6.4476693518741943E-3</c:v>
                      </c:pt>
                      <c:pt idx="7">
                        <c:v>4.0832541581097863E-3</c:v>
                      </c:pt>
                      <c:pt idx="8">
                        <c:v>1.0110642032057902E-3</c:v>
                      </c:pt>
                      <c:pt idx="9">
                        <c:v>8.0495704461335041E-3</c:v>
                      </c:pt>
                      <c:pt idx="10">
                        <c:v>8.7355950108697917E-3</c:v>
                      </c:pt>
                      <c:pt idx="11">
                        <c:v>4.6860839959104537E-3</c:v>
                      </c:pt>
                      <c:pt idx="12">
                        <c:v>9.4767618347741875E-3</c:v>
                      </c:pt>
                      <c:pt idx="13">
                        <c:v>1.396218167667964E-2</c:v>
                      </c:pt>
                      <c:pt idx="14">
                        <c:v>1.2009070335897537E-2</c:v>
                      </c:pt>
                      <c:pt idx="15">
                        <c:v>1.4647899893569337E-2</c:v>
                      </c:pt>
                      <c:pt idx="16">
                        <c:v>1.1121429351837919E-2</c:v>
                      </c:pt>
                      <c:pt idx="17">
                        <c:v>2.0312285238610575E-2</c:v>
                      </c:pt>
                      <c:pt idx="18">
                        <c:v>6.3771262220797325E-3</c:v>
                      </c:pt>
                      <c:pt idx="19">
                        <c:v>6.7000197643032429E-3</c:v>
                      </c:pt>
                      <c:pt idx="20">
                        <c:v>3.9207738005897644E-3</c:v>
                      </c:pt>
                      <c:pt idx="21">
                        <c:v>5.6206091271633635E-3</c:v>
                      </c:pt>
                      <c:pt idx="22">
                        <c:v>1.3889651334799309E-2</c:v>
                      </c:pt>
                      <c:pt idx="23">
                        <c:v>2.4928229173493927E-2</c:v>
                      </c:pt>
                      <c:pt idx="24">
                        <c:v>1.0676277179753063E-2</c:v>
                      </c:pt>
                      <c:pt idx="25">
                        <c:v>4.9872978678926188E-3</c:v>
                      </c:pt>
                      <c:pt idx="26">
                        <c:v>4.9645874389193214E-3</c:v>
                      </c:pt>
                      <c:pt idx="27">
                        <c:v>2.2102926349287139E-2</c:v>
                      </c:pt>
                      <c:pt idx="28">
                        <c:v>6.403015964003304E-3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1.0389598261235148E-2</c:v>
                      </c:pt>
                      <c:pt idx="1">
                        <c:v>1.6652401809194293E-3</c:v>
                      </c:pt>
                      <c:pt idx="2">
                        <c:v>0.16561891667733364</c:v>
                      </c:pt>
                      <c:pt idx="3">
                        <c:v>2.2775575072122703E-2</c:v>
                      </c:pt>
                      <c:pt idx="4">
                        <c:v>5.6357531255684809E-2</c:v>
                      </c:pt>
                      <c:pt idx="5">
                        <c:v>1.2397029740264985E-2</c:v>
                      </c:pt>
                      <c:pt idx="6">
                        <c:v>3.9229318637796912E-2</c:v>
                      </c:pt>
                      <c:pt idx="7">
                        <c:v>9.9890574001940471E-3</c:v>
                      </c:pt>
                      <c:pt idx="8">
                        <c:v>1.5383812809663141E-5</c:v>
                      </c:pt>
                      <c:pt idx="9">
                        <c:v>2.2706451257154415E-2</c:v>
                      </c:pt>
                      <c:pt idx="10">
                        <c:v>1.6975224385532159E-2</c:v>
                      </c:pt>
                      <c:pt idx="11">
                        <c:v>2.8304118881046784E-2</c:v>
                      </c:pt>
                      <c:pt idx="12">
                        <c:v>2.1183259607849361E-2</c:v>
                      </c:pt>
                      <c:pt idx="13">
                        <c:v>2.2389743379586627E-3</c:v>
                      </c:pt>
                      <c:pt idx="14">
                        <c:v>0.1175916870319208</c:v>
                      </c:pt>
                      <c:pt idx="15">
                        <c:v>2.8805094047540725E-2</c:v>
                      </c:pt>
                      <c:pt idx="16">
                        <c:v>5.8132060861325816E-2</c:v>
                      </c:pt>
                      <c:pt idx="17">
                        <c:v>4.4017110584234992E-2</c:v>
                      </c:pt>
                      <c:pt idx="18">
                        <c:v>2.3928271536874167E-3</c:v>
                      </c:pt>
                      <c:pt idx="19">
                        <c:v>4.2866891647430724E-2</c:v>
                      </c:pt>
                      <c:pt idx="20">
                        <c:v>3.2004086051693983E-2</c:v>
                      </c:pt>
                      <c:pt idx="21">
                        <c:v>2.6398620973404036E-2</c:v>
                      </c:pt>
                      <c:pt idx="22">
                        <c:v>7.5800274248632712E-2</c:v>
                      </c:pt>
                      <c:pt idx="23">
                        <c:v>7.2054097393508681E-2</c:v>
                      </c:pt>
                      <c:pt idx="24">
                        <c:v>1.985140982335154E-2</c:v>
                      </c:pt>
                      <c:pt idx="25">
                        <c:v>2.1329215219115644E-2</c:v>
                      </c:pt>
                      <c:pt idx="26">
                        <c:v>7.968918770128227E-3</c:v>
                      </c:pt>
                      <c:pt idx="27">
                        <c:v>7.3257409767476757E-3</c:v>
                      </c:pt>
                      <c:pt idx="28">
                        <c:v>0.11587533070434949</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0.31398702667001688</c:v>
                      </c:pt>
                      <c:pt idx="1">
                        <c:v>0.25911696568099446</c:v>
                      </c:pt>
                      <c:pt idx="2">
                        <c:v>0.24431254035465341</c:v>
                      </c:pt>
                      <c:pt idx="3">
                        <c:v>0.21389157848806403</c:v>
                      </c:pt>
                      <c:pt idx="4">
                        <c:v>0.22905531325843623</c:v>
                      </c:pt>
                      <c:pt idx="5">
                        <c:v>0.29863315252235761</c:v>
                      </c:pt>
                      <c:pt idx="6">
                        <c:v>0.10978982320475054</c:v>
                      </c:pt>
                      <c:pt idx="7">
                        <c:v>0.12078699882917036</c:v>
                      </c:pt>
                      <c:pt idx="8">
                        <c:v>2.7674873655100234E-2</c:v>
                      </c:pt>
                      <c:pt idx="9">
                        <c:v>0.28831699896323854</c:v>
                      </c:pt>
                      <c:pt idx="10">
                        <c:v>0.20004176127310361</c:v>
                      </c:pt>
                      <c:pt idx="11">
                        <c:v>0.15625359515005222</c:v>
                      </c:pt>
                      <c:pt idx="12">
                        <c:v>0.18781935445993234</c:v>
                      </c:pt>
                      <c:pt idx="13">
                        <c:v>0.31045128455686255</c:v>
                      </c:pt>
                      <c:pt idx="14">
                        <c:v>0.34480730473406407</c:v>
                      </c:pt>
                      <c:pt idx="15">
                        <c:v>0.2879995208335796</c:v>
                      </c:pt>
                      <c:pt idx="16">
                        <c:v>0.3786651100829484</c:v>
                      </c:pt>
                      <c:pt idx="17">
                        <c:v>0.25653324211551748</c:v>
                      </c:pt>
                      <c:pt idx="18">
                        <c:v>0.33599685819795061</c:v>
                      </c:pt>
                      <c:pt idx="19">
                        <c:v>0.13031153328035872</c:v>
                      </c:pt>
                      <c:pt idx="20">
                        <c:v>0.14851408617292108</c:v>
                      </c:pt>
                      <c:pt idx="21">
                        <c:v>0.21320567718514771</c:v>
                      </c:pt>
                      <c:pt idx="22">
                        <c:v>0.22594235300418491</c:v>
                      </c:pt>
                      <c:pt idx="23">
                        <c:v>0.30315080680793022</c:v>
                      </c:pt>
                      <c:pt idx="24">
                        <c:v>0.34967208696905694</c:v>
                      </c:pt>
                      <c:pt idx="25">
                        <c:v>0.17114128044850682</c:v>
                      </c:pt>
                      <c:pt idx="26">
                        <c:v>0.23260860641164052</c:v>
                      </c:pt>
                      <c:pt idx="27">
                        <c:v>0.34189494388171587</c:v>
                      </c:pt>
                      <c:pt idx="28">
                        <c:v>0.24886558722689314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0.20180342880006374</c:v>
                      </c:pt>
                      <c:pt idx="1">
                        <c:v>0.17623083180836469</c:v>
                      </c:pt>
                      <c:pt idx="2">
                        <c:v>0.1115379130546351</c:v>
                      </c:pt>
                      <c:pt idx="3">
                        <c:v>0.13167758375767155</c:v>
                      </c:pt>
                      <c:pt idx="4">
                        <c:v>0.12252821727368948</c:v>
                      </c:pt>
                      <c:pt idx="5">
                        <c:v>0.16555600744920199</c:v>
                      </c:pt>
                      <c:pt idx="6">
                        <c:v>5.1786527830572755E-2</c:v>
                      </c:pt>
                      <c:pt idx="7">
                        <c:v>6.6342826388979745E-2</c:v>
                      </c:pt>
                      <c:pt idx="8">
                        <c:v>1.9787148642600755E-2</c:v>
                      </c:pt>
                      <c:pt idx="9">
                        <c:v>0.18408341517009164</c:v>
                      </c:pt>
                      <c:pt idx="10">
                        <c:v>0.10020575859492782</c:v>
                      </c:pt>
                      <c:pt idx="11">
                        <c:v>6.8990093015184925E-2</c:v>
                      </c:pt>
                      <c:pt idx="12">
                        <c:v>0.11700783885830592</c:v>
                      </c:pt>
                      <c:pt idx="13">
                        <c:v>0.21890722173857941</c:v>
                      </c:pt>
                      <c:pt idx="14">
                        <c:v>0.15646819588629551</c:v>
                      </c:pt>
                      <c:pt idx="15">
                        <c:v>0.13522865905001785</c:v>
                      </c:pt>
                      <c:pt idx="16">
                        <c:v>0.17753143334642135</c:v>
                      </c:pt>
                      <c:pt idx="17">
                        <c:v>0.12045582731840825</c:v>
                      </c:pt>
                      <c:pt idx="18">
                        <c:v>0.22172665192233987</c:v>
                      </c:pt>
                      <c:pt idx="19">
                        <c:v>6.105413749619356E-2</c:v>
                      </c:pt>
                      <c:pt idx="20">
                        <c:v>6.4872520831696409E-2</c:v>
                      </c:pt>
                      <c:pt idx="21">
                        <c:v>0.12153413176511418</c:v>
                      </c:pt>
                      <c:pt idx="22">
                        <c:v>0.10691903235375476</c:v>
                      </c:pt>
                      <c:pt idx="23">
                        <c:v>0.1082647945030842</c:v>
                      </c:pt>
                      <c:pt idx="24">
                        <c:v>0.21694608955901912</c:v>
                      </c:pt>
                      <c:pt idx="25">
                        <c:v>9.1744716414444538E-2</c:v>
                      </c:pt>
                      <c:pt idx="26">
                        <c:v>0.1581705883983951</c:v>
                      </c:pt>
                      <c:pt idx="27">
                        <c:v>0.19171700834982386</c:v>
                      </c:pt>
                      <c:pt idx="28">
                        <c:v>0.1182408187197348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0.11218359786995319</c:v>
                      </c:pt>
                      <c:pt idx="1">
                        <c:v>8.2886133872629733E-2</c:v>
                      </c:pt>
                      <c:pt idx="2">
                        <c:v>0.13277462730001832</c:v>
                      </c:pt>
                      <c:pt idx="3">
                        <c:v>8.2213994730392467E-2</c:v>
                      </c:pt>
                      <c:pt idx="4">
                        <c:v>0.10652709598474673</c:v>
                      </c:pt>
                      <c:pt idx="5">
                        <c:v>0.13307714507315563</c:v>
                      </c:pt>
                      <c:pt idx="6">
                        <c:v>5.8003295374177789E-2</c:v>
                      </c:pt>
                      <c:pt idx="7">
                        <c:v>5.4444172440190612E-2</c:v>
                      </c:pt>
                      <c:pt idx="8">
                        <c:v>7.8877250124994771E-3</c:v>
                      </c:pt>
                      <c:pt idx="9">
                        <c:v>0.10423358379314691</c:v>
                      </c:pt>
                      <c:pt idx="10">
                        <c:v>9.9836002678175786E-2</c:v>
                      </c:pt>
                      <c:pt idx="11">
                        <c:v>8.7263502134867291E-2</c:v>
                      </c:pt>
                      <c:pt idx="12">
                        <c:v>7.0811515601626435E-2</c:v>
                      </c:pt>
                      <c:pt idx="13">
                        <c:v>9.1544062818283145E-2</c:v>
                      </c:pt>
                      <c:pt idx="14">
                        <c:v>0.18833910884776855</c:v>
                      </c:pt>
                      <c:pt idx="15">
                        <c:v>0.15277086178356175</c:v>
                      </c:pt>
                      <c:pt idx="16">
                        <c:v>0.20113367673652705</c:v>
                      </c:pt>
                      <c:pt idx="17">
                        <c:v>0.13607741479710919</c:v>
                      </c:pt>
                      <c:pt idx="18">
                        <c:v>0.1142702062756107</c:v>
                      </c:pt>
                      <c:pt idx="19">
                        <c:v>6.9257395784165163E-2</c:v>
                      </c:pt>
                      <c:pt idx="20">
                        <c:v>8.3641565341224675E-2</c:v>
                      </c:pt>
                      <c:pt idx="21">
                        <c:v>9.1671545420033543E-2</c:v>
                      </c:pt>
                      <c:pt idx="22">
                        <c:v>0.11902332065043017</c:v>
                      </c:pt>
                      <c:pt idx="23">
                        <c:v>0.19488601230484606</c:v>
                      </c:pt>
                      <c:pt idx="24">
                        <c:v>0.13272599741003782</c:v>
                      </c:pt>
                      <c:pt idx="25">
                        <c:v>7.9396564034062284E-2</c:v>
                      </c:pt>
                      <c:pt idx="26">
                        <c:v>7.4438018013245427E-2</c:v>
                      </c:pt>
                      <c:pt idx="27">
                        <c:v>0.15017793553189202</c:v>
                      </c:pt>
                      <c:pt idx="28">
                        <c:v>0.13062476850715835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1.3093298731880035E-2</c:v>
                      </c:pt>
                      <c:pt idx="1">
                        <c:v>1.1272546530840956E-2</c:v>
                      </c:pt>
                      <c:pt idx="2">
                        <c:v>7.3221974452845635E-3</c:v>
                      </c:pt>
                      <c:pt idx="3">
                        <c:v>8.4262693002673788E-3</c:v>
                      </c:pt>
                      <c:pt idx="4">
                        <c:v>8.7799671003219466E-3</c:v>
                      </c:pt>
                      <c:pt idx="5">
                        <c:v>9.4694657183992306E-3</c:v>
                      </c:pt>
                      <c:pt idx="6">
                        <c:v>3.2119053873484803E-3</c:v>
                      </c:pt>
                      <c:pt idx="7">
                        <c:v>4.4662129233501401E-3</c:v>
                      </c:pt>
                      <c:pt idx="8">
                        <c:v>1.9248776917090739E-3</c:v>
                      </c:pt>
                      <c:pt idx="9">
                        <c:v>1.5398625726871734E-2</c:v>
                      </c:pt>
                      <c:pt idx="10">
                        <c:v>6.423836659234702E-3</c:v>
                      </c:pt>
                      <c:pt idx="11">
                        <c:v>3.7042299179533725E-3</c:v>
                      </c:pt>
                      <c:pt idx="12">
                        <c:v>8.9753740728582294E-3</c:v>
                      </c:pt>
                      <c:pt idx="13">
                        <c:v>1.5474362241178392E-2</c:v>
                      </c:pt>
                      <c:pt idx="14">
                        <c:v>1.0229565633402569E-2</c:v>
                      </c:pt>
                      <c:pt idx="15">
                        <c:v>8.0249570524155555E-3</c:v>
                      </c:pt>
                      <c:pt idx="16">
                        <c:v>1.1929385532513262E-2</c:v>
                      </c:pt>
                      <c:pt idx="17">
                        <c:v>8.3868452312927735E-3</c:v>
                      </c:pt>
                      <c:pt idx="18">
                        <c:v>1.8069727202111731E-2</c:v>
                      </c:pt>
                      <c:pt idx="19">
                        <c:v>4.0750915893129711E-3</c:v>
                      </c:pt>
                      <c:pt idx="20">
                        <c:v>4.147960737708933E-3</c:v>
                      </c:pt>
                      <c:pt idx="21">
                        <c:v>8.6733246389541843E-3</c:v>
                      </c:pt>
                      <c:pt idx="22">
                        <c:v>7.4738029429342306E-3</c:v>
                      </c:pt>
                      <c:pt idx="23">
                        <c:v>7.3890896779683661E-3</c:v>
                      </c:pt>
                      <c:pt idx="24">
                        <c:v>1.4535870990916315E-2</c:v>
                      </c:pt>
                      <c:pt idx="25">
                        <c:v>5.3666920851294635E-3</c:v>
                      </c:pt>
                      <c:pt idx="26">
                        <c:v>1.0780306280580696E-2</c:v>
                      </c:pt>
                      <c:pt idx="27">
                        <c:v>1.5069817139144528E-2</c:v>
                      </c:pt>
                      <c:pt idx="28">
                        <c:v>8.0549624779261714E-3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8.2779954602714562E-2</c:v>
                      </c:pt>
                      <c:pt idx="5">
                        <c:v>0</c:v>
                      </c:pt>
                      <c:pt idx="6">
                        <c:v>4.8432433310936605E-4</c:v>
                      </c:pt>
                      <c:pt idx="7">
                        <c:v>0</c:v>
                      </c:pt>
                      <c:pt idx="8">
                        <c:v>0</c:v>
                      </c:pt>
                      <c:pt idx="9">
                        <c:v>0</c:v>
                      </c:pt>
                      <c:pt idx="10">
                        <c:v>1.2339156465505065E-2</c:v>
                      </c:pt>
                      <c:pt idx="11">
                        <c:v>0</c:v>
                      </c:pt>
                      <c:pt idx="12">
                        <c:v>0.14167037464622759</c:v>
                      </c:pt>
                      <c:pt idx="13">
                        <c:v>0</c:v>
                      </c:pt>
                      <c:pt idx="14">
                        <c:v>4.8881147044587932E-4</c:v>
                      </c:pt>
                      <c:pt idx="15">
                        <c:v>0</c:v>
                      </c:pt>
                      <c:pt idx="16">
                        <c:v>3.349041340579644E-4</c:v>
                      </c:pt>
                      <c:pt idx="17">
                        <c:v>0</c:v>
                      </c:pt>
                      <c:pt idx="18">
                        <c:v>7.2981409838057611E-4</c:v>
                      </c:pt>
                      <c:pt idx="19">
                        <c:v>5.8830203449776741E-2</c:v>
                      </c:pt>
                      <c:pt idx="20">
                        <c:v>0</c:v>
                      </c:pt>
                      <c:pt idx="21">
                        <c:v>0</c:v>
                      </c:pt>
                      <c:pt idx="22">
                        <c:v>1.011362400555197E-2</c:v>
                      </c:pt>
                      <c:pt idx="23">
                        <c:v>0.17562443513788259</c:v>
                      </c:pt>
                      <c:pt idx="24">
                        <c:v>0</c:v>
                      </c:pt>
                      <c:pt idx="25">
                        <c:v>0</c:v>
                      </c:pt>
                      <c:pt idx="26">
                        <c:v>0</c:v>
                      </c:pt>
                      <c:pt idx="27">
                        <c:v>0</c:v>
                      </c:pt>
                      <c:pt idx="28">
                        <c:v>1.9501415825428022E-2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排出量比較シート!$BE$21:$BE$50</c:f>
              <c:numCache>
                <c:formatCode>#,##0_);[Red]\(#,##0\)</c:formatCode>
                <c:ptCount val="30"/>
                <c:pt idx="0">
                  <c:v>66.960303417120471</c:v>
                </c:pt>
                <c:pt idx="1">
                  <c:v>18.480769905789682</c:v>
                </c:pt>
                <c:pt idx="2">
                  <c:v>177.45180382972634</c:v>
                </c:pt>
                <c:pt idx="3">
                  <c:v>173.2179998920578</c:v>
                </c:pt>
                <c:pt idx="4">
                  <c:v>48.038120206375282</c:v>
                </c:pt>
                <c:pt idx="5">
                  <c:v>101.52037323811177</c:v>
                </c:pt>
                <c:pt idx="6">
                  <c:v>763.39991381031462</c:v>
                </c:pt>
                <c:pt idx="7">
                  <c:v>479.93581004684989</c:v>
                </c:pt>
                <c:pt idx="8">
                  <c:v>1418.3889842087901</c:v>
                </c:pt>
                <c:pt idx="9">
                  <c:v>38.580516687343227</c:v>
                </c:pt>
                <c:pt idx="10">
                  <c:v>257.09807380062585</c:v>
                </c:pt>
                <c:pt idx="11">
                  <c:v>586.46534638685182</c:v>
                </c:pt>
                <c:pt idx="12">
                  <c:v>96.483732652042036</c:v>
                </c:pt>
                <c:pt idx="13">
                  <c:v>31.904772196796724</c:v>
                </c:pt>
                <c:pt idx="14">
                  <c:v>87.1880546398192</c:v>
                </c:pt>
                <c:pt idx="15">
                  <c:v>152.3266371533891</c:v>
                </c:pt>
                <c:pt idx="16">
                  <c:v>45.587889586580573</c:v>
                </c:pt>
                <c:pt idx="17">
                  <c:v>84.808039383165067</c:v>
                </c:pt>
                <c:pt idx="18">
                  <c:v>17.374571852715984</c:v>
                </c:pt>
                <c:pt idx="19">
                  <c:v>427.73987855113359</c:v>
                </c:pt>
                <c:pt idx="20">
                  <c:v>519.41602394107167</c:v>
                </c:pt>
                <c:pt idx="21">
                  <c:v>163.54369348464309</c:v>
                </c:pt>
                <c:pt idx="22">
                  <c:v>110.37543362604556</c:v>
                </c:pt>
                <c:pt idx="23">
                  <c:v>54.898821749837893</c:v>
                </c:pt>
                <c:pt idx="24">
                  <c:v>34.745431390651682</c:v>
                </c:pt>
                <c:pt idx="25">
                  <c:v>338.42005804611449</c:v>
                </c:pt>
                <c:pt idx="26">
                  <c:v>111.56526063347532</c:v>
                </c:pt>
                <c:pt idx="27">
                  <c:v>38.025755340302418</c:v>
                </c:pt>
                <c:pt idx="28">
                  <c:v>149.8862641724003</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排出量比較シート!$BI$21:$BI$50</c:f>
              <c:numCache>
                <c:formatCode>#,##0_);[Red]\(#,##0\)</c:formatCode>
                <c:ptCount val="30"/>
                <c:pt idx="0">
                  <c:v>38.293977153135231</c:v>
                </c:pt>
                <c:pt idx="1">
                  <c:v>91.29584301168677</c:v>
                </c:pt>
                <c:pt idx="2">
                  <c:v>72.097053467369079</c:v>
                </c:pt>
                <c:pt idx="3">
                  <c:v>57.881277357176643</c:v>
                </c:pt>
                <c:pt idx="4">
                  <c:v>68.858872906464541</c:v>
                </c:pt>
                <c:pt idx="5">
                  <c:v>54.366096347857152</c:v>
                </c:pt>
                <c:pt idx="6">
                  <c:v>59.511588004751616</c:v>
                </c:pt>
                <c:pt idx="7">
                  <c:v>53.681022032884513</c:v>
                </c:pt>
                <c:pt idx="8">
                  <c:v>56.895162030004769</c:v>
                </c:pt>
                <c:pt idx="9">
                  <c:v>40.586223170521585</c:v>
                </c:pt>
                <c:pt idx="10">
                  <c:v>58.719945383815741</c:v>
                </c:pt>
                <c:pt idx="11">
                  <c:v>57.966628969162215</c:v>
                </c:pt>
                <c:pt idx="12">
                  <c:v>54.687922556876877</c:v>
                </c:pt>
                <c:pt idx="13">
                  <c:v>43.631779147263906</c:v>
                </c:pt>
                <c:pt idx="14">
                  <c:v>53.15209509103255</c:v>
                </c:pt>
                <c:pt idx="15">
                  <c:v>52.647103550541445</c:v>
                </c:pt>
                <c:pt idx="16">
                  <c:v>55.129850160662272</c:v>
                </c:pt>
                <c:pt idx="17">
                  <c:v>69.865624864675596</c:v>
                </c:pt>
                <c:pt idx="18">
                  <c:v>30.661181515440891</c:v>
                </c:pt>
                <c:pt idx="19">
                  <c:v>85.793951518305335</c:v>
                </c:pt>
                <c:pt idx="20">
                  <c:v>60.967946303886123</c:v>
                </c:pt>
                <c:pt idx="21">
                  <c:v>53.181529370832408</c:v>
                </c:pt>
                <c:pt idx="22">
                  <c:v>103.41381363689041</c:v>
                </c:pt>
                <c:pt idx="23">
                  <c:v>69.791462540790164</c:v>
                </c:pt>
                <c:pt idx="24">
                  <c:v>44.112310072364572</c:v>
                </c:pt>
                <c:pt idx="25">
                  <c:v>53.76665632225609</c:v>
                </c:pt>
                <c:pt idx="26">
                  <c:v>38.22696064370863</c:v>
                </c:pt>
                <c:pt idx="27">
                  <c:v>43.133669881178662</c:v>
                </c:pt>
                <c:pt idx="28">
                  <c:v>59.789846344447291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排出量比較シート!$BJ$21:$BJ$50</c:f>
              <c:numCache>
                <c:formatCode>#,##0_);[Red]\(#,##0\)</c:formatCode>
                <c:ptCount val="30"/>
                <c:pt idx="0">
                  <c:v>50.498368399307807</c:v>
                </c:pt>
                <c:pt idx="1">
                  <c:v>87.236381011989153</c:v>
                </c:pt>
                <c:pt idx="2">
                  <c:v>75.334237351770227</c:v>
                </c:pt>
                <c:pt idx="3">
                  <c:v>59.341318738808305</c:v>
                </c:pt>
                <c:pt idx="4">
                  <c:v>131.43453040676388</c:v>
                </c:pt>
                <c:pt idx="5">
                  <c:v>70.18285353290895</c:v>
                </c:pt>
                <c:pt idx="6">
                  <c:v>60.311178395473043</c:v>
                </c:pt>
                <c:pt idx="7">
                  <c:v>64.723644953736908</c:v>
                </c:pt>
                <c:pt idx="8">
                  <c:v>67.5609977715296</c:v>
                </c:pt>
                <c:pt idx="9">
                  <c:v>55.526212880435558</c:v>
                </c:pt>
                <c:pt idx="10">
                  <c:v>65.043895035644695</c:v>
                </c:pt>
                <c:pt idx="11">
                  <c:v>63.271922448884453</c:v>
                </c:pt>
                <c:pt idx="12">
                  <c:v>71.624369226022679</c:v>
                </c:pt>
                <c:pt idx="13">
                  <c:v>59.131326837077708</c:v>
                </c:pt>
                <c:pt idx="14">
                  <c:v>51.733812130580226</c:v>
                </c:pt>
                <c:pt idx="15">
                  <c:v>69.021154339351199</c:v>
                </c:pt>
                <c:pt idx="16">
                  <c:v>56.398836430177191</c:v>
                </c:pt>
                <c:pt idx="17">
                  <c:v>116.63506597570807</c:v>
                </c:pt>
                <c:pt idx="18">
                  <c:v>57.024118240689766</c:v>
                </c:pt>
                <c:pt idx="19">
                  <c:v>88.074478588242769</c:v>
                </c:pt>
                <c:pt idx="20">
                  <c:v>40.78419495072071</c:v>
                </c:pt>
                <c:pt idx="21">
                  <c:v>47.54495208518032</c:v>
                </c:pt>
                <c:pt idx="22">
                  <c:v>96.714191639561022</c:v>
                </c:pt>
                <c:pt idx="23">
                  <c:v>88.494336080053728</c:v>
                </c:pt>
                <c:pt idx="24">
                  <c:v>54.338371381114683</c:v>
                </c:pt>
                <c:pt idx="25">
                  <c:v>63.509809750099784</c:v>
                </c:pt>
                <c:pt idx="26">
                  <c:v>54.180412873395568</c:v>
                </c:pt>
                <c:pt idx="27">
                  <c:v>40.076943644949417</c:v>
                </c:pt>
                <c:pt idx="28">
                  <c:v>56.63423765377518</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排出量比較シート!$BK$21:$BK$50</c:f>
              <c:numCache>
                <c:formatCode>#,##0_);[Red]\(#,##0\)</c:formatCode>
                <c:ptCount val="30"/>
                <c:pt idx="0">
                  <c:v>79.531600422482711</c:v>
                </c:pt>
                <c:pt idx="1">
                  <c:v>75.755388703620895</c:v>
                </c:pt>
                <c:pt idx="2">
                  <c:v>112.16542348286592</c:v>
                </c:pt>
                <c:pt idx="3">
                  <c:v>84.479560762208934</c:v>
                </c:pt>
                <c:pt idx="4">
                  <c:v>120.42722606339206</c:v>
                </c:pt>
                <c:pt idx="5">
                  <c:v>104.44048051178095</c:v>
                </c:pt>
                <c:pt idx="6">
                  <c:v>114.26089467390692</c:v>
                </c:pt>
                <c:pt idx="7">
                  <c:v>86.169059356133502</c:v>
                </c:pt>
                <c:pt idx="8">
                  <c:v>47.240209442290549</c:v>
                </c:pt>
                <c:pt idx="9">
                  <c:v>61.026498278209637</c:v>
                </c:pt>
                <c:pt idx="10">
                  <c:v>108.34738796155116</c:v>
                </c:pt>
                <c:pt idx="11">
                  <c:v>136.34771446432833</c:v>
                </c:pt>
                <c:pt idx="12">
                  <c:v>118.90081838071539</c:v>
                </c:pt>
                <c:pt idx="13">
                  <c:v>65.114056172905492</c:v>
                </c:pt>
                <c:pt idx="14">
                  <c:v>108.80894532977783</c:v>
                </c:pt>
                <c:pt idx="15">
                  <c:v>116.69919058001349</c:v>
                </c:pt>
                <c:pt idx="16">
                  <c:v>103.71105500358826</c:v>
                </c:pt>
                <c:pt idx="17">
                  <c:v>99.092635123841006</c:v>
                </c:pt>
                <c:pt idx="18">
                  <c:v>61.477941614111302</c:v>
                </c:pt>
                <c:pt idx="19">
                  <c:v>145.77266444570495</c:v>
                </c:pt>
                <c:pt idx="20">
                  <c:v>113.19177201995541</c:v>
                </c:pt>
                <c:pt idx="21">
                  <c:v>76.901855799555108</c:v>
                </c:pt>
                <c:pt idx="22">
                  <c:v>101.06907484408096</c:v>
                </c:pt>
                <c:pt idx="23">
                  <c:v>205.82556024535847</c:v>
                </c:pt>
                <c:pt idx="24">
                  <c:v>76.300238221781726</c:v>
                </c:pt>
                <c:pt idx="25">
                  <c:v>99.41866183163917</c:v>
                </c:pt>
                <c:pt idx="26">
                  <c:v>67.016383545672184</c:v>
                </c:pt>
                <c:pt idx="27">
                  <c:v>70.454333662694012</c:v>
                </c:pt>
                <c:pt idx="28">
                  <c:v>104.97190670832421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排出量比較シート!$BQ$21:$BQ$50</c:f>
              <c:numCache>
                <c:formatCode>#,##0_);[Red]\(#,##0\)</c:formatCode>
                <c:ptCount val="30"/>
                <c:pt idx="0">
                  <c:v>7.8719243238720011</c:v>
                </c:pt>
                <c:pt idx="1">
                  <c:v>7.4029453297772418</c:v>
                </c:pt>
                <c:pt idx="2">
                  <c:v>8.6984580748799996</c:v>
                </c:pt>
                <c:pt idx="3">
                  <c:v>5.0743493257600001</c:v>
                </c:pt>
                <c:pt idx="4">
                  <c:v>6.8541749801910417</c:v>
                </c:pt>
                <c:pt idx="5">
                  <c:v>8.4697256837246524</c:v>
                </c:pt>
                <c:pt idx="6">
                  <c:v>9.3440636554999976</c:v>
                </c:pt>
                <c:pt idx="7">
                  <c:v>3.44934426879469</c:v>
                </c:pt>
                <c:pt idx="8">
                  <c:v>5.8810750756026566</c:v>
                </c:pt>
                <c:pt idx="9">
                  <c:v>5.2135709196407003</c:v>
                </c:pt>
                <c:pt idx="10">
                  <c:v>5.969096750899979</c:v>
                </c:pt>
                <c:pt idx="11">
                  <c:v>8.3462895299537152</c:v>
                </c:pt>
                <c:pt idx="12">
                  <c:v>9.597329800499999</c:v>
                </c:pt>
                <c:pt idx="13">
                  <c:v>0</c:v>
                </c:pt>
                <c:pt idx="14">
                  <c:v>5.1679658913846813</c:v>
                </c:pt>
                <c:pt idx="15">
                  <c:v>3.52733624492152</c:v>
                </c:pt>
                <c:pt idx="16">
                  <c:v>4.4659360719000007</c:v>
                </c:pt>
                <c:pt idx="17">
                  <c:v>3.6459034583070862</c:v>
                </c:pt>
                <c:pt idx="18">
                  <c:v>6.7388651791325591</c:v>
                </c:pt>
                <c:pt idx="19">
                  <c:v>7.0702085747262622</c:v>
                </c:pt>
                <c:pt idx="20">
                  <c:v>7.0933205558872228</c:v>
                </c:pt>
                <c:pt idx="21">
                  <c:v>5.4216314240000001</c:v>
                </c:pt>
                <c:pt idx="22">
                  <c:v>3.4447989768321712</c:v>
                </c:pt>
                <c:pt idx="23">
                  <c:v>4.3560493949199994</c:v>
                </c:pt>
                <c:pt idx="24">
                  <c:v>0</c:v>
                </c:pt>
                <c:pt idx="25">
                  <c:v>8.1379091059419029</c:v>
                </c:pt>
                <c:pt idx="26">
                  <c:v>4.3578861720362942</c:v>
                </c:pt>
                <c:pt idx="27">
                  <c:v>5.6798543325842514</c:v>
                </c:pt>
                <c:pt idx="28">
                  <c:v>8.4701519421300002</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排出量比較シート!$BR$21:$BR$50</c:f>
              <c:numCache>
                <c:formatCode>#,##0_);[Red]\(#,##0\)</c:formatCode>
                <c:ptCount val="30"/>
                <c:pt idx="0">
                  <c:v>243.15617371591821</c:v>
                </c:pt>
                <c:pt idx="1">
                  <c:v>280.17132796286376</c:v>
                </c:pt>
                <c:pt idx="2">
                  <c:v>445.74697620661163</c:v>
                </c:pt>
                <c:pt idx="3">
                  <c:v>379.99450607601165</c:v>
                </c:pt>
                <c:pt idx="4">
                  <c:v>375.61292456318677</c:v>
                </c:pt>
                <c:pt idx="5">
                  <c:v>338.97952931438351</c:v>
                </c:pt>
                <c:pt idx="6">
                  <c:v>1006.8276385399462</c:v>
                </c:pt>
                <c:pt idx="7">
                  <c:v>687.95888065839949</c:v>
                </c:pt>
                <c:pt idx="8">
                  <c:v>1595.9664285282176</c:v>
                </c:pt>
                <c:pt idx="9">
                  <c:v>200.93302193615068</c:v>
                </c:pt>
                <c:pt idx="10">
                  <c:v>495.17839893253745</c:v>
                </c:pt>
                <c:pt idx="11">
                  <c:v>852.39790179918054</c:v>
                </c:pt>
                <c:pt idx="12">
                  <c:v>351.29417261615697</c:v>
                </c:pt>
                <c:pt idx="13">
                  <c:v>199.78193435404384</c:v>
                </c:pt>
                <c:pt idx="14">
                  <c:v>306.05087308259448</c:v>
                </c:pt>
                <c:pt idx="15">
                  <c:v>394.22142186821674</c:v>
                </c:pt>
                <c:pt idx="16">
                  <c:v>265.2935672529083</c:v>
                </c:pt>
                <c:pt idx="17">
                  <c:v>374.04726880569683</c:v>
                </c:pt>
                <c:pt idx="18">
                  <c:v>173.27667840209048</c:v>
                </c:pt>
                <c:pt idx="19">
                  <c:v>754.4511816781129</c:v>
                </c:pt>
                <c:pt idx="20">
                  <c:v>741.45325777152107</c:v>
                </c:pt>
                <c:pt idx="21">
                  <c:v>346.59366216421091</c:v>
                </c:pt>
                <c:pt idx="22">
                  <c:v>415.0173127234101</c:v>
                </c:pt>
                <c:pt idx="23">
                  <c:v>423.36623001096024</c:v>
                </c:pt>
                <c:pt idx="24">
                  <c:v>209.49635106591268</c:v>
                </c:pt>
                <c:pt idx="25">
                  <c:v>563.25309505605151</c:v>
                </c:pt>
                <c:pt idx="26">
                  <c:v>275.346903868288</c:v>
                </c:pt>
                <c:pt idx="27">
                  <c:v>197.37055686170876</c:v>
                </c:pt>
                <c:pt idx="28">
                  <c:v>379.75240682107699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extLst>
                      <c:ext uri="{02D57815-91ED-43cb-92C2-25804820EDAC}">
                        <c15:formulaRef>
                          <c15:sqref>排出量比較シート!$BF$21:$BF$68</c15:sqref>
                        </c15:formulaRef>
                      </c:ext>
                    </c:extLst>
                    <c:numCache>
                      <c:formatCode>#,##0_);[Red]\(#,##0\)</c:formatCode>
                      <c:ptCount val="48"/>
                      <c:pt idx="0">
                        <c:v>62.945503403389722</c:v>
                      </c:pt>
                      <c:pt idx="1">
                        <c:v>14.994238349258991</c:v>
                      </c:pt>
                      <c:pt idx="2">
                        <c:v>91.074449564424739</c:v>
                      </c:pt>
                      <c:pt idx="3">
                        <c:v>162.85071753683411</c:v>
                      </c:pt>
                      <c:pt idx="4">
                        <c:v>19.19376103475625</c:v>
                      </c:pt>
                      <c:pt idx="5">
                        <c:v>93.677478228602581</c:v>
                      </c:pt>
                      <c:pt idx="6">
                        <c:v>717.41105985705656</c:v>
                      </c:pt>
                      <c:pt idx="7">
                        <c:v>470.25463833892292</c:v>
                      </c:pt>
                      <c:pt idx="8">
                        <c:v>1416.7508076346001</c:v>
                      </c:pt>
                      <c:pt idx="9">
                        <c:v>32.400616303767748</c:v>
                      </c:pt>
                      <c:pt idx="10">
                        <c:v>244.36663141667191</c:v>
                      </c:pt>
                      <c:pt idx="11">
                        <c:v>558.34456667460415</c:v>
                      </c:pt>
                      <c:pt idx="12">
                        <c:v>85.71304578696197</c:v>
                      </c:pt>
                      <c:pt idx="13">
                        <c:v>28.668073909420631</c:v>
                      </c:pt>
                      <c:pt idx="14">
                        <c:v>47.523629695232898</c:v>
                      </c:pt>
                      <c:pt idx="15">
                        <c:v>135.19653609749369</c:v>
                      </c:pt>
                      <c:pt idx="16">
                        <c:v>27.215384123215991</c:v>
                      </c:pt>
                      <c:pt idx="17">
                        <c:v>60.745804571709087</c:v>
                      </c:pt>
                      <c:pt idx="18">
                        <c:v>15.854943462021851</c:v>
                      </c:pt>
                      <c:pt idx="19">
                        <c:v>390.34406366441658</c:v>
                      </c:pt>
                      <c:pt idx="20">
                        <c:v>492.77941956861059</c:v>
                      </c:pt>
                      <c:pt idx="21">
                        <c:v>152.4460312644089</c:v>
                      </c:pt>
                      <c:pt idx="22">
                        <c:v>73.152561732046976</c:v>
                      </c:pt>
                      <c:pt idx="23">
                        <c:v>13.839779773474209</c:v>
                      </c:pt>
                      <c:pt idx="24">
                        <c:v>28.34999235701898</c:v>
                      </c:pt>
                      <c:pt idx="25">
                        <c:v>323.59720059877401</c:v>
                      </c:pt>
                      <c:pt idx="26">
                        <c:v>108.0040597426528</c:v>
                      </c:pt>
                      <c:pt idx="27">
                        <c:v>32.217402882464953</c:v>
                      </c:pt>
                      <c:pt idx="28">
                        <c:v>103.4507677229913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1.4885050540832476</c:v>
                      </c:pt>
                      <c:pt idx="1">
                        <c:v>3.0199790036653753</c:v>
                      </c:pt>
                      <c:pt idx="2">
                        <c:v>12.553222953765363</c:v>
                      </c:pt>
                      <c:pt idx="3">
                        <c:v>1.7126889550952935</c:v>
                      </c:pt>
                      <c:pt idx="4">
                        <c:v>7.6757420355100523</c:v>
                      </c:pt>
                      <c:pt idx="5">
                        <c:v>3.6405557032577502</c:v>
                      </c:pt>
                      <c:pt idx="6">
                        <c:v>6.4916917076338807</c:v>
                      </c:pt>
                      <c:pt idx="7">
                        <c:v>2.8091109600569641</c:v>
                      </c:pt>
                      <c:pt idx="8">
                        <c:v>1.6136245254030732</c:v>
                      </c:pt>
                      <c:pt idx="9">
                        <c:v>1.6174245150295337</c:v>
                      </c:pt>
                      <c:pt idx="10">
                        <c:v>4.3256779512055656</c:v>
                      </c:pt>
                      <c:pt idx="11">
                        <c:v>3.9944081657687902</c:v>
                      </c:pt>
                      <c:pt idx="12">
                        <c:v>3.329131207827372</c:v>
                      </c:pt>
                      <c:pt idx="13">
                        <c:v>2.7893916631696456</c:v>
                      </c:pt>
                      <c:pt idx="14">
                        <c:v>3.6753864612117275</c:v>
                      </c:pt>
                      <c:pt idx="15">
                        <c:v>5.7745159234262049</c:v>
                      </c:pt>
                      <c:pt idx="16">
                        <c:v>2.950443665700281</c:v>
                      </c:pt>
                      <c:pt idx="17">
                        <c:v>7.5977548167045574</c:v>
                      </c:pt>
                      <c:pt idx="18">
                        <c:v>1.105007249512848</c:v>
                      </c:pt>
                      <c:pt idx="19">
                        <c:v>5.0548378284452928</c:v>
                      </c:pt>
                      <c:pt idx="20">
                        <c:v>2.9070705074325089</c:v>
                      </c:pt>
                      <c:pt idx="21">
                        <c:v>1.9480675009771393</c:v>
                      </c:pt>
                      <c:pt idx="22">
                        <c:v>5.7644457716335351</c:v>
                      </c:pt>
                      <c:pt idx="23">
                        <c:v>10.55377040603136</c:v>
                      </c:pt>
                      <c:pt idx="24">
                        <c:v>2.2366411121265397</c:v>
                      </c:pt>
                      <c:pt idx="25">
                        <c:v>2.8091109600569641</c:v>
                      </c:pt>
                      <c:pt idx="26">
                        <c:v>1.3669837802898286</c:v>
                      </c:pt>
                      <c:pt idx="27">
                        <c:v>4.3624668818321384</c:v>
                      </c:pt>
                      <c:pt idx="28">
                        <c:v>2.4315607232440333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2.5262949596474953</c:v>
                      </c:pt>
                      <c:pt idx="1">
                        <c:v>0.46655255286531599</c:v>
                      </c:pt>
                      <c:pt idx="2">
                        <c:v>73.824131311536235</c:v>
                      </c:pt>
                      <c:pt idx="3">
                        <c:v>8.6545934001283893</c:v>
                      </c:pt>
                      <c:pt idx="4">
                        <c:v>21.168617136108978</c:v>
                      </c:pt>
                      <c:pt idx="5">
                        <c:v>4.2023393062514387</c:v>
                      </c:pt>
                      <c:pt idx="6">
                        <c:v>39.49716224562416</c:v>
                      </c:pt>
                      <c:pt idx="7">
                        <c:v>6.8720607478699991</c:v>
                      </c:pt>
                      <c:pt idx="8">
                        <c:v>2.4552048786984727E-2</c:v>
                      </c:pt>
                      <c:pt idx="9">
                        <c:v>4.5624758685459446</c:v>
                      </c:pt>
                      <c:pt idx="10">
                        <c:v>8.4057644327483807</c:v>
                      </c:pt>
                      <c:pt idx="11">
                        <c:v>24.126371546478847</c:v>
                      </c:pt>
                      <c:pt idx="12">
                        <c:v>7.4415556572526986</c:v>
                      </c:pt>
                      <c:pt idx="13">
                        <c:v>0.44730662420644635</c:v>
                      </c:pt>
                      <c:pt idx="14">
                        <c:v>35.989038483374564</c:v>
                      </c:pt>
                      <c:pt idx="15">
                        <c:v>11.35558513246921</c:v>
                      </c:pt>
                      <c:pt idx="16">
                        <c:v>15.422061797664298</c:v>
                      </c:pt>
                      <c:pt idx="17">
                        <c:v>16.464479994751429</c:v>
                      </c:pt>
                      <c:pt idx="18">
                        <c:v>0.41462114118128401</c:v>
                      </c:pt>
                      <c:pt idx="19">
                        <c:v>32.34097705827174</c:v>
                      </c:pt>
                      <c:pt idx="20">
                        <c:v>23.7295338650286</c:v>
                      </c:pt>
                      <c:pt idx="21">
                        <c:v>9.1495947192570508</c:v>
                      </c:pt>
                      <c:pt idx="22">
                        <c:v>31.458426122365051</c:v>
                      </c:pt>
                      <c:pt idx="23">
                        <c:v>30.505271570332326</c:v>
                      </c:pt>
                      <c:pt idx="24">
                        <c:v>4.1587979215061619</c:v>
                      </c:pt>
                      <c:pt idx="25">
                        <c:v>12.013746487283525</c:v>
                      </c:pt>
                      <c:pt idx="26">
                        <c:v>2.1942171105326929</c:v>
                      </c:pt>
                      <c:pt idx="27">
                        <c:v>1.4458855760053271</c:v>
                      </c:pt>
                      <c:pt idx="28">
                        <c:v>44.003935726164961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76.347884001519276</c:v>
                      </c:pt>
                      <c:pt idx="1">
                        <c:v>72.597144372552009</c:v>
                      </c:pt>
                      <c:pt idx="2">
                        <c:v>108.90157611244254</c:v>
                      </c:pt>
                      <c:pt idx="3">
                        <c:v>81.277624721390367</c:v>
                      </c:pt>
                      <c:pt idx="4">
                        <c:v>86.036136099738115</c:v>
                      </c:pt>
                      <c:pt idx="5">
                        <c:v>101.23052547969928</c:v>
                      </c:pt>
                      <c:pt idx="6">
                        <c:v>110.53942843295718</c:v>
                      </c:pt>
                      <c:pt idx="7">
                        <c:v>83.096488512603457</c:v>
                      </c:pt>
                      <c:pt idx="8">
                        <c:v>44.16816926729998</c:v>
                      </c:pt>
                      <c:pt idx="9">
                        <c:v>57.932405877245543</c:v>
                      </c:pt>
                      <c:pt idx="10">
                        <c:v>99.056359066860324</c:v>
                      </c:pt>
                      <c:pt idx="11">
                        <c:v>133.19023665448313</c:v>
                      </c:pt>
                      <c:pt idx="12">
                        <c:v>65.979844726302645</c:v>
                      </c:pt>
                      <c:pt idx="13">
                        <c:v>62.022558151467699</c:v>
                      </c:pt>
                      <c:pt idx="14">
                        <c:v>105.52857665911652</c:v>
                      </c:pt>
                      <c:pt idx="15">
                        <c:v>113.53558060037886</c:v>
                      </c:pt>
                      <c:pt idx="16">
                        <c:v>100.4574178481206</c:v>
                      </c:pt>
                      <c:pt idx="17">
                        <c:v>95.955558571179864</c:v>
                      </c:pt>
                      <c:pt idx="18">
                        <c:v>58.220419542079085</c:v>
                      </c:pt>
                      <c:pt idx="19">
                        <c:v>98.313690269653378</c:v>
                      </c:pt>
                      <c:pt idx="20">
                        <c:v>110.11625301787275</c:v>
                      </c:pt>
                      <c:pt idx="21">
                        <c:v>73.895736449800893</c:v>
                      </c:pt>
                      <c:pt idx="22">
                        <c:v>93.769988174200932</c:v>
                      </c:pt>
                      <c:pt idx="23">
                        <c:v>128.34381420305436</c:v>
                      </c:pt>
                      <c:pt idx="24">
                        <c:v>73.255026289619906</c:v>
                      </c:pt>
                      <c:pt idx="25">
                        <c:v>96.395855904477187</c:v>
                      </c:pt>
                      <c:pt idx="26">
                        <c:v>64.048059588562424</c:v>
                      </c:pt>
                      <c:pt idx="27">
                        <c:v>67.479995462136927</c:v>
                      </c:pt>
                      <c:pt idx="28">
                        <c:v>94.507305724353344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29.568709852044819</c:v>
                </c:pt>
                <c:pt idx="2">
                  <c:v>1.8009068150643717</c:v>
                </c:pt>
                <c:pt idx="3">
                  <c:v>4.1949189752355736</c:v>
                </c:pt>
                <c:pt idx="4">
                  <c:v>45.759650078182901</c:v>
                </c:pt>
                <c:pt idx="5">
                  <c:v>52.876542263629283</c:v>
                </c:pt>
                <c:pt idx="7">
                  <c:v>57.745601128435666</c:v>
                </c:pt>
                <c:pt idx="8">
                  <c:v>3.1449482974592566</c:v>
                </c:pt>
                <c:pt idx="9">
                  <c:v>0</c:v>
                </c:pt>
                <c:pt idx="10">
                  <c:v>7.2342328188283922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35.564535642344765</c:v>
                </c:pt>
                <c:pt idx="4">
                  <c:v>45.759650078182901</c:v>
                </c:pt>
                <c:pt idx="5">
                  <c:v>52.876542263629283</c:v>
                </c:pt>
                <c:pt idx="6">
                  <c:v>60.890549425894925</c:v>
                </c:pt>
                <c:pt idx="10">
                  <c:v>7.2342328188283922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-206956.63079508394</c:v>
                </c:pt>
                <c:pt idx="1">
                  <c:v>-232529.06594753033</c:v>
                </c:pt>
                <c:pt idx="2">
                  <c:v>0</c:v>
                </c:pt>
                <c:pt idx="3">
                  <c:v>-79432.802007653285</c:v>
                </c:pt>
                <c:pt idx="4">
                  <c:v>0</c:v>
                </c:pt>
                <c:pt idx="5">
                  <c:v>0</c:v>
                </c:pt>
                <c:pt idx="6">
                  <c:v>0</c:v>
                </c:pt>
                <c:pt idx="7">
                  <c:v>0</c:v>
                </c:pt>
                <c:pt idx="8">
                  <c:v>-57426.410351035418</c:v>
                </c:pt>
                <c:pt idx="9">
                  <c:v>0</c:v>
                </c:pt>
                <c:pt idx="10">
                  <c:v>0</c:v>
                </c:pt>
                <c:pt idx="11">
                  <c:v>0</c:v>
                </c:pt>
                <c:pt idx="12">
                  <c:v>-953067.86594082811</c:v>
                </c:pt>
                <c:pt idx="13">
                  <c:v>-324786.50227019587</c:v>
                </c:pt>
                <c:pt idx="14">
                  <c:v>0</c:v>
                </c:pt>
                <c:pt idx="15">
                  <c:v>0</c:v>
                </c:pt>
                <c:pt idx="16">
                  <c:v>0</c:v>
                </c:pt>
                <c:pt idx="17">
                  <c:v>-51733.12693824037</c:v>
                </c:pt>
                <c:pt idx="18">
                  <c:v>0</c:v>
                </c:pt>
                <c:pt idx="19">
                  <c:v>0</c:v>
                </c:pt>
                <c:pt idx="20">
                  <c:v>-382192.47862368322</c:v>
                </c:pt>
                <c:pt idx="21">
                  <c:v>-2170486.8352225237</c:v>
                </c:pt>
                <c:pt idx="22">
                  <c:v>0</c:v>
                </c:pt>
                <c:pt idx="23">
                  <c:v>0</c:v>
                </c:pt>
                <c:pt idx="24">
                  <c:v>-391066.29730714986</c:v>
                </c:pt>
                <c:pt idx="25">
                  <c:v>-68112.322954232135</c:v>
                </c:pt>
                <c:pt idx="26">
                  <c:v>0</c:v>
                </c:pt>
                <c:pt idx="27">
                  <c:v>0</c:v>
                </c:pt>
                <c:pt idx="28">
                  <c:v>-544497.41328390082</c:v>
                </c:pt>
                <c:pt idx="29">
                  <c:v>0</c:v>
                </c:pt>
                <c:pt idx="30">
                  <c:v>0</c:v>
                </c:pt>
                <c:pt idx="31">
                  <c:v>0</c:v>
                </c:pt>
                <c:pt idx="32">
                  <c:v>0</c:v>
                </c:pt>
                <c:pt idx="33">
                  <c:v>-412176.45601606899</c:v>
                </c:pt>
                <c:pt idx="34">
                  <c:v>0</c:v>
                </c:pt>
                <c:pt idx="35">
                  <c:v>0</c:v>
                </c:pt>
                <c:pt idx="36">
                  <c:v>-125940.54483157326</c:v>
                </c:pt>
                <c:pt idx="37">
                  <c:v>0</c:v>
                </c:pt>
                <c:pt idx="38">
                  <c:v>0</c:v>
                </c:pt>
                <c:pt idx="39">
                  <c:v>0</c:v>
                </c:pt>
                <c:pt idx="40">
                  <c:v>0</c:v>
                </c:pt>
                <c:pt idx="41">
                  <c:v>0</c:v>
                </c:pt>
                <c:pt idx="42">
                  <c:v>0</c:v>
                </c:pt>
                <c:pt idx="43">
                  <c:v>0</c:v>
                </c:pt>
                <c:pt idx="44">
                  <c:v>0</c:v>
                </c:pt>
                <c:pt idx="45">
                  <c:v>-81353.875906927278</c:v>
                </c:pt>
                <c:pt idx="46">
                  <c:v>-99501.372705507092</c:v>
                </c:pt>
                <c:pt idx="47">
                  <c:v>0</c:v>
                </c:pt>
                <c:pt idx="48">
                  <c:v>0</c:v>
                </c:pt>
                <c:pt idx="49">
                  <c:v>-182196.66548639268</c:v>
                </c:pt>
                <c:pt idx="50">
                  <c:v>0</c:v>
                </c:pt>
                <c:pt idx="51">
                  <c:v>0</c:v>
                </c:pt>
                <c:pt idx="52">
                  <c:v>0</c:v>
                </c:pt>
                <c:pt idx="53">
                  <c:v>-40228.377180455544</c:v>
                </c:pt>
                <c:pt idx="54">
                  <c:v>0</c:v>
                </c:pt>
                <c:pt idx="55">
                  <c:v>-255714.23507015855</c:v>
                </c:pt>
                <c:pt idx="56">
                  <c:v>0</c:v>
                </c:pt>
                <c:pt idx="57">
                  <c:v>0</c:v>
                </c:pt>
                <c:pt idx="58">
                  <c:v>0</c:v>
                </c:pt>
                <c:pt idx="59">
                  <c:v>0</c:v>
                </c:pt>
                <c:pt idx="60">
                  <c:v>0</c:v>
                </c:pt>
                <c:pt idx="61">
                  <c:v>-186476.5710299215</c:v>
                </c:pt>
                <c:pt idx="62">
                  <c:v>-203344.75659379479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25276.092348192324</c:v>
                </c:pt>
                <c:pt idx="3">
                  <c:v>0</c:v>
                </c:pt>
                <c:pt idx="4">
                  <c:v>163910.77646762767</c:v>
                </c:pt>
                <c:pt idx="5">
                  <c:v>211653.04737564936</c:v>
                </c:pt>
                <c:pt idx="6">
                  <c:v>107625.70326206007</c:v>
                </c:pt>
                <c:pt idx="7">
                  <c:v>112305.46870300325</c:v>
                </c:pt>
                <c:pt idx="8">
                  <c:v>0</c:v>
                </c:pt>
                <c:pt idx="9">
                  <c:v>365581.82451537845</c:v>
                </c:pt>
                <c:pt idx="10">
                  <c:v>281138.62004765193</c:v>
                </c:pt>
                <c:pt idx="11">
                  <c:v>241214.53250510819</c:v>
                </c:pt>
                <c:pt idx="12">
                  <c:v>0</c:v>
                </c:pt>
                <c:pt idx="13">
                  <c:v>0</c:v>
                </c:pt>
                <c:pt idx="14">
                  <c:v>210366.53589670596</c:v>
                </c:pt>
                <c:pt idx="15">
                  <c:v>142501.29825639105</c:v>
                </c:pt>
                <c:pt idx="16">
                  <c:v>111187.25339538296</c:v>
                </c:pt>
                <c:pt idx="17">
                  <c:v>0</c:v>
                </c:pt>
                <c:pt idx="18">
                  <c:v>624261.1463682407</c:v>
                </c:pt>
                <c:pt idx="19">
                  <c:v>305998.07646440767</c:v>
                </c:pt>
                <c:pt idx="20">
                  <c:v>0</c:v>
                </c:pt>
                <c:pt idx="21">
                  <c:v>0</c:v>
                </c:pt>
                <c:pt idx="22">
                  <c:v>82759.868072356156</c:v>
                </c:pt>
                <c:pt idx="23">
                  <c:v>61080.587949866924</c:v>
                </c:pt>
                <c:pt idx="24">
                  <c:v>0</c:v>
                </c:pt>
                <c:pt idx="25">
                  <c:v>0</c:v>
                </c:pt>
                <c:pt idx="26">
                  <c:v>74577.912340713054</c:v>
                </c:pt>
                <c:pt idx="27">
                  <c:v>76409.388321525854</c:v>
                </c:pt>
                <c:pt idx="28">
                  <c:v>0</c:v>
                </c:pt>
                <c:pt idx="29">
                  <c:v>451868.23788099183</c:v>
                </c:pt>
                <c:pt idx="30">
                  <c:v>41117.049143491895</c:v>
                </c:pt>
                <c:pt idx="31">
                  <c:v>118195.39423323926</c:v>
                </c:pt>
                <c:pt idx="32">
                  <c:v>16832.637975465273</c:v>
                </c:pt>
                <c:pt idx="33">
                  <c:v>0</c:v>
                </c:pt>
                <c:pt idx="34">
                  <c:v>74862.962142164703</c:v>
                </c:pt>
                <c:pt idx="35">
                  <c:v>179903.80785986566</c:v>
                </c:pt>
                <c:pt idx="36">
                  <c:v>0</c:v>
                </c:pt>
                <c:pt idx="37">
                  <c:v>67536.483990712324</c:v>
                </c:pt>
                <c:pt idx="38">
                  <c:v>148844.27161802491</c:v>
                </c:pt>
                <c:pt idx="39">
                  <c:v>127481.51282425906</c:v>
                </c:pt>
                <c:pt idx="40">
                  <c:v>161224.50821831188</c:v>
                </c:pt>
                <c:pt idx="41">
                  <c:v>63464.83922725232</c:v>
                </c:pt>
                <c:pt idx="42">
                  <c:v>165977.24827169906</c:v>
                </c:pt>
                <c:pt idx="43">
                  <c:v>246914.67488729412</c:v>
                </c:pt>
                <c:pt idx="44">
                  <c:v>1663574.7658841494</c:v>
                </c:pt>
                <c:pt idx="45">
                  <c:v>0</c:v>
                </c:pt>
                <c:pt idx="46">
                  <c:v>0</c:v>
                </c:pt>
                <c:pt idx="47">
                  <c:v>411166.29584947566</c:v>
                </c:pt>
                <c:pt idx="48">
                  <c:v>56487.375283329573</c:v>
                </c:pt>
                <c:pt idx="49">
                  <c:v>0</c:v>
                </c:pt>
                <c:pt idx="50">
                  <c:v>362762.67753194796</c:v>
                </c:pt>
                <c:pt idx="51">
                  <c:v>97369.527810794651</c:v>
                </c:pt>
                <c:pt idx="52">
                  <c:v>67159.021401222984</c:v>
                </c:pt>
                <c:pt idx="53">
                  <c:v>0</c:v>
                </c:pt>
                <c:pt idx="54">
                  <c:v>115919.8896525529</c:v>
                </c:pt>
                <c:pt idx="55">
                  <c:v>0</c:v>
                </c:pt>
                <c:pt idx="56">
                  <c:v>57889.95687601353</c:v>
                </c:pt>
                <c:pt idx="57">
                  <c:v>2584.0437960784184</c:v>
                </c:pt>
                <c:pt idx="58">
                  <c:v>140305.40556401684</c:v>
                </c:pt>
                <c:pt idx="59">
                  <c:v>288487.15209313575</c:v>
                </c:pt>
                <c:pt idx="60">
                  <c:v>143236.82584749057</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-206956.63079508394</c:v>
                </c:pt>
                <c:pt idx="1">
                  <c:v>-232529.06594753033</c:v>
                </c:pt>
                <c:pt idx="2">
                  <c:v>25276.092348192324</c:v>
                </c:pt>
                <c:pt idx="3">
                  <c:v>-79432.802007653285</c:v>
                </c:pt>
                <c:pt idx="4">
                  <c:v>163910.77646762767</c:v>
                </c:pt>
                <c:pt idx="5">
                  <c:v>211653.04737564936</c:v>
                </c:pt>
                <c:pt idx="6">
                  <c:v>107625.70326206007</c:v>
                </c:pt>
                <c:pt idx="7">
                  <c:v>112305.46870300325</c:v>
                </c:pt>
                <c:pt idx="8">
                  <c:v>-57426.410351035418</c:v>
                </c:pt>
                <c:pt idx="9">
                  <c:v>365581.82451537845</c:v>
                </c:pt>
                <c:pt idx="10">
                  <c:v>281138.62004765193</c:v>
                </c:pt>
                <c:pt idx="11">
                  <c:v>241214.53250510819</c:v>
                </c:pt>
                <c:pt idx="12">
                  <c:v>-953067.86594082811</c:v>
                </c:pt>
                <c:pt idx="13">
                  <c:v>-324786.50227019587</c:v>
                </c:pt>
                <c:pt idx="14">
                  <c:v>210366.53589670596</c:v>
                </c:pt>
                <c:pt idx="15">
                  <c:v>142501.29825639105</c:v>
                </c:pt>
                <c:pt idx="16">
                  <c:v>111187.25339538296</c:v>
                </c:pt>
                <c:pt idx="17">
                  <c:v>-51733.12693824037</c:v>
                </c:pt>
                <c:pt idx="18">
                  <c:v>624261.1463682407</c:v>
                </c:pt>
                <c:pt idx="19">
                  <c:v>305998.07646440767</c:v>
                </c:pt>
                <c:pt idx="20">
                  <c:v>-382192.47862368322</c:v>
                </c:pt>
                <c:pt idx="21">
                  <c:v>-2170486.8352225237</c:v>
                </c:pt>
                <c:pt idx="22">
                  <c:v>82759.868072356156</c:v>
                </c:pt>
                <c:pt idx="23">
                  <c:v>61080.587949866924</c:v>
                </c:pt>
                <c:pt idx="24">
                  <c:v>-391066.29730714986</c:v>
                </c:pt>
                <c:pt idx="25">
                  <c:v>-68112.322954232135</c:v>
                </c:pt>
                <c:pt idx="26">
                  <c:v>74577.912340713054</c:v>
                </c:pt>
                <c:pt idx="27">
                  <c:v>76409.388321525854</c:v>
                </c:pt>
                <c:pt idx="28">
                  <c:v>-544497.41328390082</c:v>
                </c:pt>
                <c:pt idx="29">
                  <c:v>451868.23788099183</c:v>
                </c:pt>
                <c:pt idx="30">
                  <c:v>41117.049143491895</c:v>
                </c:pt>
                <c:pt idx="31">
                  <c:v>118195.39423323926</c:v>
                </c:pt>
                <c:pt idx="32">
                  <c:v>16832.637975465273</c:v>
                </c:pt>
                <c:pt idx="33">
                  <c:v>-412176.45601606899</c:v>
                </c:pt>
                <c:pt idx="34">
                  <c:v>74862.962142164703</c:v>
                </c:pt>
                <c:pt idx="35">
                  <c:v>179903.80785986566</c:v>
                </c:pt>
                <c:pt idx="36">
                  <c:v>-125940.54483157326</c:v>
                </c:pt>
                <c:pt idx="37">
                  <c:v>67536.483990712324</c:v>
                </c:pt>
                <c:pt idx="38">
                  <c:v>148844.27161802491</c:v>
                </c:pt>
                <c:pt idx="39">
                  <c:v>127481.51282425906</c:v>
                </c:pt>
                <c:pt idx="40">
                  <c:v>161224.50821831188</c:v>
                </c:pt>
                <c:pt idx="41">
                  <c:v>63464.83922725232</c:v>
                </c:pt>
                <c:pt idx="42">
                  <c:v>165977.24827169906</c:v>
                </c:pt>
                <c:pt idx="43">
                  <c:v>246914.67488729412</c:v>
                </c:pt>
                <c:pt idx="44">
                  <c:v>1663574.7658841494</c:v>
                </c:pt>
                <c:pt idx="45">
                  <c:v>-81353.875906927278</c:v>
                </c:pt>
                <c:pt idx="46">
                  <c:v>-99501.372705507092</c:v>
                </c:pt>
                <c:pt idx="47">
                  <c:v>411166.29584947566</c:v>
                </c:pt>
                <c:pt idx="48">
                  <c:v>56487.375283329573</c:v>
                </c:pt>
                <c:pt idx="49">
                  <c:v>-182196.66548639268</c:v>
                </c:pt>
                <c:pt idx="50">
                  <c:v>362762.67753194796</c:v>
                </c:pt>
                <c:pt idx="51">
                  <c:v>97369.527810794651</c:v>
                </c:pt>
                <c:pt idx="52">
                  <c:v>67159.021401222984</c:v>
                </c:pt>
                <c:pt idx="53">
                  <c:v>-40228.377180455544</c:v>
                </c:pt>
                <c:pt idx="54">
                  <c:v>115919.8896525529</c:v>
                </c:pt>
                <c:pt idx="55">
                  <c:v>-255714.23507015855</c:v>
                </c:pt>
                <c:pt idx="56">
                  <c:v>57889.95687601353</c:v>
                </c:pt>
                <c:pt idx="57">
                  <c:v>2584.0437960784184</c:v>
                </c:pt>
                <c:pt idx="58">
                  <c:v>140305.40556401684</c:v>
                </c:pt>
                <c:pt idx="59">
                  <c:v>288487.15209313575</c:v>
                </c:pt>
                <c:pt idx="60">
                  <c:v>143236.82584749057</c:v>
                </c:pt>
                <c:pt idx="61">
                  <c:v>-186476.5710299215</c:v>
                </c:pt>
                <c:pt idx="62">
                  <c:v>-203344.75659379479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1080789.423795084</c:v>
                </c:pt>
                <c:pt idx="1">
                  <c:v>557654.2979475304</c:v>
                </c:pt>
                <c:pt idx="2">
                  <c:v>204056.71665180771</c:v>
                </c:pt>
                <c:pt idx="3">
                  <c:v>825680.41300765332</c:v>
                </c:pt>
                <c:pt idx="4">
                  <c:v>52593.463532372305</c:v>
                </c:pt>
                <c:pt idx="5">
                  <c:v>161749.74462435071</c:v>
                </c:pt>
                <c:pt idx="6">
                  <c:v>331510.02773794008</c:v>
                </c:pt>
                <c:pt idx="7">
                  <c:v>41173.105296996735</c:v>
                </c:pt>
                <c:pt idx="8">
                  <c:v>956764.00035103539</c:v>
                </c:pt>
                <c:pt idx="9">
                  <c:v>690936.76048462174</c:v>
                </c:pt>
                <c:pt idx="10">
                  <c:v>80612.061952348013</c:v>
                </c:pt>
                <c:pt idx="11">
                  <c:v>183277.2724948918</c:v>
                </c:pt>
                <c:pt idx="12">
                  <c:v>2399534.0529408283</c:v>
                </c:pt>
                <c:pt idx="13">
                  <c:v>2028788.0482701957</c:v>
                </c:pt>
                <c:pt idx="14">
                  <c:v>148115.22010329398</c:v>
                </c:pt>
                <c:pt idx="15">
                  <c:v>257777.95574360903</c:v>
                </c:pt>
                <c:pt idx="16">
                  <c:v>493897.45160461712</c:v>
                </c:pt>
                <c:pt idx="17">
                  <c:v>876600.5369382404</c:v>
                </c:pt>
                <c:pt idx="18">
                  <c:v>1324860.0886317592</c:v>
                </c:pt>
                <c:pt idx="19">
                  <c:v>502474.94453559228</c:v>
                </c:pt>
                <c:pt idx="20">
                  <c:v>1410547.7716236832</c:v>
                </c:pt>
                <c:pt idx="21">
                  <c:v>6101499.1242225235</c:v>
                </c:pt>
                <c:pt idx="22">
                  <c:v>443847.3879276439</c:v>
                </c:pt>
                <c:pt idx="23">
                  <c:v>251909.6650501331</c:v>
                </c:pt>
                <c:pt idx="24">
                  <c:v>1253865.0183071499</c:v>
                </c:pt>
                <c:pt idx="25">
                  <c:v>251130.19995423217</c:v>
                </c:pt>
                <c:pt idx="26">
                  <c:v>202912.4556592869</c:v>
                </c:pt>
                <c:pt idx="27">
                  <c:v>191328.86167847415</c:v>
                </c:pt>
                <c:pt idx="28">
                  <c:v>1185258.0042839008</c:v>
                </c:pt>
                <c:pt idx="29">
                  <c:v>302636.17911900819</c:v>
                </c:pt>
                <c:pt idx="30">
                  <c:v>286228.69585650816</c:v>
                </c:pt>
                <c:pt idx="31">
                  <c:v>70974.139766760753</c:v>
                </c:pt>
                <c:pt idx="32">
                  <c:v>1381771.7610245345</c:v>
                </c:pt>
                <c:pt idx="33">
                  <c:v>738598.32901606907</c:v>
                </c:pt>
                <c:pt idx="34">
                  <c:v>30378.956857835314</c:v>
                </c:pt>
                <c:pt idx="35">
                  <c:v>134661.20014013437</c:v>
                </c:pt>
                <c:pt idx="36">
                  <c:v>654765.1118315733</c:v>
                </c:pt>
                <c:pt idx="37">
                  <c:v>296956.37500928773</c:v>
                </c:pt>
                <c:pt idx="38">
                  <c:v>47498.895381975039</c:v>
                </c:pt>
                <c:pt idx="39">
                  <c:v>356063.81917574099</c:v>
                </c:pt>
                <c:pt idx="40">
                  <c:v>391071.0717816882</c:v>
                </c:pt>
                <c:pt idx="41">
                  <c:v>9011.7457727476885</c:v>
                </c:pt>
                <c:pt idx="42">
                  <c:v>559141.17672830098</c:v>
                </c:pt>
                <c:pt idx="43">
                  <c:v>330004.17711270583</c:v>
                </c:pt>
                <c:pt idx="44">
                  <c:v>810262.02439680055</c:v>
                </c:pt>
                <c:pt idx="45">
                  <c:v>385117.3789069273</c:v>
                </c:pt>
                <c:pt idx="46">
                  <c:v>442214.23770550708</c:v>
                </c:pt>
                <c:pt idx="47">
                  <c:v>537017.33415052423</c:v>
                </c:pt>
                <c:pt idx="48">
                  <c:v>103543.59571667048</c:v>
                </c:pt>
                <c:pt idx="49">
                  <c:v>619296.1094863927</c:v>
                </c:pt>
                <c:pt idx="50">
                  <c:v>104634.33946805199</c:v>
                </c:pt>
                <c:pt idx="51">
                  <c:v>41059.667189205393</c:v>
                </c:pt>
                <c:pt idx="52">
                  <c:v>106448.87959877706</c:v>
                </c:pt>
                <c:pt idx="53">
                  <c:v>370643.79918045556</c:v>
                </c:pt>
                <c:pt idx="54">
                  <c:v>153545.9203474471</c:v>
                </c:pt>
                <c:pt idx="55">
                  <c:v>599613.57707015856</c:v>
                </c:pt>
                <c:pt idx="56">
                  <c:v>44765.412123986462</c:v>
                </c:pt>
                <c:pt idx="57">
                  <c:v>291055.60320392158</c:v>
                </c:pt>
                <c:pt idx="58">
                  <c:v>137375.55143598322</c:v>
                </c:pt>
                <c:pt idx="59">
                  <c:v>355961.09490686422</c:v>
                </c:pt>
                <c:pt idx="60">
                  <c:v>170433.87515250943</c:v>
                </c:pt>
                <c:pt idx="61">
                  <c:v>364358.11102992151</c:v>
                </c:pt>
                <c:pt idx="62">
                  <c:v>354189.62159379479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1080789.423795084</c:v>
                </c:pt>
                <c:pt idx="1">
                  <c:v>557654.2979475304</c:v>
                </c:pt>
                <c:pt idx="2">
                  <c:v>204056.71665180771</c:v>
                </c:pt>
                <c:pt idx="3">
                  <c:v>825680.41300765332</c:v>
                </c:pt>
                <c:pt idx="4">
                  <c:v>52593.463532372305</c:v>
                </c:pt>
                <c:pt idx="5">
                  <c:v>161749.74462435071</c:v>
                </c:pt>
                <c:pt idx="6">
                  <c:v>331510.02773794008</c:v>
                </c:pt>
                <c:pt idx="7">
                  <c:v>41173.105296996735</c:v>
                </c:pt>
                <c:pt idx="8">
                  <c:v>956764.00035103539</c:v>
                </c:pt>
                <c:pt idx="9">
                  <c:v>690936.76048462174</c:v>
                </c:pt>
                <c:pt idx="10">
                  <c:v>80612.061952348013</c:v>
                </c:pt>
                <c:pt idx="11">
                  <c:v>183277.2724948918</c:v>
                </c:pt>
                <c:pt idx="12">
                  <c:v>2399534.0529408283</c:v>
                </c:pt>
                <c:pt idx="13">
                  <c:v>2028788.0482701957</c:v>
                </c:pt>
                <c:pt idx="14">
                  <c:v>148115.22010329398</c:v>
                </c:pt>
                <c:pt idx="15">
                  <c:v>257777.95574360903</c:v>
                </c:pt>
                <c:pt idx="16">
                  <c:v>493897.45160461712</c:v>
                </c:pt>
                <c:pt idx="17">
                  <c:v>876600.5369382404</c:v>
                </c:pt>
                <c:pt idx="18">
                  <c:v>1324860.0886317592</c:v>
                </c:pt>
                <c:pt idx="19">
                  <c:v>502474.94453559228</c:v>
                </c:pt>
                <c:pt idx="20">
                  <c:v>1410547.7716236832</c:v>
                </c:pt>
                <c:pt idx="21">
                  <c:v>6101499.1242225235</c:v>
                </c:pt>
                <c:pt idx="22">
                  <c:v>443847.3879276439</c:v>
                </c:pt>
                <c:pt idx="23">
                  <c:v>251909.6650501331</c:v>
                </c:pt>
                <c:pt idx="24">
                  <c:v>1253865.0183071499</c:v>
                </c:pt>
                <c:pt idx="25">
                  <c:v>251130.19995423217</c:v>
                </c:pt>
                <c:pt idx="26">
                  <c:v>202912.4556592869</c:v>
                </c:pt>
                <c:pt idx="27">
                  <c:v>191328.86167847415</c:v>
                </c:pt>
                <c:pt idx="28">
                  <c:v>1185258.0042839008</c:v>
                </c:pt>
                <c:pt idx="29">
                  <c:v>302636.17911900819</c:v>
                </c:pt>
                <c:pt idx="30">
                  <c:v>286228.69585650816</c:v>
                </c:pt>
                <c:pt idx="31">
                  <c:v>70974.139766760753</c:v>
                </c:pt>
                <c:pt idx="32">
                  <c:v>1381771.7610245345</c:v>
                </c:pt>
                <c:pt idx="33">
                  <c:v>738598.32901606907</c:v>
                </c:pt>
                <c:pt idx="34">
                  <c:v>30378.956857835314</c:v>
                </c:pt>
                <c:pt idx="35">
                  <c:v>134661.20014013437</c:v>
                </c:pt>
                <c:pt idx="36">
                  <c:v>654765.1118315733</c:v>
                </c:pt>
                <c:pt idx="37">
                  <c:v>296956.37500928773</c:v>
                </c:pt>
                <c:pt idx="38">
                  <c:v>47498.895381975039</c:v>
                </c:pt>
                <c:pt idx="39">
                  <c:v>356063.81917574099</c:v>
                </c:pt>
                <c:pt idx="40">
                  <c:v>391071.0717816882</c:v>
                </c:pt>
                <c:pt idx="41">
                  <c:v>9011.7457727476885</c:v>
                </c:pt>
                <c:pt idx="42">
                  <c:v>559141.17672830098</c:v>
                </c:pt>
                <c:pt idx="43">
                  <c:v>330004.17711270583</c:v>
                </c:pt>
                <c:pt idx="44">
                  <c:v>810262.02439680055</c:v>
                </c:pt>
                <c:pt idx="45">
                  <c:v>385117.3789069273</c:v>
                </c:pt>
                <c:pt idx="46">
                  <c:v>442214.23770550708</c:v>
                </c:pt>
                <c:pt idx="47">
                  <c:v>537017.33415052423</c:v>
                </c:pt>
                <c:pt idx="48">
                  <c:v>103543.59571667048</c:v>
                </c:pt>
                <c:pt idx="49">
                  <c:v>619296.1094863927</c:v>
                </c:pt>
                <c:pt idx="50">
                  <c:v>104634.33946805199</c:v>
                </c:pt>
                <c:pt idx="51">
                  <c:v>41059.667189205393</c:v>
                </c:pt>
                <c:pt idx="52">
                  <c:v>106448.87959877706</c:v>
                </c:pt>
                <c:pt idx="53">
                  <c:v>370643.79918045556</c:v>
                </c:pt>
                <c:pt idx="54">
                  <c:v>153545.9203474471</c:v>
                </c:pt>
                <c:pt idx="55">
                  <c:v>599613.57707015856</c:v>
                </c:pt>
                <c:pt idx="56">
                  <c:v>44765.412123986462</c:v>
                </c:pt>
                <c:pt idx="57">
                  <c:v>291055.60320392158</c:v>
                </c:pt>
                <c:pt idx="58">
                  <c:v>137375.55143598322</c:v>
                </c:pt>
                <c:pt idx="59">
                  <c:v>355961.09490686422</c:v>
                </c:pt>
                <c:pt idx="60">
                  <c:v>170433.87515250943</c:v>
                </c:pt>
                <c:pt idx="61">
                  <c:v>364358.11102992151</c:v>
                </c:pt>
                <c:pt idx="62">
                  <c:v>354189.62159379479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479.77028094999997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2473836.7902809498</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再エネ比較シート!$CO$13:$CO$42</c:f>
              <c:numCache>
                <c:formatCode>0.0%</c:formatCode>
                <c:ptCount val="30"/>
                <c:pt idx="0">
                  <c:v>0.1014874237486421</c:v>
                </c:pt>
                <c:pt idx="1">
                  <c:v>3.8050036199823022E-2</c:v>
                </c:pt>
                <c:pt idx="2">
                  <c:v>1.1982300004971908E-2</c:v>
                </c:pt>
                <c:pt idx="3">
                  <c:v>9.768148992778411E-2</c:v>
                </c:pt>
                <c:pt idx="4">
                  <c:v>1.6413394999478387E-2</c:v>
                </c:pt>
                <c:pt idx="5">
                  <c:v>9.9151118197095697E-2</c:v>
                </c:pt>
                <c:pt idx="6">
                  <c:v>9.4915122858693121E-2</c:v>
                </c:pt>
                <c:pt idx="7">
                  <c:v>0.12477462900466922</c:v>
                </c:pt>
                <c:pt idx="8">
                  <c:v>2.835291134961548E-2</c:v>
                </c:pt>
                <c:pt idx="9">
                  <c:v>5.8237684784065026E-2</c:v>
                </c:pt>
                <c:pt idx="10">
                  <c:v>9.8507716508651838E-2</c:v>
                </c:pt>
                <c:pt idx="11">
                  <c:v>7.8302565332054666E-2</c:v>
                </c:pt>
                <c:pt idx="12">
                  <c:v>5.6214630056591906E-2</c:v>
                </c:pt>
                <c:pt idx="13">
                  <c:v>0.14618357003061172</c:v>
                </c:pt>
                <c:pt idx="14">
                  <c:v>9.6683133380381092E-2</c:v>
                </c:pt>
                <c:pt idx="15">
                  <c:v>9.0909090909090912E-2</c:v>
                </c:pt>
                <c:pt idx="16">
                  <c:v>4.0575916230366493E-2</c:v>
                </c:pt>
                <c:pt idx="17">
                  <c:v>1.1908945375034166E-2</c:v>
                </c:pt>
                <c:pt idx="18">
                  <c:v>6.4189329458168978E-2</c:v>
                </c:pt>
                <c:pt idx="19">
                  <c:v>7.1263153618006739E-2</c:v>
                </c:pt>
                <c:pt idx="20">
                  <c:v>0.12011664506572857</c:v>
                </c:pt>
                <c:pt idx="21">
                  <c:v>0.11464568449507627</c:v>
                </c:pt>
                <c:pt idx="22">
                  <c:v>4.8602484472049692E-2</c:v>
                </c:pt>
                <c:pt idx="23">
                  <c:v>1.5343619718915201E-2</c:v>
                </c:pt>
                <c:pt idx="24">
                  <c:v>8.0675344117769374E-2</c:v>
                </c:pt>
                <c:pt idx="25">
                  <c:v>9.5796864480138508E-2</c:v>
                </c:pt>
                <c:pt idx="26">
                  <c:v>0.11283825411117956</c:v>
                </c:pt>
                <c:pt idx="27">
                  <c:v>7.1267816954238561E-2</c:v>
                </c:pt>
                <c:pt idx="28">
                  <c:v>7.2932932170468825E-2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再エネ比較シート!$CC$13:$CC$42</c:f>
              <c:numCache>
                <c:formatCode>0.0%</c:formatCode>
                <c:ptCount val="30"/>
                <c:pt idx="0">
                  <c:v>5.7736148821837092E-2</c:v>
                </c:pt>
                <c:pt idx="1">
                  <c:v>1.5119272245688542E-2</c:v>
                </c:pt>
                <c:pt idx="2">
                  <c:v>4.7637515739363499E-3</c:v>
                </c:pt>
                <c:pt idx="3">
                  <c:v>3.5995798679208171E-2</c:v>
                </c:pt>
                <c:pt idx="4">
                  <c:v>1.0382050224919228E-2</c:v>
                </c:pt>
                <c:pt idx="5">
                  <c:v>4.870972958680244E-2</c:v>
                </c:pt>
                <c:pt idx="6">
                  <c:v>3.3495499304423845E-2</c:v>
                </c:pt>
                <c:pt idx="7">
                  <c:v>2.4067651396314262E-2</c:v>
                </c:pt>
                <c:pt idx="8">
                  <c:v>5.0340100434783661E-3</c:v>
                </c:pt>
                <c:pt idx="9">
                  <c:v>3.5321817129031222E-2</c:v>
                </c:pt>
                <c:pt idx="10">
                  <c:v>2.7138531149410873E-2</c:v>
                </c:pt>
                <c:pt idx="11">
                  <c:v>1.447882252630431E-2</c:v>
                </c:pt>
                <c:pt idx="12">
                  <c:v>2.8803516424043132E-2</c:v>
                </c:pt>
                <c:pt idx="13">
                  <c:v>8.9926491457808191E-2</c:v>
                </c:pt>
                <c:pt idx="14">
                  <c:v>5.2255353211555507E-2</c:v>
                </c:pt>
                <c:pt idx="15">
                  <c:v>2.8548715630665553E-2</c:v>
                </c:pt>
                <c:pt idx="16">
                  <c:v>2.1369313561324928E-2</c:v>
                </c:pt>
                <c:pt idx="17">
                  <c:v>6.1898798627460115E-3</c:v>
                </c:pt>
                <c:pt idx="18">
                  <c:v>3.9139616644191751E-2</c:v>
                </c:pt>
                <c:pt idx="19">
                  <c:v>1.8129131971636299E-2</c:v>
                </c:pt>
                <c:pt idx="20">
                  <c:v>3.0079804545302995E-2</c:v>
                </c:pt>
                <c:pt idx="21">
                  <c:v>2.7192906986536515E-2</c:v>
                </c:pt>
                <c:pt idx="22">
                  <c:v>1.7524973823015381E-2</c:v>
                </c:pt>
                <c:pt idx="23">
                  <c:v>8.4712435991451673E-3</c:v>
                </c:pt>
                <c:pt idx="24">
                  <c:v>4.8660716290855638E-2</c:v>
                </c:pt>
                <c:pt idx="25">
                  <c:v>2.5301757103927909E-2</c:v>
                </c:pt>
                <c:pt idx="26">
                  <c:v>5.1139468268849721E-2</c:v>
                </c:pt>
                <c:pt idx="27">
                  <c:v>4.419505367027652E-2</c:v>
                </c:pt>
                <c:pt idx="28">
                  <c:v>3.8910554831568224E-2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再エネ比較シート!$CD$13:$CD$42</c:f>
              <c:numCache>
                <c:formatCode>0.0%</c:formatCode>
                <c:ptCount val="30"/>
                <c:pt idx="0">
                  <c:v>0.22850200897762837</c:v>
                </c:pt>
                <c:pt idx="1">
                  <c:v>1.7433043195364074E-2</c:v>
                </c:pt>
                <c:pt idx="2">
                  <c:v>6.3034765775841963E-3</c:v>
                </c:pt>
                <c:pt idx="3">
                  <c:v>0.19802886023979374</c:v>
                </c:pt>
                <c:pt idx="4">
                  <c:v>1.7863546447397002E-2</c:v>
                </c:pt>
                <c:pt idx="5">
                  <c:v>0.50842280209562485</c:v>
                </c:pt>
                <c:pt idx="6">
                  <c:v>0.38904197549896524</c:v>
                </c:pt>
                <c:pt idx="7">
                  <c:v>0.16641832361218042</c:v>
                </c:pt>
                <c:pt idx="8">
                  <c:v>3.2532461843424159E-3</c:v>
                </c:pt>
                <c:pt idx="9">
                  <c:v>3.6769688463718121E-2</c:v>
                </c:pt>
                <c:pt idx="10">
                  <c:v>0.12411012679277918</c:v>
                </c:pt>
                <c:pt idx="11">
                  <c:v>0.14111141154779583</c:v>
                </c:pt>
                <c:pt idx="12">
                  <c:v>6.2216155595146115E-2</c:v>
                </c:pt>
                <c:pt idx="13">
                  <c:v>0.1010437873759986</c:v>
                </c:pt>
                <c:pt idx="14">
                  <c:v>0.39233495106772248</c:v>
                </c:pt>
                <c:pt idx="15">
                  <c:v>0.38411615560528056</c:v>
                </c:pt>
                <c:pt idx="16">
                  <c:v>9.9550708179832831E-2</c:v>
                </c:pt>
                <c:pt idx="17">
                  <c:v>2.6543778428708729E-2</c:v>
                </c:pt>
                <c:pt idx="18">
                  <c:v>5.8699655239675914E-2</c:v>
                </c:pt>
                <c:pt idx="19">
                  <c:v>0.15974137233707003</c:v>
                </c:pt>
                <c:pt idx="20">
                  <c:v>0.11923438526775175</c:v>
                </c:pt>
                <c:pt idx="21">
                  <c:v>5.040429712379673E-2</c:v>
                </c:pt>
                <c:pt idx="22">
                  <c:v>0.16393103148862589</c:v>
                </c:pt>
                <c:pt idx="23">
                  <c:v>2.3433478305585519E-2</c:v>
                </c:pt>
                <c:pt idx="24">
                  <c:v>0.23602774092793957</c:v>
                </c:pt>
                <c:pt idx="25">
                  <c:v>0.12532545171051881</c:v>
                </c:pt>
                <c:pt idx="26">
                  <c:v>0.14140646564742662</c:v>
                </c:pt>
                <c:pt idx="27">
                  <c:v>6.6405841495323401E-2</c:v>
                </c:pt>
                <c:pt idx="28">
                  <c:v>0.20579555368777874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再エネ比較シート!$CE$13:$CE$42</c:f>
              <c:numCache>
                <c:formatCode>0.0%</c:formatCode>
                <c:ptCount val="30"/>
                <c:pt idx="0">
                  <c:v>0</c:v>
                </c:pt>
                <c:pt idx="1">
                  <c:v>0</c:v>
                </c:pt>
                <c:pt idx="2">
                  <c:v>0</c:v>
                </c:pt>
                <c:pt idx="3">
                  <c:v>0</c:v>
                </c:pt>
                <c:pt idx="4">
                  <c:v>7.6412062525416363E-4</c:v>
                </c:pt>
                <c:pt idx="5">
                  <c:v>0</c:v>
                </c:pt>
                <c:pt idx="6">
                  <c:v>0</c:v>
                </c:pt>
                <c:pt idx="7">
                  <c:v>0</c:v>
                </c:pt>
                <c:pt idx="8">
                  <c:v>0</c:v>
                </c:pt>
                <c:pt idx="9">
                  <c:v>0</c:v>
                </c:pt>
                <c:pt idx="10">
                  <c:v>0</c:v>
                </c:pt>
                <c:pt idx="11">
                  <c:v>0</c:v>
                </c:pt>
                <c:pt idx="12">
                  <c:v>0</c:v>
                </c:pt>
                <c:pt idx="13">
                  <c:v>0</c:v>
                </c:pt>
                <c:pt idx="14">
                  <c:v>0</c:v>
                </c:pt>
                <c:pt idx="15">
                  <c:v>1.1176842456900019E-4</c:v>
                </c:pt>
                <c:pt idx="16">
                  <c:v>2.1064657459010485E-5</c:v>
                </c:pt>
                <c:pt idx="17">
                  <c:v>0.37450434590443654</c:v>
                </c:pt>
                <c:pt idx="18">
                  <c:v>0</c:v>
                </c:pt>
                <c:pt idx="19">
                  <c:v>0</c:v>
                </c:pt>
                <c:pt idx="20">
                  <c:v>0</c:v>
                </c:pt>
                <c:pt idx="21">
                  <c:v>0</c:v>
                </c:pt>
                <c:pt idx="22">
                  <c:v>0.28782424292372638</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再エネ比較シート!$CF$13:$CF$42</c:f>
              <c:numCache>
                <c:formatCode>0.0%</c:formatCode>
                <c:ptCount val="30"/>
                <c:pt idx="0">
                  <c:v>0</c:v>
                </c:pt>
                <c:pt idx="1">
                  <c:v>3.8080694676796807E-5</c:v>
                </c:pt>
                <c:pt idx="2">
                  <c:v>0.12023361270947532</c:v>
                </c:pt>
                <c:pt idx="3">
                  <c:v>0</c:v>
                </c:pt>
                <c:pt idx="4">
                  <c:v>1.5075873044375332E-2</c:v>
                </c:pt>
                <c:pt idx="5">
                  <c:v>0</c:v>
                </c:pt>
                <c:pt idx="6">
                  <c:v>0</c:v>
                </c:pt>
                <c:pt idx="7">
                  <c:v>0</c:v>
                </c:pt>
                <c:pt idx="8">
                  <c:v>0</c:v>
                </c:pt>
                <c:pt idx="9">
                  <c:v>0</c:v>
                </c:pt>
                <c:pt idx="10">
                  <c:v>0</c:v>
                </c:pt>
                <c:pt idx="11">
                  <c:v>0</c:v>
                </c:pt>
                <c:pt idx="12">
                  <c:v>0</c:v>
                </c:pt>
                <c:pt idx="13">
                  <c:v>0</c:v>
                </c:pt>
                <c:pt idx="14">
                  <c:v>7.9937018060718939E-3</c:v>
                </c:pt>
                <c:pt idx="15">
                  <c:v>0</c:v>
                </c:pt>
                <c:pt idx="16">
                  <c:v>0</c:v>
                </c:pt>
                <c:pt idx="17">
                  <c:v>1.8083492030243002E-4</c:v>
                </c:pt>
                <c:pt idx="18">
                  <c:v>0</c:v>
                </c:pt>
                <c:pt idx="19">
                  <c:v>0</c:v>
                </c:pt>
                <c:pt idx="20">
                  <c:v>3.4890117957316409E-3</c:v>
                </c:pt>
                <c:pt idx="21">
                  <c:v>0</c:v>
                </c:pt>
                <c:pt idx="22">
                  <c:v>1.1516334240394579E-2</c:v>
                </c:pt>
                <c:pt idx="23">
                  <c:v>4.016038354643813E-3</c:v>
                </c:pt>
                <c:pt idx="24">
                  <c:v>0</c:v>
                </c:pt>
                <c:pt idx="25">
                  <c:v>0</c:v>
                </c:pt>
                <c:pt idx="26">
                  <c:v>0</c:v>
                </c:pt>
                <c:pt idx="27">
                  <c:v>5.7155124292435494E-2</c:v>
                </c:pt>
                <c:pt idx="28">
                  <c:v>9.0683023533537944E-3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再エネ比較シート!$CH$13:$CH$42</c:f>
              <c:numCache>
                <c:formatCode>0.0%</c:formatCode>
                <c:ptCount val="30"/>
                <c:pt idx="0">
                  <c:v>7.868992143272263E-4</c:v>
                </c:pt>
                <c:pt idx="1">
                  <c:v>0</c:v>
                </c:pt>
                <c:pt idx="2">
                  <c:v>0</c:v>
                </c:pt>
                <c:pt idx="3">
                  <c:v>0</c:v>
                </c:pt>
                <c:pt idx="4">
                  <c:v>0</c:v>
                </c:pt>
                <c:pt idx="5">
                  <c:v>0</c:v>
                </c:pt>
                <c:pt idx="6">
                  <c:v>9.5347745642792338E-3</c:v>
                </c:pt>
                <c:pt idx="7">
                  <c:v>0</c:v>
                </c:pt>
                <c:pt idx="8">
                  <c:v>0</c:v>
                </c:pt>
                <c:pt idx="9">
                  <c:v>0</c:v>
                </c:pt>
                <c:pt idx="10">
                  <c:v>0.16477605115544347</c:v>
                </c:pt>
                <c:pt idx="11">
                  <c:v>1.5893050061345015E-2</c:v>
                </c:pt>
                <c:pt idx="12">
                  <c:v>0</c:v>
                </c:pt>
                <c:pt idx="13">
                  <c:v>0</c:v>
                </c:pt>
                <c:pt idx="14">
                  <c:v>0</c:v>
                </c:pt>
                <c:pt idx="15">
                  <c:v>0</c:v>
                </c:pt>
                <c:pt idx="16">
                  <c:v>0</c:v>
                </c:pt>
                <c:pt idx="17">
                  <c:v>0</c:v>
                </c:pt>
                <c:pt idx="18">
                  <c:v>0</c:v>
                </c:pt>
                <c:pt idx="19">
                  <c:v>0</c:v>
                </c:pt>
                <c:pt idx="20">
                  <c:v>2.7762241358520203E-2</c:v>
                </c:pt>
                <c:pt idx="21">
                  <c:v>0</c:v>
                </c:pt>
                <c:pt idx="22">
                  <c:v>2.4328367935341713</c:v>
                </c:pt>
                <c:pt idx="23">
                  <c:v>0</c:v>
                </c:pt>
                <c:pt idx="24">
                  <c:v>0.37533482002086532</c:v>
                </c:pt>
                <c:pt idx="25">
                  <c:v>0</c:v>
                </c:pt>
                <c:pt idx="26">
                  <c:v>5.6797987392720496E-2</c:v>
                </c:pt>
                <c:pt idx="27">
                  <c:v>0</c:v>
                </c:pt>
                <c:pt idx="28">
                  <c:v>0.62827058868620389</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再エネ比較シート!$CI$13:$CI$42</c:f>
              <c:numCache>
                <c:formatCode>0.0%</c:formatCode>
                <c:ptCount val="30"/>
                <c:pt idx="0">
                  <c:v>0.28702505701379272</c:v>
                </c:pt>
                <c:pt idx="1">
                  <c:v>3.2590396135729414E-2</c:v>
                </c:pt>
                <c:pt idx="2">
                  <c:v>0.13130084086099586</c:v>
                </c:pt>
                <c:pt idx="3">
                  <c:v>0.23402465891900193</c:v>
                </c:pt>
                <c:pt idx="4">
                  <c:v>4.408559034194573E-2</c:v>
                </c:pt>
                <c:pt idx="5">
                  <c:v>0.55713253168242727</c:v>
                </c:pt>
                <c:pt idx="6">
                  <c:v>0.4320722493676683</c:v>
                </c:pt>
                <c:pt idx="7">
                  <c:v>0.19048597500849468</c:v>
                </c:pt>
                <c:pt idx="8">
                  <c:v>8.2872562278207829E-3</c:v>
                </c:pt>
                <c:pt idx="9">
                  <c:v>7.209150559274935E-2</c:v>
                </c:pt>
                <c:pt idx="10">
                  <c:v>0.31602470909763358</c:v>
                </c:pt>
                <c:pt idx="11">
                  <c:v>0.17148328413544517</c:v>
                </c:pt>
                <c:pt idx="12">
                  <c:v>9.1019672019189257E-2</c:v>
                </c:pt>
                <c:pt idx="13">
                  <c:v>0.19097027883380679</c:v>
                </c:pt>
                <c:pt idx="14">
                  <c:v>0.45258400608534999</c:v>
                </c:pt>
                <c:pt idx="15">
                  <c:v>0.41277663966051509</c:v>
                </c:pt>
                <c:pt idx="16">
                  <c:v>0.12094108639861677</c:v>
                </c:pt>
                <c:pt idx="17">
                  <c:v>0.4074188391161937</c:v>
                </c:pt>
                <c:pt idx="18">
                  <c:v>9.7839271883867665E-2</c:v>
                </c:pt>
                <c:pt idx="19">
                  <c:v>0.17787050430870632</c:v>
                </c:pt>
                <c:pt idx="20">
                  <c:v>0.18056544296730659</c:v>
                </c:pt>
                <c:pt idx="21">
                  <c:v>7.7597204110333259E-2</c:v>
                </c:pt>
                <c:pt idx="22">
                  <c:v>2.9136333760099333</c:v>
                </c:pt>
                <c:pt idx="23">
                  <c:v>3.5920760259374504E-2</c:v>
                </c:pt>
                <c:pt idx="24">
                  <c:v>0.66002327723966037</c:v>
                </c:pt>
                <c:pt idx="25">
                  <c:v>0.15062720881444674</c:v>
                </c:pt>
                <c:pt idx="26">
                  <c:v>0.24934392130899682</c:v>
                </c:pt>
                <c:pt idx="27">
                  <c:v>0.16775601945803542</c:v>
                </c:pt>
                <c:pt idx="28">
                  <c:v>0.8820449995589047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再エネ比較シート!$BE$13:$BE$42</c:f>
              <c:numCache>
                <c:formatCode>#,##0_);[Red]\(#,##0\)</c:formatCode>
                <c:ptCount val="30"/>
                <c:pt idx="0">
                  <c:v>10711.199999999973</c:v>
                </c:pt>
                <c:pt idx="1">
                  <c:v>4173.1880000000001</c:v>
                </c:pt>
                <c:pt idx="2">
                  <c:v>1197.2999999999993</c:v>
                </c:pt>
                <c:pt idx="3">
                  <c:v>10679.599999999962</c:v>
                </c:pt>
                <c:pt idx="4">
                  <c:v>2412.8000000000015</c:v>
                </c:pt>
                <c:pt idx="5">
                  <c:v>10786.399999999971</c:v>
                </c:pt>
                <c:pt idx="6">
                  <c:v>12308.260999999975</c:v>
                </c:pt>
                <c:pt idx="7">
                  <c:v>12289.199999999943</c:v>
                </c:pt>
                <c:pt idx="8">
                  <c:v>3127.9000000000042</c:v>
                </c:pt>
                <c:pt idx="9">
                  <c:v>5972.0999999999913</c:v>
                </c:pt>
                <c:pt idx="10">
                  <c:v>11457.409999999974</c:v>
                </c:pt>
                <c:pt idx="11">
                  <c:v>8032.8999999999878</c:v>
                </c:pt>
                <c:pt idx="12">
                  <c:v>5888.5999999999995</c:v>
                </c:pt>
                <c:pt idx="13">
                  <c:v>12458.099999999977</c:v>
                </c:pt>
                <c:pt idx="14">
                  <c:v>12883.267999999964</c:v>
                </c:pt>
                <c:pt idx="15">
                  <c:v>9016.3999999999833</c:v>
                </c:pt>
                <c:pt idx="16">
                  <c:v>4591.0000000000027</c:v>
                </c:pt>
                <c:pt idx="17">
                  <c:v>1499.1</c:v>
                </c:pt>
                <c:pt idx="18">
                  <c:v>6091.1999999999989</c:v>
                </c:pt>
                <c:pt idx="19">
                  <c:v>8476.91499999999</c:v>
                </c:pt>
                <c:pt idx="20">
                  <c:v>13362.379999999972</c:v>
                </c:pt>
                <c:pt idx="21">
                  <c:v>10340.499999999993</c:v>
                </c:pt>
                <c:pt idx="22">
                  <c:v>5718.223</c:v>
                </c:pt>
                <c:pt idx="23">
                  <c:v>1699.7999999999995</c:v>
                </c:pt>
                <c:pt idx="24">
                  <c:v>9463.222999999989</c:v>
                </c:pt>
                <c:pt idx="25">
                  <c:v>9302.9999999999782</c:v>
                </c:pt>
                <c:pt idx="26">
                  <c:v>10724.999999999987</c:v>
                </c:pt>
                <c:pt idx="27">
                  <c:v>6840.7000000000062</c:v>
                </c:pt>
                <c:pt idx="28">
                  <c:v>9771.8199999999852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再エネ比較シート!$BF$13:$BF$42</c:f>
              <c:numCache>
                <c:formatCode>#,##0_);[Red]\(#,##0\)</c:formatCode>
                <c:ptCount val="30"/>
                <c:pt idx="0">
                  <c:v>38461.30000000001</c:v>
                </c:pt>
                <c:pt idx="1">
                  <c:v>4365.7000000000007</c:v>
                </c:pt>
                <c:pt idx="2">
                  <c:v>1437.4</c:v>
                </c:pt>
                <c:pt idx="3">
                  <c:v>53305.900000000009</c:v>
                </c:pt>
                <c:pt idx="4">
                  <c:v>3766.6</c:v>
                </c:pt>
                <c:pt idx="5">
                  <c:v>102147.89999999994</c:v>
                </c:pt>
                <c:pt idx="6">
                  <c:v>129703.08999999992</c:v>
                </c:pt>
                <c:pt idx="7">
                  <c:v>77096.5</c:v>
                </c:pt>
                <c:pt idx="8">
                  <c:v>1833.9999999999998</c:v>
                </c:pt>
                <c:pt idx="9">
                  <c:v>5640.4999999999964</c:v>
                </c:pt>
                <c:pt idx="10">
                  <c:v>47539.100000000035</c:v>
                </c:pt>
                <c:pt idx="11">
                  <c:v>71030.499999999985</c:v>
                </c:pt>
                <c:pt idx="12">
                  <c:v>11540.199999999995</c:v>
                </c:pt>
                <c:pt idx="13">
                  <c:v>12700.400000000005</c:v>
                </c:pt>
                <c:pt idx="14">
                  <c:v>87759.849999999744</c:v>
                </c:pt>
                <c:pt idx="15">
                  <c:v>110065.90000000001</c:v>
                </c:pt>
                <c:pt idx="16">
                  <c:v>19404.600000000002</c:v>
                </c:pt>
                <c:pt idx="17">
                  <c:v>5832.5000000000009</c:v>
                </c:pt>
                <c:pt idx="18">
                  <c:v>8288.2999999999956</c:v>
                </c:pt>
                <c:pt idx="19">
                  <c:v>67767.559999999954</c:v>
                </c:pt>
                <c:pt idx="20">
                  <c:v>48056.699999999924</c:v>
                </c:pt>
                <c:pt idx="21">
                  <c:v>17389.900000000005</c:v>
                </c:pt>
                <c:pt idx="22">
                  <c:v>48529.799999999996</c:v>
                </c:pt>
                <c:pt idx="23">
                  <c:v>4266.0999999999995</c:v>
                </c:pt>
                <c:pt idx="24">
                  <c:v>41645.420000000013</c:v>
                </c:pt>
                <c:pt idx="25">
                  <c:v>41807.600000000013</c:v>
                </c:pt>
                <c:pt idx="26">
                  <c:v>26906.300000000003</c:v>
                </c:pt>
                <c:pt idx="27">
                  <c:v>9325.5999999999985</c:v>
                </c:pt>
                <c:pt idx="28">
                  <c:v>46890.8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再エネ比較シート!$BG$13:$BG$42</c:f>
              <c:numCache>
                <c:formatCode>#,##0_);[Red]\(#,##0\)</c:formatCode>
                <c:ptCount val="30"/>
                <c:pt idx="0">
                  <c:v>0</c:v>
                </c:pt>
                <c:pt idx="1">
                  <c:v>0</c:v>
                </c:pt>
                <c:pt idx="2">
                  <c:v>0</c:v>
                </c:pt>
                <c:pt idx="3">
                  <c:v>0</c:v>
                </c:pt>
                <c:pt idx="4">
                  <c:v>98.1</c:v>
                </c:pt>
                <c:pt idx="5">
                  <c:v>0</c:v>
                </c:pt>
                <c:pt idx="6">
                  <c:v>0</c:v>
                </c:pt>
                <c:pt idx="7">
                  <c:v>0</c:v>
                </c:pt>
                <c:pt idx="8">
                  <c:v>0</c:v>
                </c:pt>
                <c:pt idx="9">
                  <c:v>0</c:v>
                </c:pt>
                <c:pt idx="10">
                  <c:v>0</c:v>
                </c:pt>
                <c:pt idx="11">
                  <c:v>0</c:v>
                </c:pt>
                <c:pt idx="12">
                  <c:v>0</c:v>
                </c:pt>
                <c:pt idx="13">
                  <c:v>0</c:v>
                </c:pt>
                <c:pt idx="14">
                  <c:v>0</c:v>
                </c:pt>
                <c:pt idx="15">
                  <c:v>19.5</c:v>
                </c:pt>
                <c:pt idx="16">
                  <c:v>2.5</c:v>
                </c:pt>
                <c:pt idx="17">
                  <c:v>50104.2</c:v>
                </c:pt>
                <c:pt idx="18">
                  <c:v>0</c:v>
                </c:pt>
                <c:pt idx="19">
                  <c:v>0</c:v>
                </c:pt>
                <c:pt idx="20">
                  <c:v>0</c:v>
                </c:pt>
                <c:pt idx="21">
                  <c:v>0</c:v>
                </c:pt>
                <c:pt idx="22">
                  <c:v>51880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再エネ比較シート!$BH$13:$BH$42</c:f>
              <c:numCache>
                <c:formatCode>#,##0_);[Red]\(#,##0\)</c:formatCode>
                <c:ptCount val="30"/>
                <c:pt idx="0">
                  <c:v>0</c:v>
                </c:pt>
                <c:pt idx="1">
                  <c:v>2.4</c:v>
                </c:pt>
                <c:pt idx="2">
                  <c:v>6900</c:v>
                </c:pt>
                <c:pt idx="3">
                  <c:v>0</c:v>
                </c:pt>
                <c:pt idx="4">
                  <c:v>800</c:v>
                </c:pt>
                <c:pt idx="5">
                  <c:v>0</c:v>
                </c:pt>
                <c:pt idx="6">
                  <c:v>0</c:v>
                </c:pt>
                <c:pt idx="7">
                  <c:v>0</c:v>
                </c:pt>
                <c:pt idx="8">
                  <c:v>0</c:v>
                </c:pt>
                <c:pt idx="9">
                  <c:v>0</c:v>
                </c:pt>
                <c:pt idx="10">
                  <c:v>0</c:v>
                </c:pt>
                <c:pt idx="11">
                  <c:v>0</c:v>
                </c:pt>
                <c:pt idx="12">
                  <c:v>0</c:v>
                </c:pt>
                <c:pt idx="13">
                  <c:v>0</c:v>
                </c:pt>
                <c:pt idx="14">
                  <c:v>450</c:v>
                </c:pt>
                <c:pt idx="15">
                  <c:v>0</c:v>
                </c:pt>
                <c:pt idx="16">
                  <c:v>0</c:v>
                </c:pt>
                <c:pt idx="17">
                  <c:v>10</c:v>
                </c:pt>
                <c:pt idx="18">
                  <c:v>0</c:v>
                </c:pt>
                <c:pt idx="19">
                  <c:v>0</c:v>
                </c:pt>
                <c:pt idx="20">
                  <c:v>353.9</c:v>
                </c:pt>
                <c:pt idx="21">
                  <c:v>0</c:v>
                </c:pt>
                <c:pt idx="22">
                  <c:v>858</c:v>
                </c:pt>
                <c:pt idx="23">
                  <c:v>184</c:v>
                </c:pt>
                <c:pt idx="24">
                  <c:v>0</c:v>
                </c:pt>
                <c:pt idx="25">
                  <c:v>0</c:v>
                </c:pt>
                <c:pt idx="26">
                  <c:v>0</c:v>
                </c:pt>
                <c:pt idx="27">
                  <c:v>2020</c:v>
                </c:pt>
                <c:pt idx="28">
                  <c:v>520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再エネ比較シート!$BJ$13:$BJ$42</c:f>
              <c:numCache>
                <c:formatCode>#,##0_);[Red]\(#,##0\)</c:formatCode>
                <c:ptCount val="30"/>
                <c:pt idx="0">
                  <c:v>25</c:v>
                </c:pt>
                <c:pt idx="1">
                  <c:v>0</c:v>
                </c:pt>
                <c:pt idx="2">
                  <c:v>0</c:v>
                </c:pt>
                <c:pt idx="3">
                  <c:v>0</c:v>
                </c:pt>
                <c:pt idx="4">
                  <c:v>0</c:v>
                </c:pt>
                <c:pt idx="5">
                  <c:v>0</c:v>
                </c:pt>
                <c:pt idx="6">
                  <c:v>600</c:v>
                </c:pt>
                <c:pt idx="7">
                  <c:v>0</c:v>
                </c:pt>
                <c:pt idx="8">
                  <c:v>0</c:v>
                </c:pt>
                <c:pt idx="9">
                  <c:v>0</c:v>
                </c:pt>
                <c:pt idx="10">
                  <c:v>11913.1</c:v>
                </c:pt>
                <c:pt idx="11">
                  <c:v>1510</c:v>
                </c:pt>
                <c:pt idx="12">
                  <c:v>0</c:v>
                </c:pt>
                <c:pt idx="13">
                  <c:v>0</c:v>
                </c:pt>
                <c:pt idx="14">
                  <c:v>0</c:v>
                </c:pt>
                <c:pt idx="15">
                  <c:v>0</c:v>
                </c:pt>
                <c:pt idx="16">
                  <c:v>0</c:v>
                </c:pt>
                <c:pt idx="17">
                  <c:v>0</c:v>
                </c:pt>
                <c:pt idx="18">
                  <c:v>0</c:v>
                </c:pt>
                <c:pt idx="19">
                  <c:v>0</c:v>
                </c:pt>
                <c:pt idx="20">
                  <c:v>2112</c:v>
                </c:pt>
                <c:pt idx="21">
                  <c:v>0</c:v>
                </c:pt>
                <c:pt idx="22">
                  <c:v>135940</c:v>
                </c:pt>
                <c:pt idx="23">
                  <c:v>0</c:v>
                </c:pt>
                <c:pt idx="24">
                  <c:v>12500</c:v>
                </c:pt>
                <c:pt idx="25">
                  <c:v>0</c:v>
                </c:pt>
                <c:pt idx="26">
                  <c:v>2039.88</c:v>
                </c:pt>
                <c:pt idx="27">
                  <c:v>0</c:v>
                </c:pt>
                <c:pt idx="28">
                  <c:v>27020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再エネ比較シート!$BK$13:$BK$42</c:f>
              <c:numCache>
                <c:formatCode>#,##0_);[Red]\(#,##0\)</c:formatCode>
                <c:ptCount val="30"/>
                <c:pt idx="0">
                  <c:v>49197.499999999985</c:v>
                </c:pt>
                <c:pt idx="1">
                  <c:v>8541.2880000000005</c:v>
                </c:pt>
                <c:pt idx="2">
                  <c:v>9534.6999999999989</c:v>
                </c:pt>
                <c:pt idx="3">
                  <c:v>63985.499999999971</c:v>
                </c:pt>
                <c:pt idx="4">
                  <c:v>7077.5000000000018</c:v>
                </c:pt>
                <c:pt idx="5">
                  <c:v>112934.2999999999</c:v>
                </c:pt>
                <c:pt idx="6">
                  <c:v>142611.35099999991</c:v>
                </c:pt>
                <c:pt idx="7">
                  <c:v>89385.699999999939</c:v>
                </c:pt>
                <c:pt idx="8">
                  <c:v>4961.9000000000042</c:v>
                </c:pt>
                <c:pt idx="9">
                  <c:v>11612.599999999988</c:v>
                </c:pt>
                <c:pt idx="10">
                  <c:v>70909.610000000015</c:v>
                </c:pt>
                <c:pt idx="11">
                  <c:v>80573.39999999998</c:v>
                </c:pt>
                <c:pt idx="12">
                  <c:v>17428.799999999996</c:v>
                </c:pt>
                <c:pt idx="13">
                  <c:v>25158.499999999982</c:v>
                </c:pt>
                <c:pt idx="14">
                  <c:v>101093.11799999971</c:v>
                </c:pt>
                <c:pt idx="15">
                  <c:v>119101.79999999999</c:v>
                </c:pt>
                <c:pt idx="16">
                  <c:v>23998.100000000006</c:v>
                </c:pt>
                <c:pt idx="17">
                  <c:v>57445.799999999996</c:v>
                </c:pt>
                <c:pt idx="18">
                  <c:v>14379.499999999995</c:v>
                </c:pt>
                <c:pt idx="19">
                  <c:v>76244.474999999948</c:v>
                </c:pt>
                <c:pt idx="20">
                  <c:v>63884.979999999901</c:v>
                </c:pt>
                <c:pt idx="21">
                  <c:v>27730.399999999998</c:v>
                </c:pt>
                <c:pt idx="22">
                  <c:v>242926.02299999999</c:v>
                </c:pt>
                <c:pt idx="23">
                  <c:v>6149.8999999999987</c:v>
                </c:pt>
                <c:pt idx="24">
                  <c:v>63608.643000000004</c:v>
                </c:pt>
                <c:pt idx="25">
                  <c:v>51110.599999999991</c:v>
                </c:pt>
                <c:pt idx="26">
                  <c:v>39671.179999999986</c:v>
                </c:pt>
                <c:pt idx="27">
                  <c:v>18186.300000000003</c:v>
                </c:pt>
                <c:pt idx="28">
                  <c:v>84202.62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再エネ比較シート!$BO$13:$BO$42</c:f>
              <c:numCache>
                <c:formatCode>#,##0_);[Red]\(#,##0\)</c:formatCode>
                <c:ptCount val="30"/>
                <c:pt idx="0">
                  <c:v>12854.725343999968</c:v>
                </c:pt>
                <c:pt idx="1">
                  <c:v>5008.3263825599988</c:v>
                </c:pt>
                <c:pt idx="2">
                  <c:v>1436.9036759999988</c:v>
                </c:pt>
                <c:pt idx="3">
                  <c:v>12816.801551999955</c:v>
                </c:pt>
                <c:pt idx="4">
                  <c:v>2895.6495360000022</c:v>
                </c:pt>
                <c:pt idx="5">
                  <c:v>12944.974367999963</c:v>
                </c:pt>
                <c:pt idx="6">
                  <c:v>14771.390191319968</c:v>
                </c:pt>
                <c:pt idx="7">
                  <c:v>14748.514703999928</c:v>
                </c:pt>
                <c:pt idx="8">
                  <c:v>3753.8553480000051</c:v>
                </c:pt>
                <c:pt idx="9">
                  <c:v>7167.2366519999887</c:v>
                </c:pt>
                <c:pt idx="10">
                  <c:v>13750.266889199969</c:v>
                </c:pt>
                <c:pt idx="11">
                  <c:v>9640.4439479999837</c:v>
                </c:pt>
                <c:pt idx="12">
                  <c:v>7067.0266319999992</c:v>
                </c:pt>
                <c:pt idx="13">
                  <c:v>14951.214971999972</c:v>
                </c:pt>
                <c:pt idx="14">
                  <c:v>15461.467592159956</c:v>
                </c:pt>
                <c:pt idx="15">
                  <c:v>10820.761967999981</c:v>
                </c:pt>
                <c:pt idx="16">
                  <c:v>5509.7509200000031</c:v>
                </c:pt>
                <c:pt idx="17">
                  <c:v>1799.0998919999997</c:v>
                </c:pt>
                <c:pt idx="18">
                  <c:v>7310.1709439999995</c:v>
                </c:pt>
                <c:pt idx="19">
                  <c:v>10173.315229799988</c:v>
                </c:pt>
                <c:pt idx="20">
                  <c:v>16036.459485599964</c:v>
                </c:pt>
                <c:pt idx="21">
                  <c:v>12409.840859999989</c:v>
                </c:pt>
                <c:pt idx="22">
                  <c:v>6862.5537867599996</c:v>
                </c:pt>
                <c:pt idx="23">
                  <c:v>2039.9639759999993</c:v>
                </c:pt>
                <c:pt idx="24">
                  <c:v>11357.003186759988</c:v>
                </c:pt>
                <c:pt idx="25">
                  <c:v>11164.716359999973</c:v>
                </c:pt>
                <c:pt idx="26">
                  <c:v>12871.286999999986</c:v>
                </c:pt>
                <c:pt idx="27">
                  <c:v>8209.6608840000081</c:v>
                </c:pt>
                <c:pt idx="28">
                  <c:v>11727.356618399981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再エネ比較シート!$BP$13:$BP$42</c:f>
              <c:numCache>
                <c:formatCode>#,##0_);[Red]\(#,##0\)</c:formatCode>
                <c:ptCount val="30"/>
                <c:pt idx="0">
                  <c:v>50875.069188000016</c:v>
                </c:pt>
                <c:pt idx="1">
                  <c:v>5774.7733320000007</c:v>
                </c:pt>
                <c:pt idx="2">
                  <c:v>1901.3352240000002</c:v>
                </c:pt>
                <c:pt idx="3">
                  <c:v>70510.912284000005</c:v>
                </c:pt>
                <c:pt idx="4">
                  <c:v>4982.3078159999995</c:v>
                </c:pt>
                <c:pt idx="5">
                  <c:v>135117.15620399991</c:v>
                </c:pt>
                <c:pt idx="6">
                  <c:v>171566.05932839989</c:v>
                </c:pt>
                <c:pt idx="7">
                  <c:v>101980.16633999998</c:v>
                </c:pt>
                <c:pt idx="8">
                  <c:v>2425.94184</c:v>
                </c:pt>
                <c:pt idx="9">
                  <c:v>7461.0277799999958</c:v>
                </c:pt>
                <c:pt idx="10">
                  <c:v>62882.819916000044</c:v>
                </c:pt>
                <c:pt idx="11">
                  <c:v>93956.304179999977</c:v>
                </c:pt>
                <c:pt idx="12">
                  <c:v>15264.914951999992</c:v>
                </c:pt>
                <c:pt idx="13">
                  <c:v>16799.581104000004</c:v>
                </c:pt>
                <c:pt idx="14">
                  <c:v>116085.21918599967</c:v>
                </c:pt>
                <c:pt idx="15">
                  <c:v>145590.76988400001</c:v>
                </c:pt>
                <c:pt idx="16">
                  <c:v>25667.628696000003</c:v>
                </c:pt>
                <c:pt idx="17">
                  <c:v>7714.9977000000008</c:v>
                </c:pt>
                <c:pt idx="18">
                  <c:v>10963.431707999995</c:v>
                </c:pt>
                <c:pt idx="19">
                  <c:v>89640.217665599936</c:v>
                </c:pt>
                <c:pt idx="20">
                  <c:v>63567.480491999901</c:v>
                </c:pt>
                <c:pt idx="21">
                  <c:v>23002.664124000006</c:v>
                </c:pt>
                <c:pt idx="22">
                  <c:v>64193.278247999988</c:v>
                </c:pt>
                <c:pt idx="23">
                  <c:v>5643.0264359999992</c:v>
                </c:pt>
                <c:pt idx="24">
                  <c:v>55086.895759200015</c:v>
                </c:pt>
                <c:pt idx="25">
                  <c:v>55301.420976000009</c:v>
                </c:pt>
                <c:pt idx="26">
                  <c:v>35590.577388000005</c:v>
                </c:pt>
                <c:pt idx="27">
                  <c:v>12335.530655999995</c:v>
                </c:pt>
                <c:pt idx="28">
                  <c:v>62025.274608000007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再エネ比較シート!$BQ$13:$BQ$42</c:f>
              <c:numCache>
                <c:formatCode>#,##0_);[Red]\(#,##0\)</c:formatCode>
                <c:ptCount val="30"/>
                <c:pt idx="0">
                  <c:v>0</c:v>
                </c:pt>
                <c:pt idx="1">
                  <c:v>0</c:v>
                </c:pt>
                <c:pt idx="2">
                  <c:v>0</c:v>
                </c:pt>
                <c:pt idx="3">
                  <c:v>0</c:v>
                </c:pt>
                <c:pt idx="4">
                  <c:v>213.12028799999999</c:v>
                </c:pt>
                <c:pt idx="5">
                  <c:v>0</c:v>
                </c:pt>
                <c:pt idx="6">
                  <c:v>0</c:v>
                </c:pt>
                <c:pt idx="7">
                  <c:v>0</c:v>
                </c:pt>
                <c:pt idx="8">
                  <c:v>0</c:v>
                </c:pt>
                <c:pt idx="9">
                  <c:v>0</c:v>
                </c:pt>
                <c:pt idx="10">
                  <c:v>0</c:v>
                </c:pt>
                <c:pt idx="11">
                  <c:v>0</c:v>
                </c:pt>
                <c:pt idx="12">
                  <c:v>0</c:v>
                </c:pt>
                <c:pt idx="13">
                  <c:v>0</c:v>
                </c:pt>
                <c:pt idx="14">
                  <c:v>0</c:v>
                </c:pt>
                <c:pt idx="15">
                  <c:v>42.36336</c:v>
                </c:pt>
                <c:pt idx="16">
                  <c:v>5.4311999999999996</c:v>
                </c:pt>
                <c:pt idx="17">
                  <c:v>108850.372416</c:v>
                </c:pt>
                <c:pt idx="18">
                  <c:v>0</c:v>
                </c:pt>
                <c:pt idx="19">
                  <c:v>0</c:v>
                </c:pt>
                <c:pt idx="20">
                  <c:v>0</c:v>
                </c:pt>
                <c:pt idx="21">
                  <c:v>0</c:v>
                </c:pt>
                <c:pt idx="22">
                  <c:v>112708.26239999999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再エネ比較シート!$BR$13:$BR$42</c:f>
              <c:numCache>
                <c:formatCode>#,##0_);[Red]\(#,##0\)</c:formatCode>
                <c:ptCount val="30"/>
                <c:pt idx="0">
                  <c:v>0</c:v>
                </c:pt>
                <c:pt idx="1">
                  <c:v>12.6144</c:v>
                </c:pt>
                <c:pt idx="2">
                  <c:v>36266.400000000001</c:v>
                </c:pt>
                <c:pt idx="3">
                  <c:v>0</c:v>
                </c:pt>
                <c:pt idx="4">
                  <c:v>4204.8</c:v>
                </c:pt>
                <c:pt idx="5">
                  <c:v>0</c:v>
                </c:pt>
                <c:pt idx="6">
                  <c:v>0</c:v>
                </c:pt>
                <c:pt idx="7">
                  <c:v>0</c:v>
                </c:pt>
                <c:pt idx="8">
                  <c:v>0</c:v>
                </c:pt>
                <c:pt idx="9">
                  <c:v>0</c:v>
                </c:pt>
                <c:pt idx="10">
                  <c:v>0</c:v>
                </c:pt>
                <c:pt idx="11">
                  <c:v>0</c:v>
                </c:pt>
                <c:pt idx="12">
                  <c:v>0</c:v>
                </c:pt>
                <c:pt idx="13">
                  <c:v>0</c:v>
                </c:pt>
                <c:pt idx="14">
                  <c:v>2365.1999999999998</c:v>
                </c:pt>
                <c:pt idx="15">
                  <c:v>0</c:v>
                </c:pt>
                <c:pt idx="16">
                  <c:v>0</c:v>
                </c:pt>
                <c:pt idx="17">
                  <c:v>52.56</c:v>
                </c:pt>
                <c:pt idx="18">
                  <c:v>0</c:v>
                </c:pt>
                <c:pt idx="19">
                  <c:v>0</c:v>
                </c:pt>
                <c:pt idx="20">
                  <c:v>1860.0984000000001</c:v>
                </c:pt>
                <c:pt idx="21">
                  <c:v>0</c:v>
                </c:pt>
                <c:pt idx="22">
                  <c:v>4509.6480000000001</c:v>
                </c:pt>
                <c:pt idx="23">
                  <c:v>967.10400000000004</c:v>
                </c:pt>
                <c:pt idx="24">
                  <c:v>0</c:v>
                </c:pt>
                <c:pt idx="25">
                  <c:v>0</c:v>
                </c:pt>
                <c:pt idx="26">
                  <c:v>0</c:v>
                </c:pt>
                <c:pt idx="27">
                  <c:v>10617.12</c:v>
                </c:pt>
                <c:pt idx="28">
                  <c:v>2733.12</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再エネ比較シート!$BT$13:$BT$42</c:f>
              <c:numCache>
                <c:formatCode>#,##0_);[Red]\(#,##0\)</c:formatCode>
                <c:ptCount val="30"/>
                <c:pt idx="0">
                  <c:v>175.2</c:v>
                </c:pt>
                <c:pt idx="1">
                  <c:v>0</c:v>
                </c:pt>
                <c:pt idx="2">
                  <c:v>0</c:v>
                </c:pt>
                <c:pt idx="3">
                  <c:v>0</c:v>
                </c:pt>
                <c:pt idx="4">
                  <c:v>0</c:v>
                </c:pt>
                <c:pt idx="5">
                  <c:v>0</c:v>
                </c:pt>
                <c:pt idx="6">
                  <c:v>4204.8</c:v>
                </c:pt>
                <c:pt idx="7">
                  <c:v>0</c:v>
                </c:pt>
                <c:pt idx="8">
                  <c:v>0</c:v>
                </c:pt>
                <c:pt idx="9">
                  <c:v>0</c:v>
                </c:pt>
                <c:pt idx="10">
                  <c:v>83487.004799999995</c:v>
                </c:pt>
                <c:pt idx="11">
                  <c:v>10582.08</c:v>
                </c:pt>
                <c:pt idx="12">
                  <c:v>0</c:v>
                </c:pt>
                <c:pt idx="13">
                  <c:v>0</c:v>
                </c:pt>
                <c:pt idx="14">
                  <c:v>0</c:v>
                </c:pt>
                <c:pt idx="15">
                  <c:v>0</c:v>
                </c:pt>
                <c:pt idx="16">
                  <c:v>0</c:v>
                </c:pt>
                <c:pt idx="17">
                  <c:v>0</c:v>
                </c:pt>
                <c:pt idx="18">
                  <c:v>0</c:v>
                </c:pt>
                <c:pt idx="19">
                  <c:v>0</c:v>
                </c:pt>
                <c:pt idx="20">
                  <c:v>14800.896000000001</c:v>
                </c:pt>
                <c:pt idx="21">
                  <c:v>0</c:v>
                </c:pt>
                <c:pt idx="22">
                  <c:v>952667.52</c:v>
                </c:pt>
                <c:pt idx="23">
                  <c:v>0</c:v>
                </c:pt>
                <c:pt idx="24">
                  <c:v>87600</c:v>
                </c:pt>
                <c:pt idx="25">
                  <c:v>0</c:v>
                </c:pt>
                <c:pt idx="26">
                  <c:v>14295.479040000002</c:v>
                </c:pt>
                <c:pt idx="27">
                  <c:v>0</c:v>
                </c:pt>
                <c:pt idx="28">
                  <c:v>189356.16</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岩出市</c:v>
                </c:pt>
                <c:pt idx="1">
                  <c:v>野々市市</c:v>
                </c:pt>
                <c:pt idx="2">
                  <c:v>南魚沼市</c:v>
                </c:pt>
                <c:pt idx="3">
                  <c:v>羽生市</c:v>
                </c:pt>
                <c:pt idx="4">
                  <c:v>むつ市</c:v>
                </c:pt>
                <c:pt idx="5">
                  <c:v>那珂市</c:v>
                </c:pt>
                <c:pt idx="6">
                  <c:v>宇佐市</c:v>
                </c:pt>
                <c:pt idx="7">
                  <c:v>つくばみらい市</c:v>
                </c:pt>
                <c:pt idx="8">
                  <c:v>府中町</c:v>
                </c:pt>
                <c:pt idx="9">
                  <c:v>白岡市</c:v>
                </c:pt>
                <c:pt idx="10">
                  <c:v>伊万里市</c:v>
                </c:pt>
                <c:pt idx="11">
                  <c:v>坂東市</c:v>
                </c:pt>
                <c:pt idx="12">
                  <c:v>塩竈市</c:v>
                </c:pt>
                <c:pt idx="13">
                  <c:v>富谷市</c:v>
                </c:pt>
                <c:pt idx="14">
                  <c:v>出水市</c:v>
                </c:pt>
                <c:pt idx="15">
                  <c:v>二本松市</c:v>
                </c:pt>
                <c:pt idx="16">
                  <c:v>京丹後市</c:v>
                </c:pt>
                <c:pt idx="17">
                  <c:v>五所川原市</c:v>
                </c:pt>
                <c:pt idx="18">
                  <c:v>阪南市</c:v>
                </c:pt>
                <c:pt idx="19">
                  <c:v>坂出市</c:v>
                </c:pt>
                <c:pt idx="20">
                  <c:v>朝倉市</c:v>
                </c:pt>
                <c:pt idx="21">
                  <c:v>野洲市</c:v>
                </c:pt>
                <c:pt idx="22">
                  <c:v>浜田市</c:v>
                </c:pt>
                <c:pt idx="23">
                  <c:v>佐渡市</c:v>
                </c:pt>
                <c:pt idx="24">
                  <c:v>荒尾市</c:v>
                </c:pt>
                <c:pt idx="25">
                  <c:v>結城市</c:v>
                </c:pt>
                <c:pt idx="26">
                  <c:v>東浦町</c:v>
                </c:pt>
                <c:pt idx="27">
                  <c:v>那珂川市</c:v>
                </c:pt>
                <c:pt idx="28">
                  <c:v>日南市</c:v>
                </c:pt>
              </c:strCache>
            </c:strRef>
          </c:cat>
          <c:val>
            <c:numRef>
              <c:f>再エネ比較シート!$BU$13:$BU$42</c:f>
              <c:numCache>
                <c:formatCode>#,##0_);[Red]\(#,##0\)</c:formatCode>
                <c:ptCount val="30"/>
                <c:pt idx="0">
                  <c:v>63904.994531999982</c:v>
                </c:pt>
                <c:pt idx="1">
                  <c:v>10795.71411456</c:v>
                </c:pt>
                <c:pt idx="2">
                  <c:v>39604.638899999998</c:v>
                </c:pt>
                <c:pt idx="3">
                  <c:v>83327.713835999966</c:v>
                </c:pt>
                <c:pt idx="4">
                  <c:v>12295.877640000002</c:v>
                </c:pt>
                <c:pt idx="5">
                  <c:v>148062.13057199988</c:v>
                </c:pt>
                <c:pt idx="6">
                  <c:v>190542.24951971986</c:v>
                </c:pt>
                <c:pt idx="7">
                  <c:v>116728.68104399991</c:v>
                </c:pt>
                <c:pt idx="8">
                  <c:v>6179.797188000005</c:v>
                </c:pt>
                <c:pt idx="9">
                  <c:v>14628.264431999985</c:v>
                </c:pt>
                <c:pt idx="10">
                  <c:v>160120.09160520002</c:v>
                </c:pt>
                <c:pt idx="11">
                  <c:v>114178.82812799996</c:v>
                </c:pt>
                <c:pt idx="12">
                  <c:v>22331.941583999993</c:v>
                </c:pt>
                <c:pt idx="13">
                  <c:v>31750.796075999977</c:v>
                </c:pt>
                <c:pt idx="14">
                  <c:v>133911.88677815965</c:v>
                </c:pt>
                <c:pt idx="15">
                  <c:v>156453.89521199997</c:v>
                </c:pt>
                <c:pt idx="16">
                  <c:v>31182.810816000005</c:v>
                </c:pt>
                <c:pt idx="17">
                  <c:v>118417.030008</c:v>
                </c:pt>
                <c:pt idx="18">
                  <c:v>18273.602651999994</c:v>
                </c:pt>
                <c:pt idx="19">
                  <c:v>99813.532895399927</c:v>
                </c:pt>
                <c:pt idx="20">
                  <c:v>96264.934377599857</c:v>
                </c:pt>
                <c:pt idx="21">
                  <c:v>35412.504983999999</c:v>
                </c:pt>
                <c:pt idx="22">
                  <c:v>1140941.2624347601</c:v>
                </c:pt>
                <c:pt idx="23">
                  <c:v>8650.0944119999986</c:v>
                </c:pt>
                <c:pt idx="24">
                  <c:v>154043.89894595998</c:v>
                </c:pt>
                <c:pt idx="25">
                  <c:v>66466.137335999985</c:v>
                </c:pt>
                <c:pt idx="26">
                  <c:v>62757.343427999993</c:v>
                </c:pt>
                <c:pt idx="27">
                  <c:v>31162.311540000002</c:v>
                </c:pt>
                <c:pt idx="28">
                  <c:v>265841.9112264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白岡市</c:v>
                </c:pt>
              </c:strCache>
            </c:strRef>
          </c:cat>
          <c:val>
            <c:numRef>
              <c:f>①CO2排出量の現状把握!$AX$43:$AX$45</c:f>
              <c:numCache>
                <c:formatCode>0%</c:formatCode>
                <c:ptCount val="3"/>
                <c:pt idx="0">
                  <c:v>0.44203583680298503</c:v>
                </c:pt>
                <c:pt idx="1">
                  <c:v>0.23010586225415511</c:v>
                </c:pt>
                <c:pt idx="2">
                  <c:v>0.17577880121054665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白岡市</c:v>
                </c:pt>
              </c:strCache>
            </c:strRef>
          </c:cat>
          <c:val>
            <c:numRef>
              <c:f>①CO2排出量の現状把握!$AY$43:$AY$45</c:f>
              <c:numCache>
                <c:formatCode>0%</c:formatCode>
                <c:ptCount val="3"/>
                <c:pt idx="0">
                  <c:v>0.19220740382343474</c:v>
                </c:pt>
                <c:pt idx="1">
                  <c:v>0.24934204042256264</c:v>
                </c:pt>
                <c:pt idx="2">
                  <c:v>0.22616846499691218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白岡市</c:v>
                </c:pt>
              </c:strCache>
            </c:strRef>
          </c:cat>
          <c:val>
            <c:numRef>
              <c:f>①CO2排出量の現状把握!$AZ$43:$AZ$45</c:f>
              <c:numCache>
                <c:formatCode>0%</c:formatCode>
                <c:ptCount val="3"/>
                <c:pt idx="0">
                  <c:v>0.1618007278049024</c:v>
                </c:pt>
                <c:pt idx="1">
                  <c:v>0.24524682871178971</c:v>
                </c:pt>
                <c:pt idx="2">
                  <c:v>0.26134392150457358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白岡市</c:v>
                </c:pt>
              </c:strCache>
            </c:strRef>
          </c:cat>
          <c:val>
            <c:numRef>
              <c:f>①CO2排出量の現状把握!$BA$43:$BA$45</c:f>
              <c:numCache>
                <c:formatCode>0%</c:formatCode>
                <c:ptCount val="3"/>
                <c:pt idx="0">
                  <c:v>0.18830241870300451</c:v>
                </c:pt>
                <c:pt idx="1">
                  <c:v>0.25029649184692537</c:v>
                </c:pt>
                <c:pt idx="2">
                  <c:v>0.30095339612396199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白岡市</c:v>
                </c:pt>
              </c:strCache>
            </c:strRef>
          </c:cat>
          <c:val>
            <c:numRef>
              <c:f>①CO2排出量の現状把握!$BB$43:$BB$45</c:f>
              <c:numCache>
                <c:formatCode>0%</c:formatCode>
                <c:ptCount val="3"/>
                <c:pt idx="0">
                  <c:v>1.5653612865673284E-2</c:v>
                </c:pt>
                <c:pt idx="1">
                  <c:v>2.5008776764567236E-2</c:v>
                </c:pt>
                <c:pt idx="2">
                  <c:v>3.5755416164005634E-2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9758</c:v>
                </c:pt>
                <c:pt idx="1">
                  <c:v>10987</c:v>
                </c:pt>
                <c:pt idx="2">
                  <c:v>10987</c:v>
                </c:pt>
                <c:pt idx="3">
                  <c:v>10987</c:v>
                </c:pt>
                <c:pt idx="4">
                  <c:v>10987</c:v>
                </c:pt>
                <c:pt idx="5">
                  <c:v>10987</c:v>
                </c:pt>
                <c:pt idx="6">
                  <c:v>11550</c:v>
                </c:pt>
                <c:pt idx="7">
                  <c:v>11550</c:v>
                </c:pt>
                <c:pt idx="8">
                  <c:v>11550</c:v>
                </c:pt>
                <c:pt idx="9">
                  <c:v>11550</c:v>
                </c:pt>
                <c:pt idx="10">
                  <c:v>11550</c:v>
                </c:pt>
                <c:pt idx="11">
                  <c:v>11550</c:v>
                </c:pt>
                <c:pt idx="12">
                  <c:v>12001</c:v>
                </c:pt>
                <c:pt idx="13">
                  <c:v>12001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6.631988295498159</c:v>
                </c:pt>
                <c:pt idx="1">
                  <c:v>5.4128532313736333</c:v>
                </c:pt>
                <c:pt idx="2">
                  <c:v>6.3244430688786428</c:v>
                </c:pt>
                <c:pt idx="3">
                  <c:v>5.6343589801738636</c:v>
                </c:pt>
                <c:pt idx="4">
                  <c:v>5.6002735146156253</c:v>
                </c:pt>
                <c:pt idx="5">
                  <c:v>5.6545645399555857</c:v>
                </c:pt>
                <c:pt idx="6">
                  <c:v>5.457564192008002</c:v>
                </c:pt>
                <c:pt idx="7">
                  <c:v>4.771932622022284</c:v>
                </c:pt>
                <c:pt idx="8">
                  <c:v>6.2392241775226811</c:v>
                </c:pt>
                <c:pt idx="9">
                  <c:v>5.1486944695745107</c:v>
                </c:pt>
                <c:pt idx="10">
                  <c:v>4.819404650188968</c:v>
                </c:pt>
                <c:pt idx="11">
                  <c:v>7.2066684624534982</c:v>
                </c:pt>
                <c:pt idx="12">
                  <c:v>5.2135709196407003</c:v>
                </c:pt>
                <c:pt idx="13">
                  <c:v>7.2342328188283922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49759</c:v>
                </c:pt>
                <c:pt idx="1">
                  <c:v>50144</c:v>
                </c:pt>
                <c:pt idx="2">
                  <c:v>50358</c:v>
                </c:pt>
                <c:pt idx="3">
                  <c:v>50553</c:v>
                </c:pt>
                <c:pt idx="4">
                  <c:v>50970</c:v>
                </c:pt>
                <c:pt idx="5">
                  <c:v>51267</c:v>
                </c:pt>
                <c:pt idx="6">
                  <c:v>51688</c:v>
                </c:pt>
                <c:pt idx="7">
                  <c:v>52035</c:v>
                </c:pt>
                <c:pt idx="8">
                  <c:v>52257</c:v>
                </c:pt>
                <c:pt idx="9">
                  <c:v>52539</c:v>
                </c:pt>
                <c:pt idx="10">
                  <c:v>52497</c:v>
                </c:pt>
                <c:pt idx="11">
                  <c:v>52404</c:v>
                </c:pt>
                <c:pt idx="12">
                  <c:v>52475</c:v>
                </c:pt>
                <c:pt idx="13">
                  <c:v>52705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白岡市</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1654</v>
      </c>
      <c r="C23" s="6" t="s">
        <v>1328</v>
      </c>
      <c r="D23" s="6" t="s">
        <v>1329</v>
      </c>
      <c r="E23" s="1101" t="s">
        <v>1655</v>
      </c>
    </row>
    <row r="24" spans="2:5" ht="21.95" customHeight="1">
      <c r="B24" s="438" t="s">
        <v>1630</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1602</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1609</v>
      </c>
      <c r="C31" s="6" t="s">
        <v>11</v>
      </c>
      <c r="D31" s="6" t="s">
        <v>1335</v>
      </c>
      <c r="E31" s="968" t="s">
        <v>1419</v>
      </c>
    </row>
    <row r="32" spans="2:5" ht="21.95" customHeight="1">
      <c r="B32" s="967" t="s">
        <v>1608</v>
      </c>
      <c r="C32" s="6" t="s">
        <v>11</v>
      </c>
      <c r="D32" s="6" t="s">
        <v>1335</v>
      </c>
      <c r="E32" s="968" t="s">
        <v>1420</v>
      </c>
    </row>
    <row r="33" spans="2:5" ht="33" customHeight="1">
      <c r="B33" s="967" t="s">
        <v>1463</v>
      </c>
      <c r="C33" s="8" t="s">
        <v>1501</v>
      </c>
      <c r="D33" s="8" t="s">
        <v>1417</v>
      </c>
      <c r="E33" s="968" t="s">
        <v>1610</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1611</v>
      </c>
    </row>
    <row r="40" spans="2:5" ht="21.6" customHeight="1">
      <c r="B40" s="975" t="s">
        <v>1468</v>
      </c>
      <c r="C40" s="976" t="s">
        <v>1337</v>
      </c>
      <c r="D40" s="976" t="s">
        <v>1413</v>
      </c>
      <c r="E40" s="977" t="s">
        <v>1340</v>
      </c>
    </row>
    <row r="41" spans="2:5" ht="21.95" customHeight="1">
      <c r="C41" s="3"/>
      <c r="D41" s="15"/>
    </row>
    <row r="42" spans="2:5" ht="21.95" customHeight="1" thickBot="1">
      <c r="B42" s="79" t="s">
        <v>1658</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1659</v>
      </c>
    </row>
    <row r="46" spans="2:5" ht="33.6" customHeight="1">
      <c r="B46" s="967" t="s">
        <v>1470</v>
      </c>
      <c r="C46" s="6" t="s">
        <v>8</v>
      </c>
      <c r="D46" s="7" t="s">
        <v>9</v>
      </c>
      <c r="E46" s="1102" t="s">
        <v>1660</v>
      </c>
    </row>
    <row r="47" spans="2:5" ht="21.95" customHeight="1">
      <c r="B47" s="438" t="s">
        <v>1613</v>
      </c>
      <c r="C47" s="442"/>
      <c r="D47" s="440"/>
      <c r="E47" s="441"/>
    </row>
    <row r="48" spans="2:5" ht="33.6" customHeight="1">
      <c r="B48" s="967" t="s">
        <v>1471</v>
      </c>
      <c r="C48" s="6" t="s">
        <v>14</v>
      </c>
      <c r="D48" s="6" t="s">
        <v>9</v>
      </c>
      <c r="E48" s="1102" t="s">
        <v>1661</v>
      </c>
    </row>
    <row r="49" spans="2:5" ht="33.6" customHeight="1">
      <c r="B49" s="967" t="s">
        <v>1472</v>
      </c>
      <c r="C49" s="6" t="s">
        <v>14</v>
      </c>
      <c r="D49" s="6" t="s">
        <v>9</v>
      </c>
      <c r="E49" s="1102" t="s">
        <v>1662</v>
      </c>
    </row>
    <row r="50" spans="2:5" ht="21.6" customHeight="1">
      <c r="B50" s="438" t="s">
        <v>1477</v>
      </c>
      <c r="C50" s="439"/>
      <c r="D50" s="440"/>
      <c r="E50" s="441"/>
    </row>
    <row r="51" spans="2:5" ht="21" customHeight="1">
      <c r="B51" s="967" t="s">
        <v>1473</v>
      </c>
      <c r="C51" s="6" t="s">
        <v>12</v>
      </c>
      <c r="D51" s="6" t="s">
        <v>1401</v>
      </c>
      <c r="E51" s="968" t="s">
        <v>1663</v>
      </c>
    </row>
    <row r="52" spans="2:5" ht="21" customHeight="1">
      <c r="B52" s="967" t="s">
        <v>1474</v>
      </c>
      <c r="C52" s="6" t="s">
        <v>12</v>
      </c>
      <c r="D52" s="6" t="s">
        <v>1401</v>
      </c>
      <c r="E52" s="968" t="s">
        <v>1664</v>
      </c>
    </row>
    <row r="53" spans="2:5" ht="21" customHeight="1">
      <c r="B53" s="969" t="s">
        <v>1475</v>
      </c>
      <c r="C53" s="970" t="s">
        <v>8</v>
      </c>
      <c r="D53" s="970" t="s">
        <v>1401</v>
      </c>
      <c r="E53" s="971" t="s">
        <v>1665</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1666</v>
      </c>
    </row>
    <row r="58" spans="2:5" ht="21.95" customHeight="1">
      <c r="B58" s="967" t="s">
        <v>1479</v>
      </c>
      <c r="C58" s="6" t="s">
        <v>13</v>
      </c>
      <c r="D58" s="7" t="s">
        <v>1409</v>
      </c>
      <c r="E58" s="1102" t="s">
        <v>1667</v>
      </c>
    </row>
    <row r="59" spans="2:5" ht="33.6" customHeight="1">
      <c r="B59" s="979" t="s">
        <v>1612</v>
      </c>
      <c r="C59" s="8" t="s">
        <v>13</v>
      </c>
      <c r="D59" s="7" t="s">
        <v>1409</v>
      </c>
      <c r="E59" s="1103" t="s">
        <v>1668</v>
      </c>
    </row>
    <row r="60" spans="2:5" ht="51" customHeight="1">
      <c r="B60" s="980" t="s">
        <v>1629</v>
      </c>
      <c r="C60" s="494" t="s">
        <v>14</v>
      </c>
      <c r="D60" s="7" t="s">
        <v>1409</v>
      </c>
      <c r="E60" s="977" t="s">
        <v>1669</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1616</v>
      </c>
      <c r="C63" s="6" t="s">
        <v>14</v>
      </c>
      <c r="D63" s="6" t="s">
        <v>1418</v>
      </c>
      <c r="E63" s="968" t="s">
        <v>1614</v>
      </c>
    </row>
    <row r="64" spans="2:5" ht="32.1" customHeight="1">
      <c r="B64" s="969" t="s">
        <v>1481</v>
      </c>
      <c r="C64" s="970" t="s">
        <v>14</v>
      </c>
      <c r="D64" s="970" t="s">
        <v>1418</v>
      </c>
      <c r="E64" s="971" t="s">
        <v>1615</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1834</v>
      </c>
      <c r="B9" s="80">
        <v>239</v>
      </c>
      <c r="C9" s="80">
        <v>1</v>
      </c>
      <c r="D9" s="80">
        <v>15</v>
      </c>
      <c r="E9" s="80">
        <v>1990</v>
      </c>
      <c r="F9" s="80" t="s">
        <v>562</v>
      </c>
      <c r="G9" s="80" t="s">
        <v>1835</v>
      </c>
      <c r="H9" s="80" t="s">
        <v>1836</v>
      </c>
      <c r="I9" s="177"/>
      <c r="J9" s="81">
        <v>86.925792404893002</v>
      </c>
      <c r="K9" s="81">
        <v>2.1241159459613161</v>
      </c>
      <c r="L9" s="81">
        <v>5.2190218996760436</v>
      </c>
      <c r="M9" s="81">
        <v>17.841979170260778</v>
      </c>
      <c r="N9" s="81">
        <v>25.558604158775243</v>
      </c>
      <c r="O9" s="81">
        <v>24.869217568168828</v>
      </c>
      <c r="P9" s="81">
        <v>27.960007528848045</v>
      </c>
      <c r="Q9" s="81">
        <v>2.022960073408381</v>
      </c>
      <c r="R9" s="81">
        <v>0</v>
      </c>
      <c r="S9" s="81">
        <v>2.4333935367230586</v>
      </c>
      <c r="T9" s="82"/>
      <c r="U9" s="81">
        <v>1827202</v>
      </c>
      <c r="V9" s="81">
        <v>862</v>
      </c>
      <c r="W9" s="81">
        <v>55</v>
      </c>
      <c r="X9" s="81">
        <v>7220</v>
      </c>
      <c r="Y9" s="81">
        <v>9555</v>
      </c>
      <c r="Z9" s="81">
        <v>10229</v>
      </c>
      <c r="AA9" s="81">
        <v>6789</v>
      </c>
      <c r="AB9" s="81">
        <v>32846</v>
      </c>
      <c r="AC9" s="81">
        <v>0</v>
      </c>
      <c r="AD9" s="81">
        <v>2.4333935367230586</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1837</v>
      </c>
      <c r="B10" s="80">
        <v>240</v>
      </c>
      <c r="C10" s="80">
        <v>2</v>
      </c>
      <c r="D10" s="80">
        <v>15</v>
      </c>
      <c r="E10" s="80">
        <v>2005</v>
      </c>
      <c r="F10" s="80" t="s">
        <v>565</v>
      </c>
      <c r="G10" s="80" t="s">
        <v>1835</v>
      </c>
      <c r="H10" s="80" t="s">
        <v>1836</v>
      </c>
      <c r="I10" s="177"/>
      <c r="J10" s="81">
        <v>34.243371455970056</v>
      </c>
      <c r="K10" s="81">
        <v>0.98567712100832838</v>
      </c>
      <c r="L10" s="81">
        <v>0.71899472065296266</v>
      </c>
      <c r="M10" s="81">
        <v>39.438056350254826</v>
      </c>
      <c r="N10" s="81">
        <v>67.110827447101897</v>
      </c>
      <c r="O10" s="81">
        <v>57.634362236865364</v>
      </c>
      <c r="P10" s="81">
        <v>33.244494451614237</v>
      </c>
      <c r="Q10" s="81">
        <v>3.0065402212644337</v>
      </c>
      <c r="R10" s="81">
        <v>0</v>
      </c>
      <c r="S10" s="81">
        <v>4.2428772610000003</v>
      </c>
      <c r="T10" s="82"/>
      <c r="U10" s="81">
        <v>929948</v>
      </c>
      <c r="V10" s="81">
        <v>494</v>
      </c>
      <c r="W10" s="81">
        <v>7</v>
      </c>
      <c r="X10" s="81">
        <v>7798</v>
      </c>
      <c r="Y10" s="81">
        <v>18910</v>
      </c>
      <c r="Z10" s="81">
        <v>27432</v>
      </c>
      <c r="AA10" s="81">
        <v>6611</v>
      </c>
      <c r="AB10" s="81">
        <v>51032</v>
      </c>
      <c r="AC10" s="81">
        <v>0</v>
      </c>
      <c r="AD10" s="81">
        <v>4.2428772610000003</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1838</v>
      </c>
      <c r="B11" s="80">
        <v>241</v>
      </c>
      <c r="C11" s="80">
        <v>3</v>
      </c>
      <c r="D11" s="80">
        <v>15</v>
      </c>
      <c r="E11" s="80">
        <v>2006</v>
      </c>
      <c r="F11" s="80" t="s">
        <v>566</v>
      </c>
      <c r="G11" s="80" t="s">
        <v>1835</v>
      </c>
      <c r="H11" s="80" t="s">
        <v>1836</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1839</v>
      </c>
      <c r="B12" s="80">
        <v>242</v>
      </c>
      <c r="C12" s="80">
        <v>4</v>
      </c>
      <c r="D12" s="80">
        <v>15</v>
      </c>
      <c r="E12" s="80">
        <v>2007</v>
      </c>
      <c r="F12" s="80" t="s">
        <v>567</v>
      </c>
      <c r="G12" s="80" t="s">
        <v>1835</v>
      </c>
      <c r="H12" s="80" t="s">
        <v>1836</v>
      </c>
      <c r="I12" s="177"/>
      <c r="J12" s="81">
        <v>33.535671231973637</v>
      </c>
      <c r="K12" s="81">
        <v>1.0799832400387028</v>
      </c>
      <c r="L12" s="81">
        <v>2.1639745937507113</v>
      </c>
      <c r="M12" s="81">
        <v>42.238877777849915</v>
      </c>
      <c r="N12" s="81">
        <v>75.747760611285088</v>
      </c>
      <c r="O12" s="81">
        <v>57.830445201828908</v>
      </c>
      <c r="P12" s="81">
        <v>34.075683911517686</v>
      </c>
      <c r="Q12" s="81">
        <v>3.2175281063791163</v>
      </c>
      <c r="R12" s="81">
        <v>0</v>
      </c>
      <c r="S12" s="81">
        <v>3.352915608</v>
      </c>
      <c r="T12" s="82"/>
      <c r="U12" s="81">
        <v>1058116</v>
      </c>
      <c r="V12" s="81">
        <v>526</v>
      </c>
      <c r="W12" s="81">
        <v>22</v>
      </c>
      <c r="X12" s="81">
        <v>11231</v>
      </c>
      <c r="Y12" s="81">
        <v>19642</v>
      </c>
      <c r="Z12" s="81">
        <v>28614</v>
      </c>
      <c r="AA12" s="81">
        <v>6673</v>
      </c>
      <c r="AB12" s="81">
        <v>51725</v>
      </c>
      <c r="AC12" s="81">
        <v>0</v>
      </c>
      <c r="AD12" s="81">
        <v>3.352915608</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1840</v>
      </c>
      <c r="B13" s="80">
        <v>243</v>
      </c>
      <c r="C13" s="80">
        <v>5</v>
      </c>
      <c r="D13" s="80">
        <v>15</v>
      </c>
      <c r="E13" s="80">
        <v>2008</v>
      </c>
      <c r="F13" s="80" t="s">
        <v>84</v>
      </c>
      <c r="G13" s="80" t="s">
        <v>1835</v>
      </c>
      <c r="H13" s="80" t="s">
        <v>1836</v>
      </c>
      <c r="I13" s="177"/>
      <c r="J13" s="81">
        <v>31.672435256325286</v>
      </c>
      <c r="K13" s="81">
        <v>0.78504542221057383</v>
      </c>
      <c r="L13" s="81">
        <v>1.9064208978092725</v>
      </c>
      <c r="M13" s="81">
        <v>46.292579482020336</v>
      </c>
      <c r="N13" s="81">
        <v>70.474497933061514</v>
      </c>
      <c r="O13" s="81">
        <v>56.890692932351747</v>
      </c>
      <c r="P13" s="81">
        <v>32.557651904899465</v>
      </c>
      <c r="Q13" s="81">
        <v>3.1870538978111247</v>
      </c>
      <c r="R13" s="81">
        <v>0</v>
      </c>
      <c r="S13" s="81">
        <v>8.5010863679999993</v>
      </c>
      <c r="T13" s="82"/>
      <c r="U13" s="81">
        <v>1091167</v>
      </c>
      <c r="V13" s="81">
        <v>526</v>
      </c>
      <c r="W13" s="81">
        <v>22</v>
      </c>
      <c r="X13" s="81">
        <v>11231</v>
      </c>
      <c r="Y13" s="81">
        <v>19999</v>
      </c>
      <c r="Z13" s="81">
        <v>29137</v>
      </c>
      <c r="AA13" s="81">
        <v>6383</v>
      </c>
      <c r="AB13" s="81">
        <v>52077</v>
      </c>
      <c r="AC13" s="81">
        <v>0</v>
      </c>
      <c r="AD13" s="81">
        <v>8.5010863679999993</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1841</v>
      </c>
      <c r="B14" s="80">
        <v>244</v>
      </c>
      <c r="C14" s="80">
        <v>6</v>
      </c>
      <c r="D14" s="80">
        <v>15</v>
      </c>
      <c r="E14" s="80">
        <v>2009</v>
      </c>
      <c r="F14" s="80" t="s">
        <v>85</v>
      </c>
      <c r="G14" s="80" t="s">
        <v>1835</v>
      </c>
      <c r="H14" s="80" t="s">
        <v>1836</v>
      </c>
      <c r="I14" s="177"/>
      <c r="J14" s="81">
        <v>35.862814245021795</v>
      </c>
      <c r="K14" s="81">
        <v>0.97748282383017215</v>
      </c>
      <c r="L14" s="81">
        <v>1.6382342887724284</v>
      </c>
      <c r="M14" s="81">
        <v>44.099730950909624</v>
      </c>
      <c r="N14" s="81">
        <v>59.499881316226912</v>
      </c>
      <c r="O14" s="81">
        <v>58.309744486002366</v>
      </c>
      <c r="P14" s="81">
        <v>30.575883629544194</v>
      </c>
      <c r="Q14" s="81">
        <v>3.0572168321897699</v>
      </c>
      <c r="R14" s="81">
        <v>0</v>
      </c>
      <c r="S14" s="81">
        <v>8.5545340570000015</v>
      </c>
      <c r="T14" s="82"/>
      <c r="U14" s="81">
        <v>936688</v>
      </c>
      <c r="V14" s="81">
        <v>715</v>
      </c>
      <c r="W14" s="81">
        <v>21</v>
      </c>
      <c r="X14" s="81">
        <v>12170</v>
      </c>
      <c r="Y14" s="81">
        <v>20294</v>
      </c>
      <c r="Z14" s="81">
        <v>29477</v>
      </c>
      <c r="AA14" s="81">
        <v>6154</v>
      </c>
      <c r="AB14" s="81">
        <v>52441</v>
      </c>
      <c r="AC14" s="81">
        <v>0</v>
      </c>
      <c r="AD14" s="81">
        <v>8.5545340570000015</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0</v>
      </c>
      <c r="BH14" s="81">
        <v>0</v>
      </c>
      <c r="BI14" s="81">
        <v>0</v>
      </c>
      <c r="BJ14" s="81">
        <v>0</v>
      </c>
      <c r="BK14" s="81">
        <v>8.1270000000000007</v>
      </c>
      <c r="BL14" s="81">
        <v>0</v>
      </c>
      <c r="BM14" s="82"/>
      <c r="BN14" s="81">
        <v>0</v>
      </c>
      <c r="BO14" s="81">
        <v>0</v>
      </c>
      <c r="BP14" s="81">
        <v>0</v>
      </c>
      <c r="BQ14" s="81">
        <v>0</v>
      </c>
      <c r="BR14" s="81">
        <v>1</v>
      </c>
      <c r="BS14" s="81">
        <v>0</v>
      </c>
      <c r="BT14"/>
      <c r="BU14" s="80"/>
      <c r="BV14" s="80"/>
      <c r="BW14" s="80"/>
      <c r="BX14" s="80"/>
      <c r="BY14" s="80"/>
      <c r="BZ14" s="80"/>
      <c r="CA14" s="80"/>
      <c r="CB14" s="80"/>
      <c r="CC14" s="80"/>
    </row>
    <row r="15" spans="1:81">
      <c r="A15" s="80" t="s">
        <v>1842</v>
      </c>
      <c r="B15" s="80">
        <v>245</v>
      </c>
      <c r="C15" s="80">
        <v>7</v>
      </c>
      <c r="D15" s="80">
        <v>15</v>
      </c>
      <c r="E15" s="80">
        <v>2010</v>
      </c>
      <c r="F15" s="80" t="s">
        <v>86</v>
      </c>
      <c r="G15" s="80" t="s">
        <v>1835</v>
      </c>
      <c r="H15" s="80" t="s">
        <v>1836</v>
      </c>
      <c r="I15" s="177"/>
      <c r="J15" s="81">
        <v>38.767434908255431</v>
      </c>
      <c r="K15" s="81">
        <v>1.0853459759442567</v>
      </c>
      <c r="L15" s="81">
        <v>1.5983395774743059</v>
      </c>
      <c r="M15" s="81">
        <v>48.176071054766851</v>
      </c>
      <c r="N15" s="81">
        <v>64.651951959837334</v>
      </c>
      <c r="O15" s="81">
        <v>58.833548726466482</v>
      </c>
      <c r="P15" s="81">
        <v>30.502954180694807</v>
      </c>
      <c r="Q15" s="81">
        <v>3.2100464353809177</v>
      </c>
      <c r="R15" s="81">
        <v>0</v>
      </c>
      <c r="S15" s="81">
        <v>11.322437812800002</v>
      </c>
      <c r="T15" s="82"/>
      <c r="U15" s="81">
        <v>984875</v>
      </c>
      <c r="V15" s="81">
        <v>715</v>
      </c>
      <c r="W15" s="81">
        <v>21</v>
      </c>
      <c r="X15" s="81">
        <v>12170</v>
      </c>
      <c r="Y15" s="81">
        <v>20626</v>
      </c>
      <c r="Z15" s="81">
        <v>29880</v>
      </c>
      <c r="AA15" s="81">
        <v>5986</v>
      </c>
      <c r="AB15" s="81">
        <v>52761</v>
      </c>
      <c r="AC15" s="81">
        <v>0</v>
      </c>
      <c r="AD15" s="81">
        <v>11.322437812800002</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0</v>
      </c>
      <c r="BH15" s="81">
        <v>0</v>
      </c>
      <c r="BI15" s="81">
        <v>0</v>
      </c>
      <c r="BJ15" s="81">
        <v>0</v>
      </c>
      <c r="BK15" s="81">
        <v>14.843</v>
      </c>
      <c r="BL15" s="81">
        <v>0</v>
      </c>
      <c r="BM15" s="82"/>
      <c r="BN15" s="81">
        <v>0</v>
      </c>
      <c r="BO15" s="81">
        <v>0</v>
      </c>
      <c r="BP15" s="81">
        <v>0</v>
      </c>
      <c r="BQ15" s="81">
        <v>0</v>
      </c>
      <c r="BR15" s="81">
        <v>2</v>
      </c>
      <c r="BS15" s="81">
        <v>0</v>
      </c>
      <c r="BT15"/>
      <c r="BU15" s="80">
        <v>5.274</v>
      </c>
      <c r="BV15" s="80">
        <v>9.5690000000000008</v>
      </c>
      <c r="BW15" s="80">
        <v>0</v>
      </c>
      <c r="BX15" s="80">
        <v>0</v>
      </c>
      <c r="BY15" s="80">
        <v>0</v>
      </c>
      <c r="BZ15" s="80">
        <v>0</v>
      </c>
      <c r="CA15" s="80">
        <v>0</v>
      </c>
      <c r="CB15" s="80">
        <v>0</v>
      </c>
      <c r="CC15" s="80">
        <v>0</v>
      </c>
    </row>
    <row r="16" spans="1:81">
      <c r="A16" s="80" t="s">
        <v>1843</v>
      </c>
      <c r="B16" s="80">
        <v>246</v>
      </c>
      <c r="C16" s="80">
        <v>8</v>
      </c>
      <c r="D16" s="80">
        <v>15</v>
      </c>
      <c r="E16" s="80">
        <v>2011</v>
      </c>
      <c r="F16" s="80" t="s">
        <v>87</v>
      </c>
      <c r="G16" s="80" t="s">
        <v>1835</v>
      </c>
      <c r="H16" s="80" t="s">
        <v>1836</v>
      </c>
      <c r="I16" s="177"/>
      <c r="J16" s="81">
        <v>44.989318950396772</v>
      </c>
      <c r="K16" s="81">
        <v>1.5634203634511505</v>
      </c>
      <c r="L16" s="81">
        <v>0.87148465596156344</v>
      </c>
      <c r="M16" s="81">
        <v>63.233574025822882</v>
      </c>
      <c r="N16" s="81">
        <v>83.924681751245501</v>
      </c>
      <c r="O16" s="81">
        <v>58.75811495649495</v>
      </c>
      <c r="P16" s="81">
        <v>29.225589897414991</v>
      </c>
      <c r="Q16" s="81">
        <v>3.7144680754481816</v>
      </c>
      <c r="R16" s="81">
        <v>0</v>
      </c>
      <c r="S16" s="81">
        <v>7.7545189852749976</v>
      </c>
      <c r="T16" s="82"/>
      <c r="U16" s="81">
        <v>1200060</v>
      </c>
      <c r="V16" s="81">
        <v>715</v>
      </c>
      <c r="W16" s="81">
        <v>21</v>
      </c>
      <c r="X16" s="81">
        <v>12170</v>
      </c>
      <c r="Y16" s="81">
        <v>20928</v>
      </c>
      <c r="Z16" s="81">
        <v>30490</v>
      </c>
      <c r="AA16" s="81">
        <v>5906</v>
      </c>
      <c r="AB16" s="81">
        <v>52929</v>
      </c>
      <c r="AC16" s="81">
        <v>0</v>
      </c>
      <c r="AD16" s="81">
        <v>7.7545189852749976</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0</v>
      </c>
      <c r="BH16" s="81">
        <v>0</v>
      </c>
      <c r="BI16" s="81">
        <v>0</v>
      </c>
      <c r="BJ16" s="81">
        <v>0</v>
      </c>
      <c r="BK16" s="81">
        <v>11.349</v>
      </c>
      <c r="BL16" s="81">
        <v>0</v>
      </c>
      <c r="BM16" s="82"/>
      <c r="BN16" s="81">
        <v>0</v>
      </c>
      <c r="BO16" s="81">
        <v>0</v>
      </c>
      <c r="BP16" s="81">
        <v>0</v>
      </c>
      <c r="BQ16" s="81">
        <v>0</v>
      </c>
      <c r="BR16" s="81">
        <v>2</v>
      </c>
      <c r="BS16" s="81">
        <v>0</v>
      </c>
      <c r="BT16"/>
      <c r="BU16" s="80">
        <v>5.1859999999999999</v>
      </c>
      <c r="BV16" s="80">
        <v>6.1630000000000003</v>
      </c>
      <c r="BW16" s="80">
        <v>0</v>
      </c>
      <c r="BX16" s="80">
        <v>0</v>
      </c>
      <c r="BY16" s="80">
        <v>0</v>
      </c>
      <c r="BZ16" s="80">
        <v>0</v>
      </c>
      <c r="CA16" s="80">
        <v>0</v>
      </c>
      <c r="CB16" s="80">
        <v>0</v>
      </c>
      <c r="CC16" s="80">
        <v>0</v>
      </c>
    </row>
    <row r="17" spans="1:81">
      <c r="A17" s="80" t="s">
        <v>1844</v>
      </c>
      <c r="B17" s="80">
        <v>247</v>
      </c>
      <c r="C17" s="80">
        <v>9</v>
      </c>
      <c r="D17" s="80">
        <v>15</v>
      </c>
      <c r="E17" s="80">
        <v>2012</v>
      </c>
      <c r="F17" s="80" t="s">
        <v>88</v>
      </c>
      <c r="G17" s="80" t="s">
        <v>1835</v>
      </c>
      <c r="H17" s="80" t="s">
        <v>1836</v>
      </c>
      <c r="I17" s="177"/>
      <c r="J17" s="81">
        <v>44.437768444899405</v>
      </c>
      <c r="K17" s="81">
        <v>1.5141884892063926</v>
      </c>
      <c r="L17" s="81">
        <v>0.89748513204541014</v>
      </c>
      <c r="M17" s="81">
        <v>66.102330383923061</v>
      </c>
      <c r="N17" s="81">
        <v>92.390410434846416</v>
      </c>
      <c r="O17" s="81">
        <v>59.645581573244321</v>
      </c>
      <c r="P17" s="81">
        <v>29.118158860370567</v>
      </c>
      <c r="Q17" s="81">
        <v>4.0621385118733651</v>
      </c>
      <c r="R17" s="81">
        <v>0</v>
      </c>
      <c r="S17" s="81">
        <v>3.1444674066</v>
      </c>
      <c r="T17" s="82"/>
      <c r="U17" s="81">
        <v>1208418</v>
      </c>
      <c r="V17" s="81">
        <v>715</v>
      </c>
      <c r="W17" s="81">
        <v>21</v>
      </c>
      <c r="X17" s="81">
        <v>12170</v>
      </c>
      <c r="Y17" s="81">
        <v>21254</v>
      </c>
      <c r="Z17" s="81">
        <v>31196</v>
      </c>
      <c r="AA17" s="81">
        <v>5851</v>
      </c>
      <c r="AB17" s="81">
        <v>53276</v>
      </c>
      <c r="AC17" s="81">
        <v>0</v>
      </c>
      <c r="AD17" s="81">
        <v>3.1444674066</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0</v>
      </c>
      <c r="BH17" s="81">
        <v>0</v>
      </c>
      <c r="BI17" s="81">
        <v>0</v>
      </c>
      <c r="BJ17" s="81">
        <v>0</v>
      </c>
      <c r="BK17" s="81">
        <v>6.5129999999999999</v>
      </c>
      <c r="BL17" s="81">
        <v>0</v>
      </c>
      <c r="BM17" s="82"/>
      <c r="BN17" s="81">
        <v>0</v>
      </c>
      <c r="BO17" s="81">
        <v>0</v>
      </c>
      <c r="BP17" s="81">
        <v>0</v>
      </c>
      <c r="BQ17" s="81">
        <v>0</v>
      </c>
      <c r="BR17" s="81">
        <v>2</v>
      </c>
      <c r="BS17" s="81">
        <v>0</v>
      </c>
      <c r="BT17"/>
      <c r="BU17" s="80">
        <v>6.5129999999999999</v>
      </c>
      <c r="BV17" s="80">
        <v>0</v>
      </c>
      <c r="BW17" s="80">
        <v>0</v>
      </c>
      <c r="BX17" s="80">
        <v>0</v>
      </c>
      <c r="BY17" s="80">
        <v>0</v>
      </c>
      <c r="BZ17" s="80">
        <v>0</v>
      </c>
      <c r="CA17" s="80">
        <v>0</v>
      </c>
      <c r="CB17" s="80">
        <v>0</v>
      </c>
      <c r="CC17" s="80">
        <v>0</v>
      </c>
    </row>
    <row r="18" spans="1:81">
      <c r="A18" s="80" t="s">
        <v>1845</v>
      </c>
      <c r="B18" s="80">
        <v>248</v>
      </c>
      <c r="C18" s="80">
        <v>10</v>
      </c>
      <c r="D18" s="80">
        <v>15</v>
      </c>
      <c r="E18" s="80">
        <v>2013</v>
      </c>
      <c r="F18" s="80" t="s">
        <v>89</v>
      </c>
      <c r="G18" s="80" t="s">
        <v>1835</v>
      </c>
      <c r="H18" s="80" t="s">
        <v>1836</v>
      </c>
      <c r="I18" s="177"/>
      <c r="J18" s="81">
        <v>62.639850461560201</v>
      </c>
      <c r="K18" s="81">
        <v>1.4467780507555352</v>
      </c>
      <c r="L18" s="81">
        <v>0.80197211709171068</v>
      </c>
      <c r="M18" s="81">
        <v>67.983394911875934</v>
      </c>
      <c r="N18" s="81">
        <v>87.70407653754485</v>
      </c>
      <c r="O18" s="81">
        <v>58.441565572724528</v>
      </c>
      <c r="P18" s="81">
        <v>28.778290218969097</v>
      </c>
      <c r="Q18" s="81">
        <v>4.1328331762928379</v>
      </c>
      <c r="R18" s="81">
        <v>0</v>
      </c>
      <c r="S18" s="81">
        <v>5.0335557619600007</v>
      </c>
      <c r="T18" s="82"/>
      <c r="U18" s="81">
        <v>1610883</v>
      </c>
      <c r="V18" s="81">
        <v>715</v>
      </c>
      <c r="W18" s="81">
        <v>21</v>
      </c>
      <c r="X18" s="81">
        <v>12170</v>
      </c>
      <c r="Y18" s="81">
        <v>21410</v>
      </c>
      <c r="Z18" s="81">
        <v>31931</v>
      </c>
      <c r="AA18" s="81">
        <v>5761</v>
      </c>
      <c r="AB18" s="81">
        <v>53426</v>
      </c>
      <c r="AC18" s="81">
        <v>0</v>
      </c>
      <c r="AD18" s="81">
        <v>5.0335557619600007</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0</v>
      </c>
      <c r="BH18" s="81">
        <v>0</v>
      </c>
      <c r="BI18" s="81">
        <v>0</v>
      </c>
      <c r="BJ18" s="81">
        <v>0</v>
      </c>
      <c r="BK18" s="81">
        <v>10.696999999999999</v>
      </c>
      <c r="BL18" s="81">
        <v>0</v>
      </c>
      <c r="BM18" s="82"/>
      <c r="BN18" s="81">
        <v>0</v>
      </c>
      <c r="BO18" s="81">
        <v>0</v>
      </c>
      <c r="BP18" s="81">
        <v>0</v>
      </c>
      <c r="BQ18" s="81">
        <v>0</v>
      </c>
      <c r="BR18" s="81">
        <v>2</v>
      </c>
      <c r="BS18" s="81">
        <v>0</v>
      </c>
      <c r="BT18"/>
      <c r="BU18" s="80">
        <v>6.7939999999999996</v>
      </c>
      <c r="BV18" s="80">
        <v>3.903</v>
      </c>
      <c r="BW18" s="80">
        <v>0</v>
      </c>
      <c r="BX18" s="80">
        <v>0</v>
      </c>
      <c r="BY18" s="80">
        <v>0</v>
      </c>
      <c r="BZ18" s="80">
        <v>0</v>
      </c>
      <c r="CA18" s="80">
        <v>0</v>
      </c>
      <c r="CB18" s="80">
        <v>0</v>
      </c>
      <c r="CC18" s="80">
        <v>0</v>
      </c>
    </row>
    <row r="19" spans="1:81">
      <c r="A19" s="80" t="s">
        <v>1846</v>
      </c>
      <c r="B19" s="80">
        <v>249</v>
      </c>
      <c r="C19" s="80">
        <v>11</v>
      </c>
      <c r="D19" s="80">
        <v>15</v>
      </c>
      <c r="E19" s="80">
        <v>2014</v>
      </c>
      <c r="F19" s="80" t="s">
        <v>90</v>
      </c>
      <c r="G19" s="80" t="s">
        <v>1835</v>
      </c>
      <c r="H19" s="80" t="s">
        <v>1836</v>
      </c>
      <c r="I19" s="177"/>
      <c r="J19" s="81">
        <v>67.23935761411299</v>
      </c>
      <c r="K19" s="81">
        <v>1.6516773356110634</v>
      </c>
      <c r="L19" s="81">
        <v>0.78309948422469078</v>
      </c>
      <c r="M19" s="81">
        <v>72.65695511463791</v>
      </c>
      <c r="N19" s="81">
        <v>90.881404393828902</v>
      </c>
      <c r="O19" s="81">
        <v>56.241388858841674</v>
      </c>
      <c r="P19" s="81">
        <v>29.14388638380758</v>
      </c>
      <c r="Q19" s="81">
        <v>3.9838959801504514</v>
      </c>
      <c r="R19" s="81">
        <v>0</v>
      </c>
      <c r="S19" s="81">
        <v>6.9750273820000013</v>
      </c>
      <c r="T19" s="82"/>
      <c r="U19" s="81">
        <v>1769791</v>
      </c>
      <c r="V19" s="81">
        <v>723</v>
      </c>
      <c r="W19" s="81">
        <v>16</v>
      </c>
      <c r="X19" s="81">
        <v>12593</v>
      </c>
      <c r="Y19" s="81">
        <v>21715</v>
      </c>
      <c r="Z19" s="81">
        <v>32364</v>
      </c>
      <c r="AA19" s="81">
        <v>5804</v>
      </c>
      <c r="AB19" s="81">
        <v>53677</v>
      </c>
      <c r="AC19" s="81">
        <v>0</v>
      </c>
      <c r="AD19" s="81">
        <v>6.9750273820000013</v>
      </c>
      <c r="AE19" s="82"/>
      <c r="AF19" s="81">
        <v>14913551.17154531</v>
      </c>
      <c r="AG19" s="81">
        <v>1399408.530108186</v>
      </c>
      <c r="AH19" s="81">
        <v>172595.27080772983</v>
      </c>
      <c r="AI19" s="81">
        <v>91114998.484364375</v>
      </c>
      <c r="AJ19" s="81">
        <v>130214398.214497</v>
      </c>
      <c r="AK19" s="81">
        <v>0</v>
      </c>
      <c r="AL19" s="81">
        <v>0</v>
      </c>
      <c r="AM19" s="81">
        <v>7369049.9930501888</v>
      </c>
      <c r="AN19" s="81">
        <v>0</v>
      </c>
      <c r="AO19" s="81">
        <v>0</v>
      </c>
      <c r="AP19" s="82"/>
      <c r="AQ19" s="81">
        <v>1510</v>
      </c>
      <c r="AR19" s="81">
        <v>214</v>
      </c>
      <c r="AS19" s="81">
        <v>0</v>
      </c>
      <c r="AT19" s="81">
        <v>0</v>
      </c>
      <c r="AU19" s="81">
        <v>0</v>
      </c>
      <c r="AV19" s="81">
        <v>0</v>
      </c>
      <c r="AW19" s="81" t="s">
        <v>564</v>
      </c>
      <c r="AX19" s="82"/>
      <c r="AY19" s="81">
        <v>5930.4</v>
      </c>
      <c r="AZ19" s="81">
        <v>8291.2999999999993</v>
      </c>
      <c r="BA19" s="81">
        <v>0</v>
      </c>
      <c r="BB19" s="81">
        <v>0</v>
      </c>
      <c r="BC19" s="81">
        <v>0</v>
      </c>
      <c r="BD19" s="81">
        <v>0</v>
      </c>
      <c r="BE19" s="81" t="s">
        <v>564</v>
      </c>
      <c r="BF19" s="82"/>
      <c r="BG19" s="81">
        <v>0</v>
      </c>
      <c r="BH19" s="81">
        <v>0</v>
      </c>
      <c r="BI19" s="81">
        <v>0</v>
      </c>
      <c r="BJ19" s="81">
        <v>0</v>
      </c>
      <c r="BK19" s="81">
        <v>13.539</v>
      </c>
      <c r="BL19" s="81">
        <v>0</v>
      </c>
      <c r="BM19" s="82"/>
      <c r="BN19" s="81">
        <v>0</v>
      </c>
      <c r="BO19" s="81">
        <v>0</v>
      </c>
      <c r="BP19" s="81">
        <v>0</v>
      </c>
      <c r="BQ19" s="81">
        <v>0</v>
      </c>
      <c r="BR19" s="81">
        <v>2</v>
      </c>
      <c r="BS19" s="81">
        <v>0</v>
      </c>
      <c r="BT19"/>
      <c r="BU19" s="80">
        <v>6.79</v>
      </c>
      <c r="BV19" s="80">
        <v>6.7489999999999997</v>
      </c>
      <c r="BW19" s="80">
        <v>0</v>
      </c>
      <c r="BX19" s="80">
        <v>0</v>
      </c>
      <c r="BY19" s="80">
        <v>0</v>
      </c>
      <c r="BZ19" s="80">
        <v>0</v>
      </c>
      <c r="CA19" s="80">
        <v>0</v>
      </c>
      <c r="CB19" s="80">
        <v>0</v>
      </c>
      <c r="CC19" s="80">
        <v>0</v>
      </c>
    </row>
    <row r="20" spans="1:81">
      <c r="A20" s="80" t="s">
        <v>1847</v>
      </c>
      <c r="B20" s="80">
        <v>250</v>
      </c>
      <c r="C20" s="80">
        <v>12</v>
      </c>
      <c r="D20" s="80">
        <v>15</v>
      </c>
      <c r="E20" s="80">
        <v>2015</v>
      </c>
      <c r="F20" s="80" t="s">
        <v>91</v>
      </c>
      <c r="G20" s="80" t="s">
        <v>1835</v>
      </c>
      <c r="H20" s="80" t="s">
        <v>1836</v>
      </c>
      <c r="I20" s="177"/>
      <c r="J20" s="81">
        <v>75.392566866621166</v>
      </c>
      <c r="K20" s="81">
        <v>1.4943378660738997</v>
      </c>
      <c r="L20" s="81">
        <v>0.90059785345058241</v>
      </c>
      <c r="M20" s="81">
        <v>60.431930973390116</v>
      </c>
      <c r="N20" s="81">
        <v>78.653142506068747</v>
      </c>
      <c r="O20" s="81">
        <v>56.899195406938809</v>
      </c>
      <c r="P20" s="81">
        <v>29.357778526113272</v>
      </c>
      <c r="Q20" s="81">
        <v>3.9102810970816582</v>
      </c>
      <c r="R20" s="81">
        <v>0</v>
      </c>
      <c r="S20" s="81">
        <v>7.1887720715999999</v>
      </c>
      <c r="T20" s="82"/>
      <c r="U20" s="81">
        <v>1941947</v>
      </c>
      <c r="V20" s="81">
        <v>723</v>
      </c>
      <c r="W20" s="81">
        <v>16</v>
      </c>
      <c r="X20" s="81">
        <v>12593</v>
      </c>
      <c r="Y20" s="81">
        <v>22037</v>
      </c>
      <c r="Z20" s="81">
        <v>33058</v>
      </c>
      <c r="AA20" s="81">
        <v>5842</v>
      </c>
      <c r="AB20" s="81">
        <v>53818</v>
      </c>
      <c r="AC20" s="81">
        <v>0</v>
      </c>
      <c r="AD20" s="81">
        <v>7.1887720715999999</v>
      </c>
      <c r="AE20" s="82"/>
      <c r="AF20" s="81">
        <v>18144308.40618008</v>
      </c>
      <c r="AG20" s="81">
        <v>1145039.7850442079</v>
      </c>
      <c r="AH20" s="81">
        <v>162971.56851599517</v>
      </c>
      <c r="AI20" s="81">
        <v>79306284.787939131</v>
      </c>
      <c r="AJ20" s="81">
        <v>120597684.93509774</v>
      </c>
      <c r="AK20" s="81">
        <v>0</v>
      </c>
      <c r="AL20" s="81">
        <v>0</v>
      </c>
      <c r="AM20" s="81">
        <v>7375531.1419809218</v>
      </c>
      <c r="AN20" s="81">
        <v>0</v>
      </c>
      <c r="AO20" s="81">
        <v>0</v>
      </c>
      <c r="AP20" s="82"/>
      <c r="AQ20" s="81">
        <v>1624</v>
      </c>
      <c r="AR20" s="81">
        <v>306</v>
      </c>
      <c r="AS20" s="81">
        <v>0</v>
      </c>
      <c r="AT20" s="81">
        <v>0</v>
      </c>
      <c r="AU20" s="81">
        <v>0</v>
      </c>
      <c r="AV20" s="81">
        <v>0</v>
      </c>
      <c r="AW20" s="81" t="s">
        <v>564</v>
      </c>
      <c r="AX20" s="82"/>
      <c r="AY20" s="81">
        <v>6476.1</v>
      </c>
      <c r="AZ20" s="81">
        <v>13610.4</v>
      </c>
      <c r="BA20" s="81">
        <v>0</v>
      </c>
      <c r="BB20" s="81">
        <v>0</v>
      </c>
      <c r="BC20" s="81">
        <v>0</v>
      </c>
      <c r="BD20" s="81">
        <v>0</v>
      </c>
      <c r="BE20" s="81" t="s">
        <v>564</v>
      </c>
      <c r="BF20" s="82"/>
      <c r="BG20" s="81">
        <v>0</v>
      </c>
      <c r="BH20" s="81">
        <v>0</v>
      </c>
      <c r="BI20" s="81">
        <v>3.6269999999999998</v>
      </c>
      <c r="BJ20" s="81">
        <v>0</v>
      </c>
      <c r="BK20" s="81">
        <v>13.973000000000001</v>
      </c>
      <c r="BL20" s="81">
        <v>0</v>
      </c>
      <c r="BM20" s="82"/>
      <c r="BN20" s="81">
        <v>0</v>
      </c>
      <c r="BO20" s="81">
        <v>0</v>
      </c>
      <c r="BP20" s="81">
        <v>1</v>
      </c>
      <c r="BQ20" s="81">
        <v>0</v>
      </c>
      <c r="BR20" s="81">
        <v>2</v>
      </c>
      <c r="BS20" s="81">
        <v>0</v>
      </c>
      <c r="BT20"/>
      <c r="BU20" s="80">
        <v>10.595000000000001</v>
      </c>
      <c r="BV20" s="80">
        <v>7.0049999999999999</v>
      </c>
      <c r="BW20" s="80">
        <v>0</v>
      </c>
      <c r="BX20" s="80">
        <v>0</v>
      </c>
      <c r="BY20" s="80">
        <v>0</v>
      </c>
      <c r="BZ20" s="80">
        <v>0</v>
      </c>
      <c r="CA20" s="80">
        <v>0</v>
      </c>
      <c r="CB20" s="80">
        <v>0</v>
      </c>
      <c r="CC20" s="80">
        <v>0</v>
      </c>
    </row>
    <row r="21" spans="1:81">
      <c r="A21" s="80" t="s">
        <v>1848</v>
      </c>
      <c r="B21" s="80">
        <v>251</v>
      </c>
      <c r="C21" s="80">
        <v>13</v>
      </c>
      <c r="D21" s="80">
        <v>15</v>
      </c>
      <c r="E21" s="80">
        <v>2016</v>
      </c>
      <c r="F21" s="80" t="s">
        <v>92</v>
      </c>
      <c r="G21" s="80" t="s">
        <v>1835</v>
      </c>
      <c r="H21" s="80" t="s">
        <v>1836</v>
      </c>
      <c r="I21" s="177"/>
      <c r="J21" s="81">
        <v>75.202449409551974</v>
      </c>
      <c r="K21" s="81">
        <v>1.5167468950194598</v>
      </c>
      <c r="L21" s="81">
        <v>1.25493716252287</v>
      </c>
      <c r="M21" s="81">
        <v>62.074627937656082</v>
      </c>
      <c r="N21" s="81">
        <v>80.841488386859908</v>
      </c>
      <c r="O21" s="81">
        <v>57.133201740969959</v>
      </c>
      <c r="P21" s="81">
        <v>28.525556474870481</v>
      </c>
      <c r="Q21" s="81">
        <v>3.8071369332132488</v>
      </c>
      <c r="R21" s="81">
        <v>0</v>
      </c>
      <c r="S21" s="81">
        <v>6.7944386664000005</v>
      </c>
      <c r="T21" s="82"/>
      <c r="U21" s="81">
        <v>1792430</v>
      </c>
      <c r="V21" s="81">
        <v>723</v>
      </c>
      <c r="W21" s="81">
        <v>16</v>
      </c>
      <c r="X21" s="81">
        <v>12593</v>
      </c>
      <c r="Y21" s="81">
        <v>22315</v>
      </c>
      <c r="Z21" s="81">
        <v>33602</v>
      </c>
      <c r="AA21" s="81">
        <v>5871</v>
      </c>
      <c r="AB21" s="81">
        <v>53901</v>
      </c>
      <c r="AC21" s="81">
        <v>0</v>
      </c>
      <c r="AD21" s="81">
        <v>6.7944386663999996</v>
      </c>
      <c r="AE21" s="82"/>
      <c r="AF21" s="81">
        <v>16872597.985976849</v>
      </c>
      <c r="AG21" s="81">
        <v>1109427.9925338069</v>
      </c>
      <c r="AH21" s="81">
        <v>192573.54811197351</v>
      </c>
      <c r="AI21" s="81">
        <v>94055058.1026517</v>
      </c>
      <c r="AJ21" s="81">
        <v>116737000.2118753</v>
      </c>
      <c r="AK21" s="81">
        <v>0</v>
      </c>
      <c r="AL21" s="81">
        <v>0</v>
      </c>
      <c r="AM21" s="81">
        <v>7392644.8449306423</v>
      </c>
      <c r="AN21" s="81">
        <v>0</v>
      </c>
      <c r="AO21" s="81">
        <v>0</v>
      </c>
      <c r="AP21" s="82"/>
      <c r="AQ21" s="81">
        <v>1741</v>
      </c>
      <c r="AR21" s="81">
        <v>367</v>
      </c>
      <c r="AS21" s="81">
        <v>0</v>
      </c>
      <c r="AT21" s="81">
        <v>0</v>
      </c>
      <c r="AU21" s="81">
        <v>0</v>
      </c>
      <c r="AV21" s="81">
        <v>0</v>
      </c>
      <c r="AW21" s="81" t="s">
        <v>564</v>
      </c>
      <c r="AX21" s="82"/>
      <c r="AY21" s="81">
        <v>7004.9</v>
      </c>
      <c r="AZ21" s="81">
        <v>16699.900000000001</v>
      </c>
      <c r="BA21" s="81">
        <v>0</v>
      </c>
      <c r="BB21" s="81">
        <v>0</v>
      </c>
      <c r="BC21" s="81">
        <v>0</v>
      </c>
      <c r="BD21" s="81">
        <v>0</v>
      </c>
      <c r="BE21" s="81" t="s">
        <v>564</v>
      </c>
      <c r="BF21" s="82"/>
      <c r="BG21" s="81">
        <v>0</v>
      </c>
      <c r="BH21" s="81">
        <v>0</v>
      </c>
      <c r="BI21" s="81">
        <v>3.7959999999999998</v>
      </c>
      <c r="BJ21" s="81">
        <v>0</v>
      </c>
      <c r="BK21" s="81">
        <v>12.725000000000001</v>
      </c>
      <c r="BL21" s="81">
        <v>0</v>
      </c>
      <c r="BM21" s="82"/>
      <c r="BN21" s="81">
        <v>0</v>
      </c>
      <c r="BO21" s="81">
        <v>0</v>
      </c>
      <c r="BP21" s="81">
        <v>1</v>
      </c>
      <c r="BQ21" s="81">
        <v>0</v>
      </c>
      <c r="BR21" s="81">
        <v>2</v>
      </c>
      <c r="BS21" s="81">
        <v>0</v>
      </c>
      <c r="BT21"/>
      <c r="BU21" s="80">
        <v>10.286</v>
      </c>
      <c r="BV21" s="80">
        <v>6.2350000000000003</v>
      </c>
      <c r="BW21" s="80">
        <v>0</v>
      </c>
      <c r="BX21" s="80">
        <v>0</v>
      </c>
      <c r="BY21" s="80">
        <v>0</v>
      </c>
      <c r="BZ21" s="80">
        <v>0</v>
      </c>
      <c r="CA21" s="80">
        <v>0</v>
      </c>
      <c r="CB21" s="80">
        <v>0</v>
      </c>
      <c r="CC21" s="80">
        <v>0</v>
      </c>
    </row>
    <row r="22" spans="1:81">
      <c r="A22" s="80" t="s">
        <v>1849</v>
      </c>
      <c r="B22" s="80">
        <v>252</v>
      </c>
      <c r="C22" s="80">
        <v>14</v>
      </c>
      <c r="D22" s="80">
        <v>15</v>
      </c>
      <c r="E22" s="80">
        <v>2017</v>
      </c>
      <c r="F22" s="80" t="s">
        <v>71</v>
      </c>
      <c r="G22" s="80" t="s">
        <v>1835</v>
      </c>
      <c r="H22" s="80" t="s">
        <v>1836</v>
      </c>
      <c r="I22" s="177"/>
      <c r="J22" s="81">
        <v>82.772053710993688</v>
      </c>
      <c r="K22" s="81">
        <v>1.4389814047364671</v>
      </c>
      <c r="L22" s="81">
        <v>1.1627290447641971</v>
      </c>
      <c r="M22" s="81">
        <v>45.326896208646865</v>
      </c>
      <c r="N22" s="81">
        <v>72.396339459418002</v>
      </c>
      <c r="O22" s="81">
        <v>56.65083916316609</v>
      </c>
      <c r="P22" s="81">
        <v>27.992417373121818</v>
      </c>
      <c r="Q22" s="81">
        <v>3.6851620490853385</v>
      </c>
      <c r="R22" s="81">
        <v>0</v>
      </c>
      <c r="S22" s="81">
        <v>6.3536657657184001</v>
      </c>
      <c r="T22" s="82"/>
      <c r="U22" s="81">
        <v>2069545</v>
      </c>
      <c r="V22" s="81">
        <v>723</v>
      </c>
      <c r="W22" s="81">
        <v>16</v>
      </c>
      <c r="X22" s="81">
        <v>12593</v>
      </c>
      <c r="Y22" s="81">
        <v>22641</v>
      </c>
      <c r="Z22" s="81">
        <v>33871</v>
      </c>
      <c r="AA22" s="81">
        <v>5798</v>
      </c>
      <c r="AB22" s="81">
        <v>53955</v>
      </c>
      <c r="AC22" s="81">
        <v>0</v>
      </c>
      <c r="AD22" s="81">
        <v>6.3536657657184001</v>
      </c>
      <c r="AE22" s="82"/>
      <c r="AF22" s="81">
        <v>18845055.426445879</v>
      </c>
      <c r="AG22" s="81">
        <v>1109159.311459749</v>
      </c>
      <c r="AH22" s="81">
        <v>238408.56575660809</v>
      </c>
      <c r="AI22" s="81">
        <v>77069621.443277732</v>
      </c>
      <c r="AJ22" s="81">
        <v>126700645.9470448</v>
      </c>
      <c r="AK22" s="81">
        <v>0</v>
      </c>
      <c r="AL22" s="81">
        <v>0</v>
      </c>
      <c r="AM22" s="81">
        <v>7411630.1277752761</v>
      </c>
      <c r="AN22" s="81">
        <v>0</v>
      </c>
      <c r="AO22" s="81">
        <v>0</v>
      </c>
      <c r="AP22" s="82"/>
      <c r="AQ22" s="81">
        <v>1835</v>
      </c>
      <c r="AR22" s="81">
        <v>408</v>
      </c>
      <c r="AS22" s="81">
        <v>0</v>
      </c>
      <c r="AT22" s="81">
        <v>0</v>
      </c>
      <c r="AU22" s="81">
        <v>0</v>
      </c>
      <c r="AV22" s="81">
        <v>0</v>
      </c>
      <c r="AW22" s="81" t="s">
        <v>564</v>
      </c>
      <c r="AX22" s="82"/>
      <c r="AY22" s="81">
        <v>7462.8</v>
      </c>
      <c r="AZ22" s="81">
        <v>20239.400000000009</v>
      </c>
      <c r="BA22" s="81">
        <v>0</v>
      </c>
      <c r="BB22" s="81">
        <v>0</v>
      </c>
      <c r="BC22" s="81">
        <v>0</v>
      </c>
      <c r="BD22" s="81">
        <v>0</v>
      </c>
      <c r="BE22" s="81" t="s">
        <v>564</v>
      </c>
      <c r="BF22" s="82"/>
      <c r="BG22" s="81">
        <v>0</v>
      </c>
      <c r="BH22" s="81">
        <v>0</v>
      </c>
      <c r="BI22" s="81">
        <v>4.0010000000000003</v>
      </c>
      <c r="BJ22" s="81">
        <v>0</v>
      </c>
      <c r="BK22" s="81">
        <v>9.7089999999999996</v>
      </c>
      <c r="BL22" s="81">
        <v>0</v>
      </c>
      <c r="BM22" s="82"/>
      <c r="BN22" s="81">
        <v>0</v>
      </c>
      <c r="BO22" s="81">
        <v>0</v>
      </c>
      <c r="BP22" s="81">
        <v>1</v>
      </c>
      <c r="BQ22" s="81">
        <v>0</v>
      </c>
      <c r="BR22" s="81">
        <v>1</v>
      </c>
      <c r="BS22" s="81">
        <v>0</v>
      </c>
      <c r="BT22"/>
      <c r="BU22" s="80">
        <v>7.9530000000000003</v>
      </c>
      <c r="BV22" s="80">
        <v>5.7569999999999997</v>
      </c>
      <c r="BW22" s="80">
        <v>0</v>
      </c>
      <c r="BX22" s="80">
        <v>0</v>
      </c>
      <c r="BY22" s="80">
        <v>0</v>
      </c>
      <c r="BZ22" s="80">
        <v>0</v>
      </c>
      <c r="CA22" s="80">
        <v>0</v>
      </c>
      <c r="CB22" s="80">
        <v>0</v>
      </c>
      <c r="CC22" s="80">
        <v>0</v>
      </c>
    </row>
    <row r="23" spans="1:81">
      <c r="A23" s="80" t="s">
        <v>1850</v>
      </c>
      <c r="B23" s="80">
        <v>253</v>
      </c>
      <c r="C23" s="80">
        <v>15</v>
      </c>
      <c r="D23" s="80">
        <v>15</v>
      </c>
      <c r="E23" s="80">
        <v>2018</v>
      </c>
      <c r="F23" s="80" t="s">
        <v>93</v>
      </c>
      <c r="G23" s="80" t="s">
        <v>1835</v>
      </c>
      <c r="H23" s="80" t="s">
        <v>1836</v>
      </c>
      <c r="I23" s="177"/>
      <c r="J23" s="81">
        <v>75.850187175026562</v>
      </c>
      <c r="K23" s="81">
        <v>1.2926650173708627</v>
      </c>
      <c r="L23" s="81">
        <v>1.0548037285326521</v>
      </c>
      <c r="M23" s="81">
        <v>39.610699631320216</v>
      </c>
      <c r="N23" s="81">
        <v>55.517409314596101</v>
      </c>
      <c r="O23" s="81">
        <v>56.52193391852456</v>
      </c>
      <c r="P23" s="81">
        <v>28.387738015141146</v>
      </c>
      <c r="Q23" s="81">
        <v>3.4166655670680202</v>
      </c>
      <c r="R23" s="81">
        <v>0</v>
      </c>
      <c r="S23" s="81">
        <v>7.9747760791999989</v>
      </c>
      <c r="T23" s="82"/>
      <c r="U23" s="81">
        <v>2035246</v>
      </c>
      <c r="V23" s="81">
        <v>723</v>
      </c>
      <c r="W23" s="81">
        <v>16</v>
      </c>
      <c r="X23" s="81">
        <v>12593</v>
      </c>
      <c r="Y23" s="81">
        <v>22948</v>
      </c>
      <c r="Z23" s="81">
        <v>34441</v>
      </c>
      <c r="AA23" s="81">
        <v>5939</v>
      </c>
      <c r="AB23" s="81">
        <v>53908</v>
      </c>
      <c r="AC23" s="81">
        <v>0</v>
      </c>
      <c r="AD23" s="81">
        <v>7.9747760791999989</v>
      </c>
      <c r="AE23" s="82"/>
      <c r="AF23" s="81">
        <v>18015627.510277439</v>
      </c>
      <c r="AG23" s="81">
        <v>987235.93932336138</v>
      </c>
      <c r="AH23" s="81">
        <v>221244.53505584001</v>
      </c>
      <c r="AI23" s="81">
        <v>75267230.671399459</v>
      </c>
      <c r="AJ23" s="81">
        <v>118640728.9761883</v>
      </c>
      <c r="AK23" s="81">
        <v>0</v>
      </c>
      <c r="AL23" s="81">
        <v>0</v>
      </c>
      <c r="AM23" s="81">
        <v>7420496.0762435663</v>
      </c>
      <c r="AN23" s="81">
        <v>0</v>
      </c>
      <c r="AO23" s="81">
        <v>0</v>
      </c>
      <c r="AP23" s="82"/>
      <c r="AQ23" s="81">
        <v>1947</v>
      </c>
      <c r="AR23" s="81">
        <v>442</v>
      </c>
      <c r="AS23" s="81">
        <v>0</v>
      </c>
      <c r="AT23" s="81">
        <v>0</v>
      </c>
      <c r="AU23" s="81">
        <v>0</v>
      </c>
      <c r="AV23" s="81">
        <v>0</v>
      </c>
      <c r="AW23" s="81" t="s">
        <v>564</v>
      </c>
      <c r="AX23" s="82"/>
      <c r="AY23" s="81">
        <v>8040.8000000000011</v>
      </c>
      <c r="AZ23" s="81">
        <v>27702</v>
      </c>
      <c r="BA23" s="81">
        <v>0</v>
      </c>
      <c r="BB23" s="81">
        <v>0</v>
      </c>
      <c r="BC23" s="81">
        <v>0</v>
      </c>
      <c r="BD23" s="81">
        <v>0</v>
      </c>
      <c r="BE23" s="81" t="s">
        <v>564</v>
      </c>
      <c r="BF23" s="82"/>
      <c r="BG23" s="81">
        <v>0</v>
      </c>
      <c r="BH23" s="81">
        <v>0</v>
      </c>
      <c r="BI23" s="81">
        <v>3.702</v>
      </c>
      <c r="BJ23" s="81">
        <v>0</v>
      </c>
      <c r="BK23" s="81">
        <v>11.14</v>
      </c>
      <c r="BL23" s="81">
        <v>0</v>
      </c>
      <c r="BM23" s="82"/>
      <c r="BN23" s="81">
        <v>0</v>
      </c>
      <c r="BO23" s="81">
        <v>0</v>
      </c>
      <c r="BP23" s="81">
        <v>1</v>
      </c>
      <c r="BQ23" s="81">
        <v>0</v>
      </c>
      <c r="BR23" s="81">
        <v>1</v>
      </c>
      <c r="BS23" s="81">
        <v>0</v>
      </c>
      <c r="BT23"/>
      <c r="BU23" s="80">
        <v>7.4580000000000002</v>
      </c>
      <c r="BV23" s="80">
        <v>7.3840000000000003</v>
      </c>
      <c r="BW23" s="80">
        <v>0</v>
      </c>
      <c r="BX23" s="80">
        <v>0</v>
      </c>
      <c r="BY23" s="80">
        <v>0</v>
      </c>
      <c r="BZ23" s="80">
        <v>0</v>
      </c>
      <c r="CA23" s="80">
        <v>0</v>
      </c>
      <c r="CB23" s="80">
        <v>0</v>
      </c>
      <c r="CC23" s="80">
        <v>0</v>
      </c>
    </row>
    <row r="24" spans="1:81">
      <c r="A24" s="80" t="s">
        <v>1851</v>
      </c>
      <c r="B24" s="80">
        <v>254</v>
      </c>
      <c r="C24" s="80">
        <v>16</v>
      </c>
      <c r="D24" s="80">
        <v>15</v>
      </c>
      <c r="E24" s="80">
        <v>2019</v>
      </c>
      <c r="F24" s="80" t="s">
        <v>73</v>
      </c>
      <c r="G24" s="80" t="s">
        <v>1835</v>
      </c>
      <c r="H24" s="80" t="s">
        <v>1836</v>
      </c>
      <c r="I24" s="177"/>
      <c r="J24" s="81">
        <v>80.065179720220215</v>
      </c>
      <c r="K24" s="81">
        <v>1.1843929395193777</v>
      </c>
      <c r="L24" s="81">
        <v>1.0646395114945082</v>
      </c>
      <c r="M24" s="81">
        <v>38.231493710534835</v>
      </c>
      <c r="N24" s="81">
        <v>55.931785764595972</v>
      </c>
      <c r="O24" s="81">
        <v>55.770253196477555</v>
      </c>
      <c r="P24" s="81">
        <v>28.881130687024424</v>
      </c>
      <c r="Q24" s="81">
        <v>3.3319044029832243</v>
      </c>
      <c r="R24" s="81">
        <v>0</v>
      </c>
      <c r="S24" s="81">
        <v>8.2398239279999999</v>
      </c>
      <c r="T24" s="82"/>
      <c r="U24" s="81">
        <v>1944562</v>
      </c>
      <c r="V24" s="81">
        <v>723</v>
      </c>
      <c r="W24" s="81">
        <v>16</v>
      </c>
      <c r="X24" s="81">
        <v>12593</v>
      </c>
      <c r="Y24" s="81">
        <v>23278</v>
      </c>
      <c r="Z24" s="81">
        <v>34916</v>
      </c>
      <c r="AA24" s="81">
        <v>5997</v>
      </c>
      <c r="AB24" s="81">
        <v>53994</v>
      </c>
      <c r="AC24" s="81">
        <v>0</v>
      </c>
      <c r="AD24" s="81">
        <v>8.2398239279999999</v>
      </c>
      <c r="AE24" s="82"/>
      <c r="AF24" s="81">
        <v>17865056.447692949</v>
      </c>
      <c r="AG24" s="81">
        <v>957872.93542137544</v>
      </c>
      <c r="AH24" s="81">
        <v>243581.77709586581</v>
      </c>
      <c r="AI24" s="81">
        <v>73852410.030912936</v>
      </c>
      <c r="AJ24" s="81">
        <v>110093928.44925225</v>
      </c>
      <c r="AK24" s="81">
        <v>0</v>
      </c>
      <c r="AL24" s="81">
        <v>0</v>
      </c>
      <c r="AM24" s="81">
        <v>7353576.3333856212</v>
      </c>
      <c r="AN24" s="81">
        <v>0</v>
      </c>
      <c r="AO24" s="81">
        <v>0</v>
      </c>
      <c r="AP24" s="82"/>
      <c r="AQ24" s="81">
        <v>2055</v>
      </c>
      <c r="AR24" s="81">
        <v>491</v>
      </c>
      <c r="AS24" s="81">
        <v>0</v>
      </c>
      <c r="AT24" s="81">
        <v>0</v>
      </c>
      <c r="AU24" s="81">
        <v>0</v>
      </c>
      <c r="AV24" s="81">
        <v>0</v>
      </c>
      <c r="AW24" s="81" t="s">
        <v>564</v>
      </c>
      <c r="AX24" s="82"/>
      <c r="AY24" s="81">
        <v>8518.7999999999993</v>
      </c>
      <c r="AZ24" s="81">
        <v>29568.2</v>
      </c>
      <c r="BA24" s="81">
        <v>0</v>
      </c>
      <c r="BB24" s="81">
        <v>0</v>
      </c>
      <c r="BC24" s="81">
        <v>0</v>
      </c>
      <c r="BD24" s="81">
        <v>0</v>
      </c>
      <c r="BE24" s="81" t="s">
        <v>564</v>
      </c>
      <c r="BF24" s="82"/>
      <c r="BG24" s="81">
        <v>0</v>
      </c>
      <c r="BH24" s="81">
        <v>0</v>
      </c>
      <c r="BI24" s="81">
        <v>3.2240000000000002</v>
      </c>
      <c r="BJ24" s="81">
        <v>0</v>
      </c>
      <c r="BK24" s="81">
        <v>10.074</v>
      </c>
      <c r="BL24" s="81">
        <v>0</v>
      </c>
      <c r="BM24" s="82"/>
      <c r="BN24" s="81">
        <v>0</v>
      </c>
      <c r="BO24" s="81">
        <v>0</v>
      </c>
      <c r="BP24" s="81">
        <v>1</v>
      </c>
      <c r="BQ24" s="81">
        <v>0</v>
      </c>
      <c r="BR24" s="81">
        <v>1</v>
      </c>
      <c r="BS24" s="81">
        <v>0</v>
      </c>
      <c r="BT24"/>
      <c r="BU24" s="80">
        <v>6.25</v>
      </c>
      <c r="BV24" s="80">
        <v>7.048</v>
      </c>
      <c r="BW24" s="80">
        <v>0</v>
      </c>
      <c r="BX24" s="80">
        <v>0</v>
      </c>
      <c r="BY24" s="80">
        <v>0</v>
      </c>
      <c r="BZ24" s="80">
        <v>0</v>
      </c>
      <c r="CA24" s="80">
        <v>0</v>
      </c>
      <c r="CB24" s="80">
        <v>0</v>
      </c>
      <c r="CC24" s="80">
        <v>0</v>
      </c>
    </row>
    <row r="25" spans="1:81">
      <c r="A25" s="80" t="s">
        <v>1852</v>
      </c>
      <c r="B25" s="80">
        <v>255</v>
      </c>
      <c r="C25" s="80">
        <v>17</v>
      </c>
      <c r="D25" s="80">
        <v>15</v>
      </c>
      <c r="E25" s="80">
        <v>2020</v>
      </c>
      <c r="F25" s="80" t="s">
        <v>218</v>
      </c>
      <c r="G25" s="80" t="s">
        <v>1835</v>
      </c>
      <c r="H25" s="80" t="s">
        <v>1836</v>
      </c>
      <c r="I25" s="177"/>
      <c r="J25" s="81">
        <v>62.945503403389722</v>
      </c>
      <c r="K25" s="81">
        <v>1.4885050540832476</v>
      </c>
      <c r="L25" s="81">
        <v>2.5262949596474953</v>
      </c>
      <c r="M25" s="81">
        <v>38.293977153135231</v>
      </c>
      <c r="N25" s="81">
        <v>50.498368399307807</v>
      </c>
      <c r="O25" s="81">
        <v>49.069749589776229</v>
      </c>
      <c r="P25" s="81">
        <v>27.27813441174305</v>
      </c>
      <c r="Q25" s="81">
        <v>3.1837164209634334</v>
      </c>
      <c r="R25" s="81">
        <v>0</v>
      </c>
      <c r="S25" s="81">
        <v>7.8719243238720011</v>
      </c>
      <c r="T25" s="82"/>
      <c r="U25" s="81">
        <v>1925778</v>
      </c>
      <c r="V25" s="81">
        <v>750</v>
      </c>
      <c r="W25" s="81">
        <v>40</v>
      </c>
      <c r="X25" s="81">
        <v>13339</v>
      </c>
      <c r="Y25" s="81">
        <v>23590</v>
      </c>
      <c r="Z25" s="81">
        <v>35064</v>
      </c>
      <c r="AA25" s="81">
        <v>6154</v>
      </c>
      <c r="AB25" s="81">
        <v>53995</v>
      </c>
      <c r="AC25" s="81">
        <v>0</v>
      </c>
      <c r="AD25" s="81">
        <v>7.8719243238720011</v>
      </c>
      <c r="AE25" s="82"/>
      <c r="AF25" s="81">
        <v>17348585.429108899</v>
      </c>
      <c r="AG25" s="81">
        <v>1099144.473513125</v>
      </c>
      <c r="AH25" s="81">
        <v>621342.41296144843</v>
      </c>
      <c r="AI25" s="81">
        <v>72076385.24035795</v>
      </c>
      <c r="AJ25" s="81">
        <v>92834388.021653771</v>
      </c>
      <c r="AK25" s="81"/>
      <c r="AL25" s="81"/>
      <c r="AM25" s="81">
        <v>7046947.3969620783</v>
      </c>
      <c r="AN25" s="81"/>
      <c r="AO25" s="81"/>
      <c r="AP25" s="82"/>
      <c r="AQ25" s="81">
        <v>2154</v>
      </c>
      <c r="AR25" s="81">
        <v>502</v>
      </c>
      <c r="AS25" s="81">
        <v>0</v>
      </c>
      <c r="AT25" s="81">
        <v>0</v>
      </c>
      <c r="AU25" s="81">
        <v>0</v>
      </c>
      <c r="AV25" s="81">
        <v>1</v>
      </c>
      <c r="AW25" s="81">
        <v>0</v>
      </c>
      <c r="AX25" s="82"/>
      <c r="AY25" s="81">
        <v>9071.4999999999945</v>
      </c>
      <c r="AZ25" s="81">
        <v>38247.600000000013</v>
      </c>
      <c r="BA25" s="81">
        <v>0</v>
      </c>
      <c r="BB25" s="81">
        <v>0</v>
      </c>
      <c r="BC25" s="81">
        <v>0</v>
      </c>
      <c r="BD25" s="81">
        <v>25</v>
      </c>
      <c r="BE25" s="81">
        <v>0</v>
      </c>
      <c r="BF25" s="82"/>
      <c r="BG25" s="81">
        <v>0</v>
      </c>
      <c r="BH25" s="81">
        <v>0</v>
      </c>
      <c r="BI25" s="81">
        <v>3.1909999999999998</v>
      </c>
      <c r="BJ25" s="81">
        <v>0</v>
      </c>
      <c r="BK25" s="81">
        <v>10.548</v>
      </c>
      <c r="BL25" s="81">
        <v>0</v>
      </c>
      <c r="BM25" s="82"/>
      <c r="BN25" s="81">
        <v>0</v>
      </c>
      <c r="BO25" s="81">
        <v>0</v>
      </c>
      <c r="BP25" s="81">
        <v>1</v>
      </c>
      <c r="BQ25" s="81">
        <v>0</v>
      </c>
      <c r="BR25" s="81">
        <v>1</v>
      </c>
      <c r="BS25" s="81">
        <v>0</v>
      </c>
      <c r="BT25"/>
      <c r="BU25" s="80">
        <v>6.4509999999999996</v>
      </c>
      <c r="BV25" s="80">
        <v>7.2880000000000003</v>
      </c>
      <c r="BW25" s="80">
        <v>0</v>
      </c>
      <c r="BX25" s="80">
        <v>0</v>
      </c>
      <c r="BY25" s="80">
        <v>0</v>
      </c>
      <c r="BZ25" s="80">
        <v>0</v>
      </c>
      <c r="CA25" s="80">
        <v>0</v>
      </c>
      <c r="CB25" s="80">
        <v>0</v>
      </c>
      <c r="CC25" s="80">
        <v>0</v>
      </c>
    </row>
    <row r="26" spans="1:81">
      <c r="A26" s="80" t="s">
        <v>1853</v>
      </c>
      <c r="B26" s="80">
        <v>255</v>
      </c>
      <c r="C26" s="80">
        <v>18</v>
      </c>
      <c r="D26" s="80">
        <v>15</v>
      </c>
      <c r="E26" s="80">
        <v>2021</v>
      </c>
      <c r="F26" s="80" t="s">
        <v>75</v>
      </c>
      <c r="G26" s="174" t="s">
        <v>1835</v>
      </c>
      <c r="H26" s="80" t="s">
        <v>1836</v>
      </c>
      <c r="I26" s="177"/>
      <c r="J26" s="81">
        <v>93.158758237547119</v>
      </c>
      <c r="K26" s="81">
        <v>1.5280494580501069</v>
      </c>
      <c r="L26" s="81">
        <v>2.0297368859321061</v>
      </c>
      <c r="M26" s="81">
        <v>37.109479025064807</v>
      </c>
      <c r="N26" s="81">
        <v>48.349074260040098</v>
      </c>
      <c r="O26" s="81">
        <v>48.119902382489059</v>
      </c>
      <c r="P26" s="81">
        <v>28.480799119217338</v>
      </c>
      <c r="Q26" s="81">
        <v>3.2318289486517555</v>
      </c>
      <c r="R26" s="81">
        <v>0</v>
      </c>
      <c r="S26" s="81">
        <v>7.0249540655740006</v>
      </c>
      <c r="T26" s="82"/>
      <c r="U26" s="81">
        <v>3088587</v>
      </c>
      <c r="V26" s="81">
        <v>750</v>
      </c>
      <c r="W26" s="81">
        <v>40</v>
      </c>
      <c r="X26" s="81">
        <v>13339</v>
      </c>
      <c r="Y26" s="81">
        <v>23934</v>
      </c>
      <c r="Z26" s="81">
        <v>35406</v>
      </c>
      <c r="AA26" s="81">
        <v>6266</v>
      </c>
      <c r="AB26" s="81">
        <v>54161</v>
      </c>
      <c r="AC26" s="81">
        <v>0</v>
      </c>
      <c r="AD26" s="81">
        <v>7.0249540655740006</v>
      </c>
      <c r="AE26" s="82"/>
      <c r="AF26" s="81">
        <v>24476092.494901054</v>
      </c>
      <c r="AG26" s="81">
        <v>1174751.5910932024</v>
      </c>
      <c r="AH26" s="81">
        <v>482659.2392677638</v>
      </c>
      <c r="AI26" s="81">
        <v>81089360.405891359</v>
      </c>
      <c r="AJ26" s="81">
        <v>108313800.53087752</v>
      </c>
      <c r="AK26" s="81">
        <v>0</v>
      </c>
      <c r="AL26" s="81">
        <v>0</v>
      </c>
      <c r="AM26" s="81">
        <v>7109383.4275584137</v>
      </c>
      <c r="AN26" s="81">
        <v>0</v>
      </c>
      <c r="AO26" s="81">
        <v>0</v>
      </c>
      <c r="AP26" s="82"/>
      <c r="AQ26" s="81">
        <v>2291</v>
      </c>
      <c r="AR26" s="81">
        <v>506</v>
      </c>
      <c r="AS26" s="81">
        <v>0</v>
      </c>
      <c r="AT26" s="81">
        <v>0</v>
      </c>
      <c r="AU26" s="81">
        <v>0</v>
      </c>
      <c r="AV26" s="81">
        <v>1</v>
      </c>
      <c r="AW26" s="81"/>
      <c r="AX26" s="82"/>
      <c r="AY26" s="81">
        <v>9900.099999999984</v>
      </c>
      <c r="AZ26" s="81">
        <v>38374.500000000007</v>
      </c>
      <c r="BA26" s="81">
        <v>0</v>
      </c>
      <c r="BB26" s="81">
        <v>0</v>
      </c>
      <c r="BC26" s="81">
        <v>0</v>
      </c>
      <c r="BD26" s="81">
        <v>25</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1854</v>
      </c>
      <c r="B27" s="80">
        <v>255</v>
      </c>
      <c r="C27" s="80">
        <v>19</v>
      </c>
      <c r="D27" s="80">
        <v>15</v>
      </c>
      <c r="E27" s="80">
        <v>2022</v>
      </c>
      <c r="F27" s="80" t="s">
        <v>568</v>
      </c>
      <c r="G27" s="174" t="s">
        <v>1835</v>
      </c>
      <c r="H27" s="80" t="s">
        <v>1836</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2429</v>
      </c>
      <c r="AR27" s="81">
        <v>508</v>
      </c>
      <c r="AS27" s="81">
        <v>0</v>
      </c>
      <c r="AT27" s="81">
        <v>0</v>
      </c>
      <c r="AU27" s="81">
        <v>0</v>
      </c>
      <c r="AV27" s="81">
        <v>1</v>
      </c>
      <c r="AW27" s="81"/>
      <c r="AX27" s="82"/>
      <c r="AY27" s="81">
        <v>10711.199999999973</v>
      </c>
      <c r="AZ27" s="81">
        <v>38461.30000000001</v>
      </c>
      <c r="BA27" s="81">
        <v>0</v>
      </c>
      <c r="BB27" s="81">
        <v>0</v>
      </c>
      <c r="BC27" s="81">
        <v>0</v>
      </c>
      <c r="BD27" s="81">
        <v>25</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1855</v>
      </c>
      <c r="B28" s="80">
        <v>409</v>
      </c>
      <c r="C28" s="80">
        <v>1</v>
      </c>
      <c r="D28" s="80">
        <v>25</v>
      </c>
      <c r="E28" s="80">
        <v>1990</v>
      </c>
      <c r="F28" s="80" t="s">
        <v>562</v>
      </c>
      <c r="G28" s="80" t="s">
        <v>1856</v>
      </c>
      <c r="H28" s="80" t="s">
        <v>1857</v>
      </c>
      <c r="I28" s="177"/>
      <c r="J28" s="81">
        <v>38.189086144185872</v>
      </c>
      <c r="K28" s="81">
        <v>6.0471162620154528</v>
      </c>
      <c r="L28" s="81">
        <v>2.4230339388717215</v>
      </c>
      <c r="M28" s="81">
        <v>36.764569312291954</v>
      </c>
      <c r="N28" s="81">
        <v>49.316846836417902</v>
      </c>
      <c r="O28" s="81">
        <v>34.528558793932319</v>
      </c>
      <c r="P28" s="81">
        <v>32.461449306581279</v>
      </c>
      <c r="Q28" s="81">
        <v>2.4493423600857911</v>
      </c>
      <c r="R28" s="81">
        <v>0</v>
      </c>
      <c r="S28" s="81">
        <v>2.8564392908207599</v>
      </c>
      <c r="T28" s="82"/>
      <c r="U28" s="81">
        <v>4797681</v>
      </c>
      <c r="V28" s="81">
        <v>2146</v>
      </c>
      <c r="W28" s="81">
        <v>21</v>
      </c>
      <c r="X28" s="81">
        <v>13782</v>
      </c>
      <c r="Y28" s="81">
        <v>14835</v>
      </c>
      <c r="Z28" s="81">
        <v>14202</v>
      </c>
      <c r="AA28" s="81">
        <v>7882</v>
      </c>
      <c r="AB28" s="81">
        <v>39769</v>
      </c>
      <c r="AC28" s="81">
        <v>0</v>
      </c>
      <c r="AD28" s="81">
        <v>2.8564392908207599</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1858</v>
      </c>
      <c r="B29" s="80">
        <v>410</v>
      </c>
      <c r="C29" s="80">
        <v>2</v>
      </c>
      <c r="D29" s="80">
        <v>25</v>
      </c>
      <c r="E29" s="80">
        <v>2005</v>
      </c>
      <c r="F29" s="80" t="s">
        <v>565</v>
      </c>
      <c r="G29" s="80" t="s">
        <v>1856</v>
      </c>
      <c r="H29" s="80" t="s">
        <v>1857</v>
      </c>
      <c r="I29" s="177"/>
      <c r="J29" s="81">
        <v>27.029811688126628</v>
      </c>
      <c r="K29" s="81">
        <v>4.7585248222746888</v>
      </c>
      <c r="L29" s="81">
        <v>0.14080207079829649</v>
      </c>
      <c r="M29" s="81">
        <v>89.66637280793698</v>
      </c>
      <c r="N29" s="81">
        <v>76.203768154164507</v>
      </c>
      <c r="O29" s="81">
        <v>58.249952355537047</v>
      </c>
      <c r="P29" s="81">
        <v>30.599417446388237</v>
      </c>
      <c r="Q29" s="81">
        <v>2.5455318886222837</v>
      </c>
      <c r="R29" s="81">
        <v>0</v>
      </c>
      <c r="S29" s="81">
        <v>6.0381875989857834</v>
      </c>
      <c r="T29" s="82"/>
      <c r="U29" s="81">
        <v>3735243</v>
      </c>
      <c r="V29" s="81">
        <v>2058</v>
      </c>
      <c r="W29" s="81">
        <v>1</v>
      </c>
      <c r="X29" s="81">
        <v>17935</v>
      </c>
      <c r="Y29" s="81">
        <v>17347</v>
      </c>
      <c r="Z29" s="81">
        <v>27725</v>
      </c>
      <c r="AA29" s="81">
        <v>6085</v>
      </c>
      <c r="AB29" s="81">
        <v>43207</v>
      </c>
      <c r="AC29" s="81">
        <v>0</v>
      </c>
      <c r="AD29" s="81">
        <v>6.0381875989857834</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1859</v>
      </c>
      <c r="B30" s="80">
        <v>411</v>
      </c>
      <c r="C30" s="80">
        <v>3</v>
      </c>
      <c r="D30" s="80">
        <v>25</v>
      </c>
      <c r="E30" s="80">
        <v>2006</v>
      </c>
      <c r="F30" s="80" t="s">
        <v>566</v>
      </c>
      <c r="G30" s="80" t="s">
        <v>1856</v>
      </c>
      <c r="H30" s="80" t="s">
        <v>1857</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1860</v>
      </c>
      <c r="B31" s="80">
        <v>412</v>
      </c>
      <c r="C31" s="80">
        <v>4</v>
      </c>
      <c r="D31" s="80">
        <v>25</v>
      </c>
      <c r="E31" s="80">
        <v>2007</v>
      </c>
      <c r="F31" s="80" t="s">
        <v>567</v>
      </c>
      <c r="G31" s="80" t="s">
        <v>1856</v>
      </c>
      <c r="H31" s="80" t="s">
        <v>1857</v>
      </c>
      <c r="I31" s="177"/>
      <c r="J31" s="81">
        <v>31.071987550407513</v>
      </c>
      <c r="K31" s="81">
        <v>5.8660589629364832</v>
      </c>
      <c r="L31" s="81">
        <v>1.6915846528067722</v>
      </c>
      <c r="M31" s="81">
        <v>112.50436794982534</v>
      </c>
      <c r="N31" s="81">
        <v>109.25151776945042</v>
      </c>
      <c r="O31" s="81">
        <v>57.003834029411628</v>
      </c>
      <c r="P31" s="81">
        <v>30.240701352316457</v>
      </c>
      <c r="Q31" s="81">
        <v>2.7626265492606925</v>
      </c>
      <c r="R31" s="81">
        <v>0</v>
      </c>
      <c r="S31" s="81">
        <v>5.7840285984264792</v>
      </c>
      <c r="T31" s="82"/>
      <c r="U31" s="81">
        <v>3452242</v>
      </c>
      <c r="V31" s="81">
        <v>2028</v>
      </c>
      <c r="W31" s="81">
        <v>14</v>
      </c>
      <c r="X31" s="81">
        <v>19582</v>
      </c>
      <c r="Y31" s="81">
        <v>18177</v>
      </c>
      <c r="Z31" s="81">
        <v>28205</v>
      </c>
      <c r="AA31" s="81">
        <v>5922</v>
      </c>
      <c r="AB31" s="81">
        <v>44412</v>
      </c>
      <c r="AC31" s="81">
        <v>0</v>
      </c>
      <c r="AD31" s="81">
        <v>5.7840285984264792</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1861</v>
      </c>
      <c r="B32" s="80">
        <v>413</v>
      </c>
      <c r="C32" s="80">
        <v>5</v>
      </c>
      <c r="D32" s="80">
        <v>25</v>
      </c>
      <c r="E32" s="80">
        <v>2008</v>
      </c>
      <c r="F32" s="80" t="s">
        <v>84</v>
      </c>
      <c r="G32" s="80" t="s">
        <v>1856</v>
      </c>
      <c r="H32" s="80" t="s">
        <v>1857</v>
      </c>
      <c r="I32" s="177"/>
      <c r="J32" s="81">
        <v>26.630047756720483</v>
      </c>
      <c r="K32" s="81">
        <v>4.0549991585187053</v>
      </c>
      <c r="L32" s="81">
        <v>9.743795074745186E-2</v>
      </c>
      <c r="M32" s="81">
        <v>106.14943411543233</v>
      </c>
      <c r="N32" s="81">
        <v>91.012564141476403</v>
      </c>
      <c r="O32" s="81">
        <v>55.250572739360862</v>
      </c>
      <c r="P32" s="81">
        <v>29.007577374770992</v>
      </c>
      <c r="Q32" s="81">
        <v>2.7685759794741913</v>
      </c>
      <c r="R32" s="81">
        <v>0</v>
      </c>
      <c r="S32" s="81">
        <v>6.5965005976847211</v>
      </c>
      <c r="T32" s="82"/>
      <c r="U32" s="81">
        <v>3706940</v>
      </c>
      <c r="V32" s="81">
        <v>2028</v>
      </c>
      <c r="W32" s="81">
        <v>1</v>
      </c>
      <c r="X32" s="81">
        <v>19582</v>
      </c>
      <c r="Y32" s="81">
        <v>18763</v>
      </c>
      <c r="Z32" s="81">
        <v>28297</v>
      </c>
      <c r="AA32" s="81">
        <v>5687</v>
      </c>
      <c r="AB32" s="81">
        <v>45239</v>
      </c>
      <c r="AC32" s="81">
        <v>0</v>
      </c>
      <c r="AD32" s="81">
        <v>6.5965005976847211</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1862</v>
      </c>
      <c r="B33" s="80">
        <v>414</v>
      </c>
      <c r="C33" s="80">
        <v>6</v>
      </c>
      <c r="D33" s="80">
        <v>25</v>
      </c>
      <c r="E33" s="80">
        <v>2009</v>
      </c>
      <c r="F33" s="80" t="s">
        <v>85</v>
      </c>
      <c r="G33" s="80" t="s">
        <v>1856</v>
      </c>
      <c r="H33" s="80" t="s">
        <v>1857</v>
      </c>
      <c r="I33" s="177"/>
      <c r="J33" s="81">
        <v>16.188370732235423</v>
      </c>
      <c r="K33" s="81">
        <v>3.3311978969028382</v>
      </c>
      <c r="L33" s="81">
        <v>1.8247048593203854</v>
      </c>
      <c r="M33" s="81">
        <v>85.687048367908773</v>
      </c>
      <c r="N33" s="81">
        <v>71.507069935749414</v>
      </c>
      <c r="O33" s="81">
        <v>56.697557297479378</v>
      </c>
      <c r="P33" s="81">
        <v>27.202301409124875</v>
      </c>
      <c r="Q33" s="81">
        <v>2.6987993900299578</v>
      </c>
      <c r="R33" s="81">
        <v>0</v>
      </c>
      <c r="S33" s="81">
        <v>9.5017423817680253</v>
      </c>
      <c r="T33" s="82"/>
      <c r="U33" s="81">
        <v>2280270</v>
      </c>
      <c r="V33" s="81">
        <v>1987</v>
      </c>
      <c r="W33" s="81">
        <v>28</v>
      </c>
      <c r="X33" s="81">
        <v>21488</v>
      </c>
      <c r="Y33" s="81">
        <v>19537</v>
      </c>
      <c r="Z33" s="81">
        <v>28662</v>
      </c>
      <c r="AA33" s="81">
        <v>5475</v>
      </c>
      <c r="AB33" s="81">
        <v>46293</v>
      </c>
      <c r="AC33" s="81">
        <v>0</v>
      </c>
      <c r="AD33" s="81">
        <v>9.5017423817680253</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0</v>
      </c>
      <c r="BH33" s="81">
        <v>0</v>
      </c>
      <c r="BI33" s="81">
        <v>8.86</v>
      </c>
      <c r="BJ33" s="81">
        <v>0</v>
      </c>
      <c r="BK33" s="81">
        <v>13.23</v>
      </c>
      <c r="BL33" s="81">
        <v>0</v>
      </c>
      <c r="BM33" s="82"/>
      <c r="BN33" s="81">
        <v>0</v>
      </c>
      <c r="BO33" s="81">
        <v>0</v>
      </c>
      <c r="BP33" s="81">
        <v>2</v>
      </c>
      <c r="BQ33" s="81">
        <v>0</v>
      </c>
      <c r="BR33" s="81">
        <v>2</v>
      </c>
      <c r="BS33" s="81">
        <v>0</v>
      </c>
      <c r="BT33"/>
      <c r="BU33" s="80"/>
      <c r="BV33" s="80"/>
      <c r="BW33" s="80"/>
      <c r="BX33" s="80"/>
      <c r="BY33" s="80"/>
      <c r="BZ33" s="80"/>
      <c r="CA33" s="80"/>
      <c r="CB33" s="80"/>
      <c r="CC33" s="80"/>
    </row>
    <row r="34" spans="1:81">
      <c r="A34" s="80" t="s">
        <v>1863</v>
      </c>
      <c r="B34" s="80">
        <v>415</v>
      </c>
      <c r="C34" s="80">
        <v>7</v>
      </c>
      <c r="D34" s="80">
        <v>25</v>
      </c>
      <c r="E34" s="80">
        <v>2010</v>
      </c>
      <c r="F34" s="80" t="s">
        <v>86</v>
      </c>
      <c r="G34" s="80" t="s">
        <v>1856</v>
      </c>
      <c r="H34" s="80" t="s">
        <v>1857</v>
      </c>
      <c r="I34" s="177"/>
      <c r="J34" s="81">
        <v>15.865757993687534</v>
      </c>
      <c r="K34" s="81">
        <v>3.7833866695536749</v>
      </c>
      <c r="L34" s="81">
        <v>1.6400971625654857</v>
      </c>
      <c r="M34" s="81">
        <v>94.098090144552955</v>
      </c>
      <c r="N34" s="81">
        <v>91.05603195854016</v>
      </c>
      <c r="O34" s="81">
        <v>57.228818398083952</v>
      </c>
      <c r="P34" s="81">
        <v>26.762698856834135</v>
      </c>
      <c r="Q34" s="81">
        <v>2.8608783663024111</v>
      </c>
      <c r="R34" s="81">
        <v>0</v>
      </c>
      <c r="S34" s="81">
        <v>9.1115632401440916</v>
      </c>
      <c r="T34" s="82"/>
      <c r="U34" s="81">
        <v>2327425</v>
      </c>
      <c r="V34" s="81">
        <v>1987</v>
      </c>
      <c r="W34" s="81">
        <v>28</v>
      </c>
      <c r="X34" s="81">
        <v>21488</v>
      </c>
      <c r="Y34" s="81">
        <v>20078</v>
      </c>
      <c r="Z34" s="81">
        <v>29065</v>
      </c>
      <c r="AA34" s="81">
        <v>5252</v>
      </c>
      <c r="AB34" s="81">
        <v>47022</v>
      </c>
      <c r="AC34" s="81">
        <v>0</v>
      </c>
      <c r="AD34" s="81">
        <v>9.1115632401440916</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0</v>
      </c>
      <c r="BH34" s="81">
        <v>0</v>
      </c>
      <c r="BI34" s="81">
        <v>7.5250000000000004</v>
      </c>
      <c r="BJ34" s="81">
        <v>0</v>
      </c>
      <c r="BK34" s="81">
        <v>6.0609999999999999</v>
      </c>
      <c r="BL34" s="81">
        <v>0</v>
      </c>
      <c r="BM34" s="82"/>
      <c r="BN34" s="81">
        <v>0</v>
      </c>
      <c r="BO34" s="81">
        <v>0</v>
      </c>
      <c r="BP34" s="81">
        <v>2</v>
      </c>
      <c r="BQ34" s="81">
        <v>0</v>
      </c>
      <c r="BR34" s="81">
        <v>1</v>
      </c>
      <c r="BS34" s="81">
        <v>0</v>
      </c>
      <c r="BT34"/>
      <c r="BU34" s="80">
        <v>13.586</v>
      </c>
      <c r="BV34" s="80">
        <v>0</v>
      </c>
      <c r="BW34" s="80">
        <v>0</v>
      </c>
      <c r="BX34" s="80">
        <v>0</v>
      </c>
      <c r="BY34" s="80">
        <v>0</v>
      </c>
      <c r="BZ34" s="80">
        <v>0</v>
      </c>
      <c r="CA34" s="80">
        <v>0</v>
      </c>
      <c r="CB34" s="80">
        <v>0</v>
      </c>
      <c r="CC34" s="80">
        <v>0</v>
      </c>
    </row>
    <row r="35" spans="1:81">
      <c r="A35" s="80" t="s">
        <v>1864</v>
      </c>
      <c r="B35" s="80">
        <v>416</v>
      </c>
      <c r="C35" s="80">
        <v>8</v>
      </c>
      <c r="D35" s="80">
        <v>25</v>
      </c>
      <c r="E35" s="80">
        <v>2011</v>
      </c>
      <c r="F35" s="80" t="s">
        <v>87</v>
      </c>
      <c r="G35" s="80" t="s">
        <v>1856</v>
      </c>
      <c r="H35" s="80" t="s">
        <v>1857</v>
      </c>
      <c r="I35" s="177"/>
      <c r="J35" s="81">
        <v>23.940878403173468</v>
      </c>
      <c r="K35" s="81">
        <v>5.5346623074831118</v>
      </c>
      <c r="L35" s="81">
        <v>1.9560460301378675</v>
      </c>
      <c r="M35" s="81">
        <v>127.56691836572817</v>
      </c>
      <c r="N35" s="81">
        <v>130.83294002324331</v>
      </c>
      <c r="O35" s="81">
        <v>57.226048659662766</v>
      </c>
      <c r="P35" s="81">
        <v>25.613215934476802</v>
      </c>
      <c r="Q35" s="81">
        <v>3.3877178372179726</v>
      </c>
      <c r="R35" s="81">
        <v>0</v>
      </c>
      <c r="S35" s="81">
        <v>9.5932277327326929</v>
      </c>
      <c r="T35" s="82"/>
      <c r="U35" s="81">
        <v>3023253</v>
      </c>
      <c r="V35" s="81">
        <v>1987</v>
      </c>
      <c r="W35" s="81">
        <v>28</v>
      </c>
      <c r="X35" s="81">
        <v>21488</v>
      </c>
      <c r="Y35" s="81">
        <v>20823</v>
      </c>
      <c r="Z35" s="81">
        <v>29695</v>
      </c>
      <c r="AA35" s="81">
        <v>5176</v>
      </c>
      <c r="AB35" s="81">
        <v>48273</v>
      </c>
      <c r="AC35" s="81">
        <v>0</v>
      </c>
      <c r="AD35" s="81">
        <v>9.5932277327326929</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0</v>
      </c>
      <c r="BH35" s="81">
        <v>0</v>
      </c>
      <c r="BI35" s="81">
        <v>8.1440000000000001</v>
      </c>
      <c r="BJ35" s="81">
        <v>0</v>
      </c>
      <c r="BK35" s="81">
        <v>6.4829999999999997</v>
      </c>
      <c r="BL35" s="81">
        <v>0</v>
      </c>
      <c r="BM35" s="82"/>
      <c r="BN35" s="81">
        <v>0</v>
      </c>
      <c r="BO35" s="81">
        <v>0</v>
      </c>
      <c r="BP35" s="81">
        <v>2</v>
      </c>
      <c r="BQ35" s="81">
        <v>0</v>
      </c>
      <c r="BR35" s="81">
        <v>1</v>
      </c>
      <c r="BS35" s="81">
        <v>0</v>
      </c>
      <c r="BT35"/>
      <c r="BU35" s="80">
        <v>14.627000000000001</v>
      </c>
      <c r="BV35" s="80">
        <v>0</v>
      </c>
      <c r="BW35" s="80">
        <v>0</v>
      </c>
      <c r="BX35" s="80">
        <v>0</v>
      </c>
      <c r="BY35" s="80">
        <v>0</v>
      </c>
      <c r="BZ35" s="80">
        <v>0</v>
      </c>
      <c r="CA35" s="80">
        <v>0</v>
      </c>
      <c r="CB35" s="80">
        <v>0</v>
      </c>
      <c r="CC35" s="80">
        <v>0</v>
      </c>
    </row>
    <row r="36" spans="1:81">
      <c r="A36" s="80" t="s">
        <v>1865</v>
      </c>
      <c r="B36" s="80">
        <v>417</v>
      </c>
      <c r="C36" s="80">
        <v>9</v>
      </c>
      <c r="D36" s="80">
        <v>25</v>
      </c>
      <c r="E36" s="80">
        <v>2012</v>
      </c>
      <c r="F36" s="80" t="s">
        <v>88</v>
      </c>
      <c r="G36" s="80" t="s">
        <v>1856</v>
      </c>
      <c r="H36" s="80" t="s">
        <v>1857</v>
      </c>
      <c r="I36" s="177"/>
      <c r="J36" s="81">
        <v>20.347583212425896</v>
      </c>
      <c r="K36" s="81">
        <v>5.0120702483337123</v>
      </c>
      <c r="L36" s="81">
        <v>1.8815711579372063</v>
      </c>
      <c r="M36" s="81">
        <v>127.87079034920522</v>
      </c>
      <c r="N36" s="81">
        <v>141.46522839929892</v>
      </c>
      <c r="O36" s="81">
        <v>58.14851495022053</v>
      </c>
      <c r="P36" s="81">
        <v>25.659413277058736</v>
      </c>
      <c r="Q36" s="81">
        <v>3.7948925571448551</v>
      </c>
      <c r="R36" s="81">
        <v>0</v>
      </c>
      <c r="S36" s="81">
        <v>7.9254266154073365</v>
      </c>
      <c r="T36" s="82"/>
      <c r="U36" s="81">
        <v>2611835</v>
      </c>
      <c r="V36" s="81">
        <v>1987</v>
      </c>
      <c r="W36" s="81">
        <v>28</v>
      </c>
      <c r="X36" s="81">
        <v>21488</v>
      </c>
      <c r="Y36" s="81">
        <v>21633</v>
      </c>
      <c r="Z36" s="81">
        <v>30413</v>
      </c>
      <c r="AA36" s="81">
        <v>5156</v>
      </c>
      <c r="AB36" s="81">
        <v>49771</v>
      </c>
      <c r="AC36" s="81">
        <v>0</v>
      </c>
      <c r="AD36" s="81">
        <v>7.9254266154073365</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0</v>
      </c>
      <c r="BH36" s="81">
        <v>0</v>
      </c>
      <c r="BI36" s="81">
        <v>8.1319999999999997</v>
      </c>
      <c r="BJ36" s="81">
        <v>0</v>
      </c>
      <c r="BK36" s="81">
        <v>14.777999999999999</v>
      </c>
      <c r="BL36" s="81">
        <v>0</v>
      </c>
      <c r="BM36" s="82"/>
      <c r="BN36" s="81">
        <v>0</v>
      </c>
      <c r="BO36" s="81">
        <v>0</v>
      </c>
      <c r="BP36" s="81">
        <v>2</v>
      </c>
      <c r="BQ36" s="81">
        <v>0</v>
      </c>
      <c r="BR36" s="81">
        <v>2</v>
      </c>
      <c r="BS36" s="81">
        <v>0</v>
      </c>
      <c r="BT36"/>
      <c r="BU36" s="80">
        <v>22.91</v>
      </c>
      <c r="BV36" s="80">
        <v>0</v>
      </c>
      <c r="BW36" s="80">
        <v>0</v>
      </c>
      <c r="BX36" s="80">
        <v>0</v>
      </c>
      <c r="BY36" s="80">
        <v>0</v>
      </c>
      <c r="BZ36" s="80">
        <v>0</v>
      </c>
      <c r="CA36" s="80">
        <v>0</v>
      </c>
      <c r="CB36" s="80">
        <v>0</v>
      </c>
      <c r="CC36" s="80">
        <v>0</v>
      </c>
    </row>
    <row r="37" spans="1:81">
      <c r="A37" s="80" t="s">
        <v>1866</v>
      </c>
      <c r="B37" s="80">
        <v>418</v>
      </c>
      <c r="C37" s="80">
        <v>10</v>
      </c>
      <c r="D37" s="80">
        <v>25</v>
      </c>
      <c r="E37" s="80">
        <v>2013</v>
      </c>
      <c r="F37" s="80" t="s">
        <v>89</v>
      </c>
      <c r="G37" s="80" t="s">
        <v>1856</v>
      </c>
      <c r="H37" s="80" t="s">
        <v>1857</v>
      </c>
      <c r="I37" s="177"/>
      <c r="J37" s="81">
        <v>20.83816281746272</v>
      </c>
      <c r="K37" s="81">
        <v>3.863582284591764</v>
      </c>
      <c r="L37" s="81">
        <v>1.7115550168597007</v>
      </c>
      <c r="M37" s="81">
        <v>129.70724201376279</v>
      </c>
      <c r="N37" s="81">
        <v>123.94463978233649</v>
      </c>
      <c r="O37" s="81">
        <v>57.376362755295517</v>
      </c>
      <c r="P37" s="81">
        <v>26.260626919132189</v>
      </c>
      <c r="Q37" s="81">
        <v>3.9054832585538226</v>
      </c>
      <c r="R37" s="81">
        <v>0</v>
      </c>
      <c r="S37" s="81">
        <v>7.6981095730677929</v>
      </c>
      <c r="T37" s="82"/>
      <c r="U37" s="81">
        <v>2633760</v>
      </c>
      <c r="V37" s="81">
        <v>1987</v>
      </c>
      <c r="W37" s="81">
        <v>28</v>
      </c>
      <c r="X37" s="81">
        <v>21488</v>
      </c>
      <c r="Y37" s="81">
        <v>22006</v>
      </c>
      <c r="Z37" s="81">
        <v>31349</v>
      </c>
      <c r="AA37" s="81">
        <v>5257</v>
      </c>
      <c r="AB37" s="81">
        <v>50487</v>
      </c>
      <c r="AC37" s="81">
        <v>0</v>
      </c>
      <c r="AD37" s="81">
        <v>7.6981095730677929</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0</v>
      </c>
      <c r="BH37" s="81">
        <v>0</v>
      </c>
      <c r="BI37" s="81">
        <v>8.2189999999999994</v>
      </c>
      <c r="BJ37" s="81">
        <v>0</v>
      </c>
      <c r="BK37" s="81">
        <v>14.308</v>
      </c>
      <c r="BL37" s="81">
        <v>0</v>
      </c>
      <c r="BM37" s="82"/>
      <c r="BN37" s="81">
        <v>0</v>
      </c>
      <c r="BO37" s="81">
        <v>0</v>
      </c>
      <c r="BP37" s="81">
        <v>2</v>
      </c>
      <c r="BQ37" s="81">
        <v>0</v>
      </c>
      <c r="BR37" s="81">
        <v>2</v>
      </c>
      <c r="BS37" s="81">
        <v>0</v>
      </c>
      <c r="BT37"/>
      <c r="BU37" s="80">
        <v>22.527000000000001</v>
      </c>
      <c r="BV37" s="80">
        <v>0</v>
      </c>
      <c r="BW37" s="80">
        <v>0</v>
      </c>
      <c r="BX37" s="80">
        <v>0</v>
      </c>
      <c r="BY37" s="80">
        <v>0</v>
      </c>
      <c r="BZ37" s="80">
        <v>0</v>
      </c>
      <c r="CA37" s="80">
        <v>0</v>
      </c>
      <c r="CB37" s="80">
        <v>0</v>
      </c>
      <c r="CC37" s="80">
        <v>0</v>
      </c>
    </row>
    <row r="38" spans="1:81">
      <c r="A38" s="80" t="s">
        <v>1867</v>
      </c>
      <c r="B38" s="80">
        <v>419</v>
      </c>
      <c r="C38" s="80">
        <v>11</v>
      </c>
      <c r="D38" s="80">
        <v>25</v>
      </c>
      <c r="E38" s="80">
        <v>2014</v>
      </c>
      <c r="F38" s="80" t="s">
        <v>90</v>
      </c>
      <c r="G38" s="80" t="s">
        <v>1856</v>
      </c>
      <c r="H38" s="80" t="s">
        <v>1857</v>
      </c>
      <c r="I38" s="177"/>
      <c r="J38" s="81">
        <v>20.579256170125959</v>
      </c>
      <c r="K38" s="81">
        <v>3.5899737227812563</v>
      </c>
      <c r="L38" s="81">
        <v>0.33822321947449219</v>
      </c>
      <c r="M38" s="81">
        <v>127.23378491537322</v>
      </c>
      <c r="N38" s="81">
        <v>122.0517827183064</v>
      </c>
      <c r="O38" s="81">
        <v>55.697464908995634</v>
      </c>
      <c r="P38" s="81">
        <v>26.341975873441516</v>
      </c>
      <c r="Q38" s="81">
        <v>3.7945612810174185</v>
      </c>
      <c r="R38" s="81">
        <v>0</v>
      </c>
      <c r="S38" s="81">
        <v>7.7248545522578329</v>
      </c>
      <c r="T38" s="82"/>
      <c r="U38" s="81">
        <v>2953593</v>
      </c>
      <c r="V38" s="81">
        <v>1496</v>
      </c>
      <c r="W38" s="81">
        <v>6</v>
      </c>
      <c r="X38" s="81">
        <v>21598</v>
      </c>
      <c r="Y38" s="81">
        <v>22338</v>
      </c>
      <c r="Z38" s="81">
        <v>32051</v>
      </c>
      <c r="AA38" s="81">
        <v>5246</v>
      </c>
      <c r="AB38" s="81">
        <v>51126</v>
      </c>
      <c r="AC38" s="81">
        <v>0</v>
      </c>
      <c r="AD38" s="81">
        <v>7.7248545522578329</v>
      </c>
      <c r="AE38" s="82"/>
      <c r="AF38" s="81">
        <v>22899471.722072244</v>
      </c>
      <c r="AG38" s="81">
        <v>2810660.6326170433</v>
      </c>
      <c r="AH38" s="81">
        <v>31587.051617969075</v>
      </c>
      <c r="AI38" s="81">
        <v>132798627.07179099</v>
      </c>
      <c r="AJ38" s="81">
        <v>156205441.32738429</v>
      </c>
      <c r="AK38" s="81">
        <v>0</v>
      </c>
      <c r="AL38" s="81">
        <v>0</v>
      </c>
      <c r="AM38" s="81">
        <v>7018835.8131915703</v>
      </c>
      <c r="AN38" s="81">
        <v>0</v>
      </c>
      <c r="AO38" s="81">
        <v>0</v>
      </c>
      <c r="AP38" s="82"/>
      <c r="AQ38" s="81">
        <v>512</v>
      </c>
      <c r="AR38" s="81">
        <v>71</v>
      </c>
      <c r="AS38" s="81">
        <v>0</v>
      </c>
      <c r="AT38" s="81">
        <v>1</v>
      </c>
      <c r="AU38" s="81">
        <v>0</v>
      </c>
      <c r="AV38" s="81">
        <v>0</v>
      </c>
      <c r="AW38" s="81" t="s">
        <v>564</v>
      </c>
      <c r="AX38" s="82"/>
      <c r="AY38" s="81">
        <v>2144.9540000000002</v>
      </c>
      <c r="AZ38" s="81">
        <v>1977.5</v>
      </c>
      <c r="BA38" s="81">
        <v>0</v>
      </c>
      <c r="BB38" s="81">
        <v>2.4</v>
      </c>
      <c r="BC38" s="81">
        <v>0</v>
      </c>
      <c r="BD38" s="81">
        <v>0</v>
      </c>
      <c r="BE38" s="81" t="s">
        <v>564</v>
      </c>
      <c r="BF38" s="82"/>
      <c r="BG38" s="81">
        <v>0</v>
      </c>
      <c r="BH38" s="81">
        <v>0</v>
      </c>
      <c r="BI38" s="81">
        <v>9.9640000000000004</v>
      </c>
      <c r="BJ38" s="81">
        <v>0</v>
      </c>
      <c r="BK38" s="81">
        <v>13.779</v>
      </c>
      <c r="BL38" s="81">
        <v>0</v>
      </c>
      <c r="BM38" s="82"/>
      <c r="BN38" s="81">
        <v>0</v>
      </c>
      <c r="BO38" s="81">
        <v>0</v>
      </c>
      <c r="BP38" s="81">
        <v>2</v>
      </c>
      <c r="BQ38" s="81">
        <v>0</v>
      </c>
      <c r="BR38" s="81">
        <v>2</v>
      </c>
      <c r="BS38" s="81">
        <v>0</v>
      </c>
      <c r="BT38"/>
      <c r="BU38" s="80">
        <v>23.742999999999999</v>
      </c>
      <c r="BV38" s="80">
        <v>0</v>
      </c>
      <c r="BW38" s="80">
        <v>0</v>
      </c>
      <c r="BX38" s="80">
        <v>0</v>
      </c>
      <c r="BY38" s="80">
        <v>0</v>
      </c>
      <c r="BZ38" s="80">
        <v>0</v>
      </c>
      <c r="CA38" s="80">
        <v>0</v>
      </c>
      <c r="CB38" s="80">
        <v>0</v>
      </c>
      <c r="CC38" s="80">
        <v>0</v>
      </c>
    </row>
    <row r="39" spans="1:81">
      <c r="A39" s="80" t="s">
        <v>1868</v>
      </c>
      <c r="B39" s="80">
        <v>420</v>
      </c>
      <c r="C39" s="80">
        <v>12</v>
      </c>
      <c r="D39" s="80">
        <v>25</v>
      </c>
      <c r="E39" s="80">
        <v>2015</v>
      </c>
      <c r="F39" s="80" t="s">
        <v>91</v>
      </c>
      <c r="G39" s="80" t="s">
        <v>1856</v>
      </c>
      <c r="H39" s="80" t="s">
        <v>1857</v>
      </c>
      <c r="I39" s="177"/>
      <c r="J39" s="81">
        <v>21.571459123429086</v>
      </c>
      <c r="K39" s="81">
        <v>3.5808167415456027</v>
      </c>
      <c r="L39" s="81">
        <v>0.36634927731633671</v>
      </c>
      <c r="M39" s="81">
        <v>123.95489889943535</v>
      </c>
      <c r="N39" s="81">
        <v>121.53321932559277</v>
      </c>
      <c r="O39" s="81">
        <v>56.30710504394083</v>
      </c>
      <c r="P39" s="81">
        <v>26.106412092290043</v>
      </c>
      <c r="Q39" s="81">
        <v>3.7518150992234123</v>
      </c>
      <c r="R39" s="81">
        <v>0</v>
      </c>
      <c r="S39" s="81">
        <v>8.9424041539215136</v>
      </c>
      <c r="T39" s="82"/>
      <c r="U39" s="81">
        <v>2865704</v>
      </c>
      <c r="V39" s="81">
        <v>1496</v>
      </c>
      <c r="W39" s="81">
        <v>6</v>
      </c>
      <c r="X39" s="81">
        <v>21598</v>
      </c>
      <c r="Y39" s="81">
        <v>22797</v>
      </c>
      <c r="Z39" s="81">
        <v>32714</v>
      </c>
      <c r="AA39" s="81">
        <v>5195</v>
      </c>
      <c r="AB39" s="81">
        <v>51637</v>
      </c>
      <c r="AC39" s="81">
        <v>0</v>
      </c>
      <c r="AD39" s="81">
        <v>8.9424041539215136</v>
      </c>
      <c r="AE39" s="82"/>
      <c r="AF39" s="81">
        <v>23986879.802770201</v>
      </c>
      <c r="AG39" s="81">
        <v>2584259.7468819208</v>
      </c>
      <c r="AH39" s="81">
        <v>30658.868359061482</v>
      </c>
      <c r="AI39" s="81">
        <v>141319092.20144844</v>
      </c>
      <c r="AJ39" s="81">
        <v>161937246.48209682</v>
      </c>
      <c r="AK39" s="81">
        <v>0</v>
      </c>
      <c r="AL39" s="81">
        <v>0</v>
      </c>
      <c r="AM39" s="81">
        <v>7076634.2409318229</v>
      </c>
      <c r="AN39" s="81">
        <v>0</v>
      </c>
      <c r="AO39" s="81">
        <v>0</v>
      </c>
      <c r="AP39" s="82"/>
      <c r="AQ39" s="81">
        <v>565</v>
      </c>
      <c r="AR39" s="81">
        <v>95</v>
      </c>
      <c r="AS39" s="81">
        <v>0</v>
      </c>
      <c r="AT39" s="81">
        <v>1</v>
      </c>
      <c r="AU39" s="81">
        <v>0</v>
      </c>
      <c r="AV39" s="81">
        <v>0</v>
      </c>
      <c r="AW39" s="81" t="s">
        <v>564</v>
      </c>
      <c r="AX39" s="82"/>
      <c r="AY39" s="81">
        <v>2382.34</v>
      </c>
      <c r="AZ39" s="81">
        <v>2425.3000000000002</v>
      </c>
      <c r="BA39" s="81">
        <v>0</v>
      </c>
      <c r="BB39" s="81">
        <v>2.4</v>
      </c>
      <c r="BC39" s="81">
        <v>0</v>
      </c>
      <c r="BD39" s="81">
        <v>0</v>
      </c>
      <c r="BE39" s="81" t="s">
        <v>564</v>
      </c>
      <c r="BF39" s="82"/>
      <c r="BG39" s="81">
        <v>0</v>
      </c>
      <c r="BH39" s="81">
        <v>0</v>
      </c>
      <c r="BI39" s="81">
        <v>8.298</v>
      </c>
      <c r="BJ39" s="81">
        <v>0</v>
      </c>
      <c r="BK39" s="81">
        <v>13.271999999999998</v>
      </c>
      <c r="BL39" s="81">
        <v>0</v>
      </c>
      <c r="BM39" s="82"/>
      <c r="BN39" s="81">
        <v>0</v>
      </c>
      <c r="BO39" s="81">
        <v>0</v>
      </c>
      <c r="BP39" s="81">
        <v>2</v>
      </c>
      <c r="BQ39" s="81">
        <v>0</v>
      </c>
      <c r="BR39" s="81">
        <v>2</v>
      </c>
      <c r="BS39" s="81">
        <v>0</v>
      </c>
      <c r="BT39"/>
      <c r="BU39" s="80">
        <v>21.57</v>
      </c>
      <c r="BV39" s="80">
        <v>0</v>
      </c>
      <c r="BW39" s="80">
        <v>0</v>
      </c>
      <c r="BX39" s="80">
        <v>0</v>
      </c>
      <c r="BY39" s="80">
        <v>0</v>
      </c>
      <c r="BZ39" s="80">
        <v>0</v>
      </c>
      <c r="CA39" s="80">
        <v>0</v>
      </c>
      <c r="CB39" s="80">
        <v>0</v>
      </c>
      <c r="CC39" s="80">
        <v>0</v>
      </c>
    </row>
    <row r="40" spans="1:81">
      <c r="A40" s="80" t="s">
        <v>1869</v>
      </c>
      <c r="B40" s="80">
        <v>421</v>
      </c>
      <c r="C40" s="80">
        <v>13</v>
      </c>
      <c r="D40" s="80">
        <v>25</v>
      </c>
      <c r="E40" s="80">
        <v>2016</v>
      </c>
      <c r="F40" s="80" t="s">
        <v>92</v>
      </c>
      <c r="G40" s="80" t="s">
        <v>1856</v>
      </c>
      <c r="H40" s="80" t="s">
        <v>1857</v>
      </c>
      <c r="I40" s="177"/>
      <c r="J40" s="81">
        <v>23.511738810461271</v>
      </c>
      <c r="K40" s="81">
        <v>3.5894377855669575</v>
      </c>
      <c r="L40" s="81">
        <v>0.38551941176343646</v>
      </c>
      <c r="M40" s="81">
        <v>116.6033140697956</v>
      </c>
      <c r="N40" s="81">
        <v>114.73713784931216</v>
      </c>
      <c r="O40" s="81">
        <v>56.742134649712796</v>
      </c>
      <c r="P40" s="81">
        <v>25.707497753115259</v>
      </c>
      <c r="Q40" s="81">
        <v>3.6602223152825322</v>
      </c>
      <c r="R40" s="81">
        <v>0</v>
      </c>
      <c r="S40" s="81">
        <v>7.9484624300827855</v>
      </c>
      <c r="T40" s="82"/>
      <c r="U40" s="81">
        <v>3200528</v>
      </c>
      <c r="V40" s="81">
        <v>1496</v>
      </c>
      <c r="W40" s="81">
        <v>6</v>
      </c>
      <c r="X40" s="81">
        <v>21598</v>
      </c>
      <c r="Y40" s="81">
        <v>22964</v>
      </c>
      <c r="Z40" s="81">
        <v>33372</v>
      </c>
      <c r="AA40" s="81">
        <v>5291</v>
      </c>
      <c r="AB40" s="81">
        <v>51821</v>
      </c>
      <c r="AC40" s="81">
        <v>0</v>
      </c>
      <c r="AD40" s="81">
        <v>7.9484624300827864</v>
      </c>
      <c r="AE40" s="82"/>
      <c r="AF40" s="81">
        <v>26856099.029086109</v>
      </c>
      <c r="AG40" s="81">
        <v>2450262.5484058252</v>
      </c>
      <c r="AH40" s="81">
        <v>26095.268605790989</v>
      </c>
      <c r="AI40" s="81">
        <v>143990766.69863871</v>
      </c>
      <c r="AJ40" s="81">
        <v>150802448.83675569</v>
      </c>
      <c r="AK40" s="81">
        <v>0</v>
      </c>
      <c r="AL40" s="81">
        <v>0</v>
      </c>
      <c r="AM40" s="81">
        <v>7107368.1102233864</v>
      </c>
      <c r="AN40" s="81">
        <v>0</v>
      </c>
      <c r="AO40" s="81">
        <v>0</v>
      </c>
      <c r="AP40" s="82"/>
      <c r="AQ40" s="81">
        <v>620</v>
      </c>
      <c r="AR40" s="81">
        <v>112</v>
      </c>
      <c r="AS40" s="81">
        <v>0</v>
      </c>
      <c r="AT40" s="81">
        <v>1</v>
      </c>
      <c r="AU40" s="81">
        <v>0</v>
      </c>
      <c r="AV40" s="81">
        <v>0</v>
      </c>
      <c r="AW40" s="81" t="s">
        <v>564</v>
      </c>
      <c r="AX40" s="82"/>
      <c r="AY40" s="81">
        <v>2654.64</v>
      </c>
      <c r="AZ40" s="81">
        <v>2826.8</v>
      </c>
      <c r="BA40" s="81">
        <v>0</v>
      </c>
      <c r="BB40" s="81">
        <v>2.4</v>
      </c>
      <c r="BC40" s="81">
        <v>0</v>
      </c>
      <c r="BD40" s="81">
        <v>0</v>
      </c>
      <c r="BE40" s="81" t="s">
        <v>564</v>
      </c>
      <c r="BF40" s="82"/>
      <c r="BG40" s="81">
        <v>0</v>
      </c>
      <c r="BH40" s="81">
        <v>0</v>
      </c>
      <c r="BI40" s="81">
        <v>8.4540000000000006</v>
      </c>
      <c r="BJ40" s="81">
        <v>0</v>
      </c>
      <c r="BK40" s="81">
        <v>12.824</v>
      </c>
      <c r="BL40" s="81">
        <v>0</v>
      </c>
      <c r="BM40" s="82"/>
      <c r="BN40" s="81">
        <v>0</v>
      </c>
      <c r="BO40" s="81">
        <v>0</v>
      </c>
      <c r="BP40" s="81">
        <v>2</v>
      </c>
      <c r="BQ40" s="81">
        <v>0</v>
      </c>
      <c r="BR40" s="81">
        <v>2</v>
      </c>
      <c r="BS40" s="81">
        <v>0</v>
      </c>
      <c r="BT40"/>
      <c r="BU40" s="80">
        <v>21.277999999999999</v>
      </c>
      <c r="BV40" s="80">
        <v>0</v>
      </c>
      <c r="BW40" s="80">
        <v>0</v>
      </c>
      <c r="BX40" s="80">
        <v>0</v>
      </c>
      <c r="BY40" s="80">
        <v>0</v>
      </c>
      <c r="BZ40" s="80">
        <v>0</v>
      </c>
      <c r="CA40" s="80">
        <v>0</v>
      </c>
      <c r="CB40" s="80">
        <v>0</v>
      </c>
      <c r="CC40" s="80">
        <v>0</v>
      </c>
    </row>
    <row r="41" spans="1:81">
      <c r="A41" s="80" t="s">
        <v>1870</v>
      </c>
      <c r="B41" s="80">
        <v>422</v>
      </c>
      <c r="C41" s="80">
        <v>14</v>
      </c>
      <c r="D41" s="80">
        <v>25</v>
      </c>
      <c r="E41" s="80">
        <v>2017</v>
      </c>
      <c r="F41" s="80" t="s">
        <v>71</v>
      </c>
      <c r="G41" s="80" t="s">
        <v>1856</v>
      </c>
      <c r="H41" s="80" t="s">
        <v>1857</v>
      </c>
      <c r="I41" s="177"/>
      <c r="J41" s="81">
        <v>22.844966089655973</v>
      </c>
      <c r="K41" s="81">
        <v>3.4499045844428187</v>
      </c>
      <c r="L41" s="81">
        <v>0.36965530466584695</v>
      </c>
      <c r="M41" s="81">
        <v>102.74398125997511</v>
      </c>
      <c r="N41" s="81">
        <v>120.89207106748481</v>
      </c>
      <c r="O41" s="81">
        <v>56.577247095521813</v>
      </c>
      <c r="P41" s="81">
        <v>25.588101427655335</v>
      </c>
      <c r="Q41" s="81">
        <v>3.5617427585154706</v>
      </c>
      <c r="R41" s="81">
        <v>0</v>
      </c>
      <c r="S41" s="81">
        <v>6.5825212520205056</v>
      </c>
      <c r="T41" s="82"/>
      <c r="U41" s="81">
        <v>3553118</v>
      </c>
      <c r="V41" s="81">
        <v>1496</v>
      </c>
      <c r="W41" s="81">
        <v>6</v>
      </c>
      <c r="X41" s="81">
        <v>21598</v>
      </c>
      <c r="Y41" s="81">
        <v>23116</v>
      </c>
      <c r="Z41" s="81">
        <v>33827</v>
      </c>
      <c r="AA41" s="81">
        <v>5300</v>
      </c>
      <c r="AB41" s="81">
        <v>52148</v>
      </c>
      <c r="AC41" s="81">
        <v>0</v>
      </c>
      <c r="AD41" s="81">
        <v>6.5825212520205056</v>
      </c>
      <c r="AE41" s="82"/>
      <c r="AF41" s="81">
        <v>26920499.20124032</v>
      </c>
      <c r="AG41" s="81">
        <v>2430239.33206385</v>
      </c>
      <c r="AH41" s="81">
        <v>38411.454350061853</v>
      </c>
      <c r="AI41" s="81">
        <v>135837447.74564561</v>
      </c>
      <c r="AJ41" s="81">
        <v>165862015.3172695</v>
      </c>
      <c r="AK41" s="81">
        <v>0</v>
      </c>
      <c r="AL41" s="81">
        <v>0</v>
      </c>
      <c r="AM41" s="81">
        <v>7163408.1716842763</v>
      </c>
      <c r="AN41" s="81">
        <v>0</v>
      </c>
      <c r="AO41" s="81">
        <v>0</v>
      </c>
      <c r="AP41" s="82"/>
      <c r="AQ41" s="81">
        <v>650</v>
      </c>
      <c r="AR41" s="81">
        <v>120</v>
      </c>
      <c r="AS41" s="81">
        <v>0</v>
      </c>
      <c r="AT41" s="81">
        <v>1</v>
      </c>
      <c r="AU41" s="81">
        <v>0</v>
      </c>
      <c r="AV41" s="81">
        <v>0</v>
      </c>
      <c r="AW41" s="81" t="s">
        <v>564</v>
      </c>
      <c r="AX41" s="82"/>
      <c r="AY41" s="81">
        <v>2810.14</v>
      </c>
      <c r="AZ41" s="81">
        <v>2931.5</v>
      </c>
      <c r="BA41" s="81">
        <v>0</v>
      </c>
      <c r="BB41" s="81">
        <v>2.4</v>
      </c>
      <c r="BC41" s="81">
        <v>0</v>
      </c>
      <c r="BD41" s="81">
        <v>0</v>
      </c>
      <c r="BE41" s="81" t="s">
        <v>564</v>
      </c>
      <c r="BF41" s="82"/>
      <c r="BG41" s="81">
        <v>0</v>
      </c>
      <c r="BH41" s="81">
        <v>0</v>
      </c>
      <c r="BI41" s="81">
        <v>8.6950000000000003</v>
      </c>
      <c r="BJ41" s="81">
        <v>0</v>
      </c>
      <c r="BK41" s="81">
        <v>12.693000000000001</v>
      </c>
      <c r="BL41" s="81">
        <v>0</v>
      </c>
      <c r="BM41" s="82"/>
      <c r="BN41" s="81">
        <v>0</v>
      </c>
      <c r="BO41" s="81">
        <v>0</v>
      </c>
      <c r="BP41" s="81">
        <v>2</v>
      </c>
      <c r="BQ41" s="81">
        <v>0</v>
      </c>
      <c r="BR41" s="81">
        <v>2</v>
      </c>
      <c r="BS41" s="81">
        <v>0</v>
      </c>
      <c r="BT41"/>
      <c r="BU41" s="80">
        <v>21.388000000000002</v>
      </c>
      <c r="BV41" s="80">
        <v>0</v>
      </c>
      <c r="BW41" s="80">
        <v>0</v>
      </c>
      <c r="BX41" s="80">
        <v>0</v>
      </c>
      <c r="BY41" s="80">
        <v>0</v>
      </c>
      <c r="BZ41" s="80">
        <v>0</v>
      </c>
      <c r="CA41" s="80">
        <v>0</v>
      </c>
      <c r="CB41" s="80">
        <v>0</v>
      </c>
      <c r="CC41" s="80">
        <v>0</v>
      </c>
    </row>
    <row r="42" spans="1:81">
      <c r="A42" s="80" t="s">
        <v>1871</v>
      </c>
      <c r="B42" s="80">
        <v>423</v>
      </c>
      <c r="C42" s="80">
        <v>15</v>
      </c>
      <c r="D42" s="80">
        <v>25</v>
      </c>
      <c r="E42" s="80">
        <v>2018</v>
      </c>
      <c r="F42" s="80" t="s">
        <v>93</v>
      </c>
      <c r="G42" s="80" t="s">
        <v>1856</v>
      </c>
      <c r="H42" s="80" t="s">
        <v>1857</v>
      </c>
      <c r="I42" s="177"/>
      <c r="J42" s="81">
        <v>18.531383029582454</v>
      </c>
      <c r="K42" s="81">
        <v>3.1492742072808357</v>
      </c>
      <c r="L42" s="81">
        <v>0.3408176024897529</v>
      </c>
      <c r="M42" s="81">
        <v>97.908656100675898</v>
      </c>
      <c r="N42" s="81">
        <v>104.88533139677892</v>
      </c>
      <c r="O42" s="81">
        <v>56.474341337483445</v>
      </c>
      <c r="P42" s="81">
        <v>25.476787947584157</v>
      </c>
      <c r="Q42" s="81">
        <v>3.3343988922506593</v>
      </c>
      <c r="R42" s="81">
        <v>0</v>
      </c>
      <c r="S42" s="81">
        <v>6.7448587429059259</v>
      </c>
      <c r="T42" s="82"/>
      <c r="U42" s="81">
        <v>3049158</v>
      </c>
      <c r="V42" s="81">
        <v>1496</v>
      </c>
      <c r="W42" s="81">
        <v>6</v>
      </c>
      <c r="X42" s="81">
        <v>21598</v>
      </c>
      <c r="Y42" s="81">
        <v>23539</v>
      </c>
      <c r="Z42" s="81">
        <v>34412</v>
      </c>
      <c r="AA42" s="81">
        <v>5330</v>
      </c>
      <c r="AB42" s="81">
        <v>52610</v>
      </c>
      <c r="AC42" s="81">
        <v>0</v>
      </c>
      <c r="AD42" s="81">
        <v>6.7448587429059259</v>
      </c>
      <c r="AE42" s="82"/>
      <c r="AF42" s="81">
        <v>23588376.387547892</v>
      </c>
      <c r="AG42" s="81">
        <v>2160583.2434334401</v>
      </c>
      <c r="AH42" s="81">
        <v>36902.130907068648</v>
      </c>
      <c r="AI42" s="81">
        <v>134752990.0752936</v>
      </c>
      <c r="AJ42" s="81">
        <v>151794616.6571376</v>
      </c>
      <c r="AK42" s="81">
        <v>0</v>
      </c>
      <c r="AL42" s="81">
        <v>0</v>
      </c>
      <c r="AM42" s="81">
        <v>7241824.9345398452</v>
      </c>
      <c r="AN42" s="81">
        <v>0</v>
      </c>
      <c r="AO42" s="81">
        <v>0</v>
      </c>
      <c r="AP42" s="82"/>
      <c r="AQ42" s="81">
        <v>697</v>
      </c>
      <c r="AR42" s="81">
        <v>127</v>
      </c>
      <c r="AS42" s="81">
        <v>0</v>
      </c>
      <c r="AT42" s="81">
        <v>1</v>
      </c>
      <c r="AU42" s="81">
        <v>0</v>
      </c>
      <c r="AV42" s="81">
        <v>0</v>
      </c>
      <c r="AW42" s="81" t="s">
        <v>564</v>
      </c>
      <c r="AX42" s="82"/>
      <c r="AY42" s="81">
        <v>3037.440000000001</v>
      </c>
      <c r="AZ42" s="81">
        <v>3069</v>
      </c>
      <c r="BA42" s="81">
        <v>0</v>
      </c>
      <c r="BB42" s="81">
        <v>2.4</v>
      </c>
      <c r="BC42" s="81">
        <v>0</v>
      </c>
      <c r="BD42" s="81">
        <v>0</v>
      </c>
      <c r="BE42" s="81" t="s">
        <v>564</v>
      </c>
      <c r="BF42" s="82"/>
      <c r="BG42" s="81">
        <v>0</v>
      </c>
      <c r="BH42" s="81">
        <v>0</v>
      </c>
      <c r="BI42" s="81">
        <v>7.8090000000000002</v>
      </c>
      <c r="BJ42" s="81">
        <v>0</v>
      </c>
      <c r="BK42" s="81">
        <v>11.353999999999999</v>
      </c>
      <c r="BL42" s="81">
        <v>0</v>
      </c>
      <c r="BM42" s="82"/>
      <c r="BN42" s="81">
        <v>0</v>
      </c>
      <c r="BO42" s="81">
        <v>0</v>
      </c>
      <c r="BP42" s="81">
        <v>2</v>
      </c>
      <c r="BQ42" s="81">
        <v>0</v>
      </c>
      <c r="BR42" s="81">
        <v>2</v>
      </c>
      <c r="BS42" s="81">
        <v>0</v>
      </c>
      <c r="BT42"/>
      <c r="BU42" s="80">
        <v>19.163</v>
      </c>
      <c r="BV42" s="80">
        <v>0</v>
      </c>
      <c r="BW42" s="80">
        <v>0</v>
      </c>
      <c r="BX42" s="80">
        <v>0</v>
      </c>
      <c r="BY42" s="80">
        <v>0</v>
      </c>
      <c r="BZ42" s="80">
        <v>0</v>
      </c>
      <c r="CA42" s="80">
        <v>0</v>
      </c>
      <c r="CB42" s="80">
        <v>0</v>
      </c>
      <c r="CC42" s="80">
        <v>0</v>
      </c>
    </row>
    <row r="43" spans="1:81">
      <c r="A43" s="80" t="s">
        <v>1872</v>
      </c>
      <c r="B43" s="80">
        <v>424</v>
      </c>
      <c r="C43" s="80">
        <v>16</v>
      </c>
      <c r="D43" s="80">
        <v>25</v>
      </c>
      <c r="E43" s="80">
        <v>2019</v>
      </c>
      <c r="F43" s="80" t="s">
        <v>73</v>
      </c>
      <c r="G43" s="80" t="s">
        <v>1856</v>
      </c>
      <c r="H43" s="80" t="s">
        <v>1857</v>
      </c>
      <c r="I43" s="177"/>
      <c r="J43" s="81">
        <v>18.157158883518075</v>
      </c>
      <c r="K43" s="81">
        <v>2.8427319729051375</v>
      </c>
      <c r="L43" s="81">
        <v>0.34334252790256159</v>
      </c>
      <c r="M43" s="81">
        <v>91.674258616709309</v>
      </c>
      <c r="N43" s="81">
        <v>90.736703529946482</v>
      </c>
      <c r="O43" s="81">
        <v>56.126444239632974</v>
      </c>
      <c r="P43" s="81">
        <v>24.994675381967113</v>
      </c>
      <c r="Q43" s="81">
        <v>3.2651354922889277</v>
      </c>
      <c r="R43" s="81">
        <v>0</v>
      </c>
      <c r="S43" s="81">
        <v>8.326056353014506</v>
      </c>
      <c r="T43" s="82"/>
      <c r="U43" s="81">
        <v>3228296</v>
      </c>
      <c r="V43" s="81">
        <v>1496</v>
      </c>
      <c r="W43" s="81">
        <v>6</v>
      </c>
      <c r="X43" s="81">
        <v>21598</v>
      </c>
      <c r="Y43" s="81">
        <v>23778</v>
      </c>
      <c r="Z43" s="81">
        <v>35139</v>
      </c>
      <c r="AA43" s="81">
        <v>5190</v>
      </c>
      <c r="AB43" s="81">
        <v>52912</v>
      </c>
      <c r="AC43" s="81">
        <v>0</v>
      </c>
      <c r="AD43" s="81">
        <v>8.326056353014506</v>
      </c>
      <c r="AE43" s="82"/>
      <c r="AF43" s="81">
        <v>24251866.51265835</v>
      </c>
      <c r="AG43" s="81">
        <v>2087605.2677624519</v>
      </c>
      <c r="AH43" s="81">
        <v>39055.058106317039</v>
      </c>
      <c r="AI43" s="81">
        <v>134420337.28706729</v>
      </c>
      <c r="AJ43" s="81">
        <v>142074173.10616228</v>
      </c>
      <c r="AK43" s="81">
        <v>0</v>
      </c>
      <c r="AL43" s="81">
        <v>0</v>
      </c>
      <c r="AM43" s="81">
        <v>7206216.0786772594</v>
      </c>
      <c r="AN43" s="81">
        <v>0</v>
      </c>
      <c r="AO43" s="81">
        <v>0</v>
      </c>
      <c r="AP43" s="82"/>
      <c r="AQ43" s="81">
        <v>769</v>
      </c>
      <c r="AR43" s="81">
        <v>139</v>
      </c>
      <c r="AS43" s="81">
        <v>0</v>
      </c>
      <c r="AT43" s="81">
        <v>1</v>
      </c>
      <c r="AU43" s="81">
        <v>0</v>
      </c>
      <c r="AV43" s="81">
        <v>0</v>
      </c>
      <c r="AW43" s="81" t="s">
        <v>564</v>
      </c>
      <c r="AX43" s="82"/>
      <c r="AY43" s="81">
        <v>3405.400000000001</v>
      </c>
      <c r="AZ43" s="81">
        <v>3796.6</v>
      </c>
      <c r="BA43" s="81">
        <v>0</v>
      </c>
      <c r="BB43" s="81">
        <v>2.4</v>
      </c>
      <c r="BC43" s="81">
        <v>0</v>
      </c>
      <c r="BD43" s="81">
        <v>0</v>
      </c>
      <c r="BE43" s="81" t="s">
        <v>564</v>
      </c>
      <c r="BF43" s="82"/>
      <c r="BG43" s="81">
        <v>0</v>
      </c>
      <c r="BH43" s="81">
        <v>0</v>
      </c>
      <c r="BI43" s="81">
        <v>4.7530000000000001</v>
      </c>
      <c r="BJ43" s="81">
        <v>0</v>
      </c>
      <c r="BK43" s="81">
        <v>10.313000000000001</v>
      </c>
      <c r="BL43" s="81">
        <v>0</v>
      </c>
      <c r="BM43" s="82"/>
      <c r="BN43" s="81">
        <v>0</v>
      </c>
      <c r="BO43" s="81">
        <v>0</v>
      </c>
      <c r="BP43" s="81">
        <v>2</v>
      </c>
      <c r="BQ43" s="81">
        <v>0</v>
      </c>
      <c r="BR43" s="81">
        <v>2</v>
      </c>
      <c r="BS43" s="81">
        <v>0</v>
      </c>
      <c r="BT43"/>
      <c r="BU43" s="80">
        <v>15.066000000000001</v>
      </c>
      <c r="BV43" s="80">
        <v>0</v>
      </c>
      <c r="BW43" s="80">
        <v>0</v>
      </c>
      <c r="BX43" s="80">
        <v>0</v>
      </c>
      <c r="BY43" s="80">
        <v>0</v>
      </c>
      <c r="BZ43" s="80">
        <v>0</v>
      </c>
      <c r="CA43" s="80">
        <v>0</v>
      </c>
      <c r="CB43" s="80">
        <v>0</v>
      </c>
      <c r="CC43" s="80">
        <v>0</v>
      </c>
    </row>
    <row r="44" spans="1:81">
      <c r="A44" s="80" t="s">
        <v>1873</v>
      </c>
      <c r="B44" s="80">
        <v>425</v>
      </c>
      <c r="C44" s="80">
        <v>17</v>
      </c>
      <c r="D44" s="80">
        <v>25</v>
      </c>
      <c r="E44" s="80">
        <v>2020</v>
      </c>
      <c r="F44" s="80" t="s">
        <v>218</v>
      </c>
      <c r="G44" s="80" t="s">
        <v>1856</v>
      </c>
      <c r="H44" s="80" t="s">
        <v>1857</v>
      </c>
      <c r="I44" s="177"/>
      <c r="J44" s="81">
        <v>14.994238349258991</v>
      </c>
      <c r="K44" s="81">
        <v>3.0199790036653753</v>
      </c>
      <c r="L44" s="81">
        <v>0.46655255286531599</v>
      </c>
      <c r="M44" s="81">
        <v>91.29584301168677</v>
      </c>
      <c r="N44" s="81">
        <v>87.236381011989153</v>
      </c>
      <c r="O44" s="81">
        <v>49.374826175749625</v>
      </c>
      <c r="P44" s="81">
        <v>23.222318196802377</v>
      </c>
      <c r="Q44" s="81">
        <v>3.1582443310688837</v>
      </c>
      <c r="R44" s="81">
        <v>0</v>
      </c>
      <c r="S44" s="81">
        <v>7.4029453297772418</v>
      </c>
      <c r="T44" s="82"/>
      <c r="U44" s="81">
        <v>2425268</v>
      </c>
      <c r="V44" s="81">
        <v>1451</v>
      </c>
      <c r="W44" s="81">
        <v>8</v>
      </c>
      <c r="X44" s="81">
        <v>23539</v>
      </c>
      <c r="Y44" s="81">
        <v>24384</v>
      </c>
      <c r="Z44" s="81">
        <v>35282</v>
      </c>
      <c r="AA44" s="81">
        <v>5239</v>
      </c>
      <c r="AB44" s="81">
        <v>53563</v>
      </c>
      <c r="AC44" s="81">
        <v>0</v>
      </c>
      <c r="AD44" s="81">
        <v>7.4029453297772418</v>
      </c>
      <c r="AE44" s="82"/>
      <c r="AF44" s="81">
        <v>21836276.822119989</v>
      </c>
      <c r="AG44" s="81">
        <v>2137481.0986392959</v>
      </c>
      <c r="AH44" s="81">
        <v>49112.239883682778</v>
      </c>
      <c r="AI44" s="81">
        <v>144791356.14910227</v>
      </c>
      <c r="AJ44" s="81">
        <v>145112251.65056747</v>
      </c>
      <c r="AK44" s="81"/>
      <c r="AL44" s="81"/>
      <c r="AM44" s="81">
        <v>6990566.5973419724</v>
      </c>
      <c r="AN44" s="81"/>
      <c r="AO44" s="81"/>
      <c r="AP44" s="82"/>
      <c r="AQ44" s="81">
        <v>826</v>
      </c>
      <c r="AR44" s="81">
        <v>144</v>
      </c>
      <c r="AS44" s="81">
        <v>0</v>
      </c>
      <c r="AT44" s="81">
        <v>1</v>
      </c>
      <c r="AU44" s="81">
        <v>0</v>
      </c>
      <c r="AV44" s="81">
        <v>0</v>
      </c>
      <c r="AW44" s="81">
        <v>0</v>
      </c>
      <c r="AX44" s="82"/>
      <c r="AY44" s="81">
        <v>3647.9850000000001</v>
      </c>
      <c r="AZ44" s="81">
        <v>4332.7000000000007</v>
      </c>
      <c r="BA44" s="81">
        <v>0</v>
      </c>
      <c r="BB44" s="81">
        <v>2.4</v>
      </c>
      <c r="BC44" s="81">
        <v>0</v>
      </c>
      <c r="BD44" s="81">
        <v>0</v>
      </c>
      <c r="BE44" s="81">
        <v>0</v>
      </c>
      <c r="BF44" s="82"/>
      <c r="BG44" s="81">
        <v>0</v>
      </c>
      <c r="BH44" s="81">
        <v>0</v>
      </c>
      <c r="BI44" s="81">
        <v>2.7250000000000001</v>
      </c>
      <c r="BJ44" s="81">
        <v>0</v>
      </c>
      <c r="BK44" s="81">
        <v>8.8069999999999986</v>
      </c>
      <c r="BL44" s="81">
        <v>0</v>
      </c>
      <c r="BM44" s="82"/>
      <c r="BN44" s="81">
        <v>0</v>
      </c>
      <c r="BO44" s="81">
        <v>0</v>
      </c>
      <c r="BP44" s="81">
        <v>1</v>
      </c>
      <c r="BQ44" s="81">
        <v>0</v>
      </c>
      <c r="BR44" s="81">
        <v>2</v>
      </c>
      <c r="BS44" s="81">
        <v>0</v>
      </c>
      <c r="BT44"/>
      <c r="BU44" s="80">
        <v>11.532</v>
      </c>
      <c r="BV44" s="80">
        <v>0</v>
      </c>
      <c r="BW44" s="80">
        <v>0</v>
      </c>
      <c r="BX44" s="80">
        <v>0</v>
      </c>
      <c r="BY44" s="80">
        <v>0</v>
      </c>
      <c r="BZ44" s="80">
        <v>0</v>
      </c>
      <c r="CA44" s="80">
        <v>0</v>
      </c>
      <c r="CB44" s="80">
        <v>0</v>
      </c>
      <c r="CC44" s="80">
        <v>0</v>
      </c>
    </row>
    <row r="45" spans="1:81">
      <c r="A45" s="80" t="s">
        <v>1874</v>
      </c>
      <c r="B45" s="80">
        <v>425</v>
      </c>
      <c r="C45" s="80">
        <v>18</v>
      </c>
      <c r="D45" s="80">
        <v>25</v>
      </c>
      <c r="E45" s="80">
        <v>2021</v>
      </c>
      <c r="F45" s="80" t="s">
        <v>75</v>
      </c>
      <c r="G45" s="174" t="s">
        <v>1856</v>
      </c>
      <c r="H45" s="80" t="s">
        <v>1857</v>
      </c>
      <c r="I45" s="177"/>
      <c r="J45" s="81">
        <v>17.86116687735932</v>
      </c>
      <c r="K45" s="81">
        <v>3.2012604754228633</v>
      </c>
      <c r="L45" s="81">
        <v>0.46043102631960003</v>
      </c>
      <c r="M45" s="81">
        <v>95.795703935295506</v>
      </c>
      <c r="N45" s="81">
        <v>88.996767996537784</v>
      </c>
      <c r="O45" s="81">
        <v>48.636356172958074</v>
      </c>
      <c r="P45" s="81">
        <v>23.871873120671793</v>
      </c>
      <c r="Q45" s="81">
        <v>3.2210882088065294</v>
      </c>
      <c r="R45" s="81">
        <v>0</v>
      </c>
      <c r="S45" s="81">
        <v>6.7049876572484139</v>
      </c>
      <c r="T45" s="82"/>
      <c r="U45" s="81">
        <v>2424380</v>
      </c>
      <c r="V45" s="81">
        <v>1451</v>
      </c>
      <c r="W45" s="81">
        <v>8</v>
      </c>
      <c r="X45" s="81">
        <v>23539</v>
      </c>
      <c r="Y45" s="81">
        <v>24862</v>
      </c>
      <c r="Z45" s="81">
        <v>35786</v>
      </c>
      <c r="AA45" s="81">
        <v>5252</v>
      </c>
      <c r="AB45" s="81">
        <v>53981</v>
      </c>
      <c r="AC45" s="81">
        <v>0</v>
      </c>
      <c r="AD45" s="81">
        <v>6.7049876572484139</v>
      </c>
      <c r="AE45" s="82"/>
      <c r="AF45" s="81">
        <v>27151767.238507569</v>
      </c>
      <c r="AG45" s="81">
        <v>2255957.926361029</v>
      </c>
      <c r="AH45" s="81">
        <v>45768.172976256035</v>
      </c>
      <c r="AI45" s="81">
        <v>151366826.18840864</v>
      </c>
      <c r="AJ45" s="81">
        <v>143348385.81731486</v>
      </c>
      <c r="AK45" s="81">
        <v>0</v>
      </c>
      <c r="AL45" s="81">
        <v>0</v>
      </c>
      <c r="AM45" s="81">
        <v>7085755.9277530089</v>
      </c>
      <c r="AN45" s="81">
        <v>0</v>
      </c>
      <c r="AO45" s="81">
        <v>0</v>
      </c>
      <c r="AP45" s="82"/>
      <c r="AQ45" s="81">
        <v>882</v>
      </c>
      <c r="AR45" s="81">
        <v>144</v>
      </c>
      <c r="AS45" s="81">
        <v>0</v>
      </c>
      <c r="AT45" s="81">
        <v>1</v>
      </c>
      <c r="AU45" s="81">
        <v>0</v>
      </c>
      <c r="AV45" s="81">
        <v>0</v>
      </c>
      <c r="AW45" s="81"/>
      <c r="AX45" s="82"/>
      <c r="AY45" s="81">
        <v>3895.148000000002</v>
      </c>
      <c r="AZ45" s="81">
        <v>4332.7000000000007</v>
      </c>
      <c r="BA45" s="81">
        <v>0</v>
      </c>
      <c r="BB45" s="81">
        <v>2.4</v>
      </c>
      <c r="BC45" s="81">
        <v>0</v>
      </c>
      <c r="BD45" s="81">
        <v>0</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1875</v>
      </c>
      <c r="B46" s="80">
        <v>425</v>
      </c>
      <c r="C46" s="80">
        <v>19</v>
      </c>
      <c r="D46" s="80">
        <v>25</v>
      </c>
      <c r="E46" s="80">
        <v>2022</v>
      </c>
      <c r="F46" s="80" t="s">
        <v>568</v>
      </c>
      <c r="G46" s="174" t="s">
        <v>1856</v>
      </c>
      <c r="H46" s="80" t="s">
        <v>1857</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946</v>
      </c>
      <c r="AR46" s="81">
        <v>145</v>
      </c>
      <c r="AS46" s="81">
        <v>0</v>
      </c>
      <c r="AT46" s="81">
        <v>1</v>
      </c>
      <c r="AU46" s="81">
        <v>0</v>
      </c>
      <c r="AV46" s="81">
        <v>0</v>
      </c>
      <c r="AW46" s="81"/>
      <c r="AX46" s="82"/>
      <c r="AY46" s="81">
        <v>4173.1880000000001</v>
      </c>
      <c r="AZ46" s="81">
        <v>4365.7000000000007</v>
      </c>
      <c r="BA46" s="81">
        <v>0</v>
      </c>
      <c r="BB46" s="81">
        <v>2.4</v>
      </c>
      <c r="BC46" s="81">
        <v>0</v>
      </c>
      <c r="BD46" s="81">
        <v>0</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1876</v>
      </c>
      <c r="B47" s="80">
        <v>341</v>
      </c>
      <c r="C47" s="80">
        <v>1</v>
      </c>
      <c r="D47" s="80">
        <v>21</v>
      </c>
      <c r="E47" s="80">
        <v>1990</v>
      </c>
      <c r="F47" s="80" t="s">
        <v>562</v>
      </c>
      <c r="G47" s="80" t="s">
        <v>1877</v>
      </c>
      <c r="H47" s="80" t="s">
        <v>1878</v>
      </c>
      <c r="I47" s="177"/>
      <c r="J47" s="81">
        <v>113.85240668134739</v>
      </c>
      <c r="K47" s="81">
        <v>33.883502049042534</v>
      </c>
      <c r="L47" s="81">
        <v>34.524687189959749</v>
      </c>
      <c r="M47" s="81">
        <v>43.466815895567834</v>
      </c>
      <c r="N47" s="81">
        <v>64.860818920927002</v>
      </c>
      <c r="O47" s="81">
        <v>46.047803376783421</v>
      </c>
      <c r="P47" s="81">
        <v>74.98009973047688</v>
      </c>
      <c r="Q47" s="81">
        <v>4.0381599029743009</v>
      </c>
      <c r="R47" s="81">
        <v>0</v>
      </c>
      <c r="S47" s="81">
        <v>4.8564324770920999</v>
      </c>
      <c r="T47" s="82"/>
      <c r="U47" s="81">
        <v>8673931</v>
      </c>
      <c r="V47" s="81">
        <v>5992</v>
      </c>
      <c r="W47" s="81">
        <v>375</v>
      </c>
      <c r="X47" s="81">
        <v>17473</v>
      </c>
      <c r="Y47" s="81">
        <v>16657</v>
      </c>
      <c r="Z47" s="81">
        <v>18940</v>
      </c>
      <c r="AA47" s="81">
        <v>18206</v>
      </c>
      <c r="AB47" s="81">
        <v>65566</v>
      </c>
      <c r="AC47" s="81">
        <v>0</v>
      </c>
      <c r="AD47" s="81">
        <v>4.8564324770920999</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1879</v>
      </c>
      <c r="B48" s="80">
        <v>342</v>
      </c>
      <c r="C48" s="80">
        <v>2</v>
      </c>
      <c r="D48" s="80">
        <v>21</v>
      </c>
      <c r="E48" s="80">
        <v>2005</v>
      </c>
      <c r="F48" s="80" t="s">
        <v>565</v>
      </c>
      <c r="G48" s="80" t="s">
        <v>1877</v>
      </c>
      <c r="H48" s="80" t="s">
        <v>1878</v>
      </c>
      <c r="I48" s="177"/>
      <c r="J48" s="81">
        <v>129.30314312917707</v>
      </c>
      <c r="K48" s="81">
        <v>21.284832814458447</v>
      </c>
      <c r="L48" s="81">
        <v>94.588880033267642</v>
      </c>
      <c r="M48" s="81">
        <v>90.506851502090655</v>
      </c>
      <c r="N48" s="81">
        <v>93.819545401249698</v>
      </c>
      <c r="O48" s="81">
        <v>69.841115101993239</v>
      </c>
      <c r="P48" s="81">
        <v>75.741729758011445</v>
      </c>
      <c r="Q48" s="81">
        <v>3.7039147431155679</v>
      </c>
      <c r="R48" s="81">
        <v>0</v>
      </c>
      <c r="S48" s="81">
        <v>4.7658475342333855</v>
      </c>
      <c r="T48" s="82"/>
      <c r="U48" s="81">
        <v>7990553</v>
      </c>
      <c r="V48" s="81">
        <v>4390</v>
      </c>
      <c r="W48" s="81">
        <v>1114</v>
      </c>
      <c r="X48" s="81">
        <v>15247</v>
      </c>
      <c r="Y48" s="81">
        <v>18576</v>
      </c>
      <c r="Z48" s="81">
        <v>33242</v>
      </c>
      <c r="AA48" s="81">
        <v>15062</v>
      </c>
      <c r="AB48" s="81">
        <v>62869</v>
      </c>
      <c r="AC48" s="81">
        <v>0</v>
      </c>
      <c r="AD48" s="81">
        <v>4.7658475342333855</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1880</v>
      </c>
      <c r="B49" s="80">
        <v>343</v>
      </c>
      <c r="C49" s="80">
        <v>3</v>
      </c>
      <c r="D49" s="80">
        <v>21</v>
      </c>
      <c r="E49" s="80">
        <v>2006</v>
      </c>
      <c r="F49" s="80" t="s">
        <v>566</v>
      </c>
      <c r="G49" s="80" t="s">
        <v>1877</v>
      </c>
      <c r="H49" s="80" t="s">
        <v>1878</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1881</v>
      </c>
      <c r="B50" s="80">
        <v>344</v>
      </c>
      <c r="C50" s="80">
        <v>4</v>
      </c>
      <c r="D50" s="80">
        <v>21</v>
      </c>
      <c r="E50" s="80">
        <v>2007</v>
      </c>
      <c r="F50" s="80" t="s">
        <v>567</v>
      </c>
      <c r="G50" s="80" t="s">
        <v>1877</v>
      </c>
      <c r="H50" s="80" t="s">
        <v>1878</v>
      </c>
      <c r="I50" s="177"/>
      <c r="J50" s="81">
        <v>122.85322868376323</v>
      </c>
      <c r="K50" s="81">
        <v>15.230765743793537</v>
      </c>
      <c r="L50" s="81">
        <v>83.131773675829137</v>
      </c>
      <c r="M50" s="81">
        <v>87.975731214247119</v>
      </c>
      <c r="N50" s="81">
        <v>85.918021229521628</v>
      </c>
      <c r="O50" s="81">
        <v>68.289400745250475</v>
      </c>
      <c r="P50" s="81">
        <v>75.351534811682143</v>
      </c>
      <c r="Q50" s="81">
        <v>3.8604738870951061</v>
      </c>
      <c r="R50" s="81">
        <v>0</v>
      </c>
      <c r="S50" s="81">
        <v>9.7463612494999978</v>
      </c>
      <c r="T50" s="82"/>
      <c r="U50" s="81">
        <v>9373973</v>
      </c>
      <c r="V50" s="81">
        <v>4591</v>
      </c>
      <c r="W50" s="81">
        <v>1225</v>
      </c>
      <c r="X50" s="81">
        <v>18669</v>
      </c>
      <c r="Y50" s="81">
        <v>18808</v>
      </c>
      <c r="Z50" s="81">
        <v>33789</v>
      </c>
      <c r="AA50" s="81">
        <v>14756</v>
      </c>
      <c r="AB50" s="81">
        <v>62061</v>
      </c>
      <c r="AC50" s="81">
        <v>0</v>
      </c>
      <c r="AD50" s="81">
        <v>9.7463612494999978</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1882</v>
      </c>
      <c r="B51" s="80">
        <v>345</v>
      </c>
      <c r="C51" s="80">
        <v>5</v>
      </c>
      <c r="D51" s="80">
        <v>21</v>
      </c>
      <c r="E51" s="80">
        <v>2008</v>
      </c>
      <c r="F51" s="80" t="s">
        <v>84</v>
      </c>
      <c r="G51" s="80" t="s">
        <v>1877</v>
      </c>
      <c r="H51" s="80" t="s">
        <v>1878</v>
      </c>
      <c r="I51" s="177"/>
      <c r="J51" s="81">
        <v>112.72020059579876</v>
      </c>
      <c r="K51" s="81">
        <v>14.562639044867305</v>
      </c>
      <c r="L51" s="81">
        <v>74.159437071249201</v>
      </c>
      <c r="M51" s="81">
        <v>90.414107832496612</v>
      </c>
      <c r="N51" s="81">
        <v>83.686441760580863</v>
      </c>
      <c r="O51" s="81">
        <v>66.243283080478349</v>
      </c>
      <c r="P51" s="81">
        <v>73.444717182930802</v>
      </c>
      <c r="Q51" s="81">
        <v>3.7741347212399341</v>
      </c>
      <c r="R51" s="81">
        <v>0</v>
      </c>
      <c r="S51" s="81">
        <v>19.336343160200002</v>
      </c>
      <c r="T51" s="82"/>
      <c r="U51" s="81">
        <v>9334513</v>
      </c>
      <c r="V51" s="81">
        <v>4591</v>
      </c>
      <c r="W51" s="81">
        <v>1225</v>
      </c>
      <c r="X51" s="81">
        <v>18669</v>
      </c>
      <c r="Y51" s="81">
        <v>18887</v>
      </c>
      <c r="Z51" s="81">
        <v>33927</v>
      </c>
      <c r="AA51" s="81">
        <v>14399</v>
      </c>
      <c r="AB51" s="81">
        <v>61670</v>
      </c>
      <c r="AC51" s="81">
        <v>0</v>
      </c>
      <c r="AD51" s="81">
        <v>19.336343160200002</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1883</v>
      </c>
      <c r="B52" s="80">
        <v>346</v>
      </c>
      <c r="C52" s="80">
        <v>6</v>
      </c>
      <c r="D52" s="80">
        <v>21</v>
      </c>
      <c r="E52" s="80">
        <v>2009</v>
      </c>
      <c r="F52" s="80" t="s">
        <v>85</v>
      </c>
      <c r="G52" s="80" t="s">
        <v>1877</v>
      </c>
      <c r="H52" s="80" t="s">
        <v>1878</v>
      </c>
      <c r="I52" s="177"/>
      <c r="J52" s="81">
        <v>102.89656812694868</v>
      </c>
      <c r="K52" s="81">
        <v>10.784448938090636</v>
      </c>
      <c r="L52" s="81">
        <v>59.23923615578898</v>
      </c>
      <c r="M52" s="81">
        <v>92.405864837462858</v>
      </c>
      <c r="N52" s="81">
        <v>84.518876673707823</v>
      </c>
      <c r="O52" s="81">
        <v>67.563501133745319</v>
      </c>
      <c r="P52" s="81">
        <v>70.348380940967886</v>
      </c>
      <c r="Q52" s="81">
        <v>3.5671513420420595</v>
      </c>
      <c r="R52" s="81">
        <v>0</v>
      </c>
      <c r="S52" s="81">
        <v>5.1485509103999991</v>
      </c>
      <c r="T52" s="82"/>
      <c r="U52" s="81">
        <v>7119533</v>
      </c>
      <c r="V52" s="81">
        <v>4062</v>
      </c>
      <c r="W52" s="81">
        <v>1421</v>
      </c>
      <c r="X52" s="81">
        <v>19729</v>
      </c>
      <c r="Y52" s="81">
        <v>18955</v>
      </c>
      <c r="Z52" s="81">
        <v>34155</v>
      </c>
      <c r="AA52" s="81">
        <v>14159</v>
      </c>
      <c r="AB52" s="81">
        <v>61188</v>
      </c>
      <c r="AC52" s="81">
        <v>0</v>
      </c>
      <c r="AD52" s="81">
        <v>5.1485509103999991</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61.25</v>
      </c>
      <c r="BH52" s="81">
        <v>0</v>
      </c>
      <c r="BI52" s="81">
        <v>45.430999999999997</v>
      </c>
      <c r="BJ52" s="81">
        <v>0</v>
      </c>
      <c r="BK52" s="81">
        <v>29.1</v>
      </c>
      <c r="BL52" s="81">
        <v>0</v>
      </c>
      <c r="BM52" s="82"/>
      <c r="BN52" s="81">
        <v>5</v>
      </c>
      <c r="BO52" s="81">
        <v>0</v>
      </c>
      <c r="BP52" s="81">
        <v>2</v>
      </c>
      <c r="BQ52" s="81">
        <v>0</v>
      </c>
      <c r="BR52" s="81">
        <v>3</v>
      </c>
      <c r="BS52" s="81">
        <v>0</v>
      </c>
      <c r="BT52"/>
      <c r="BU52" s="80"/>
      <c r="BV52" s="80"/>
      <c r="BW52" s="80"/>
      <c r="BX52" s="80"/>
      <c r="BY52" s="80"/>
      <c r="BZ52" s="80"/>
      <c r="CA52" s="80"/>
      <c r="CB52" s="80"/>
      <c r="CC52" s="80"/>
    </row>
    <row r="53" spans="1:81">
      <c r="A53" s="80" t="s">
        <v>1884</v>
      </c>
      <c r="B53" s="80">
        <v>347</v>
      </c>
      <c r="C53" s="80">
        <v>7</v>
      </c>
      <c r="D53" s="80">
        <v>21</v>
      </c>
      <c r="E53" s="80">
        <v>2010</v>
      </c>
      <c r="F53" s="80" t="s">
        <v>86</v>
      </c>
      <c r="G53" s="80" t="s">
        <v>1877</v>
      </c>
      <c r="H53" s="80" t="s">
        <v>1878</v>
      </c>
      <c r="I53" s="177"/>
      <c r="J53" s="81">
        <v>109.92341425533957</v>
      </c>
      <c r="K53" s="81">
        <v>13.028363735701802</v>
      </c>
      <c r="L53" s="81">
        <v>56.064444534483755</v>
      </c>
      <c r="M53" s="81">
        <v>90.131151641418782</v>
      </c>
      <c r="N53" s="81">
        <v>85.58202350174507</v>
      </c>
      <c r="O53" s="81">
        <v>67.843666496624138</v>
      </c>
      <c r="P53" s="81">
        <v>70.906883966650227</v>
      </c>
      <c r="Q53" s="81">
        <v>3.7043209419489234</v>
      </c>
      <c r="R53" s="81">
        <v>0</v>
      </c>
      <c r="S53" s="81">
        <v>9.3050938795199976</v>
      </c>
      <c r="T53" s="82"/>
      <c r="U53" s="81">
        <v>8061067</v>
      </c>
      <c r="V53" s="81">
        <v>4062</v>
      </c>
      <c r="W53" s="81">
        <v>1421</v>
      </c>
      <c r="X53" s="81">
        <v>19729</v>
      </c>
      <c r="Y53" s="81">
        <v>19062</v>
      </c>
      <c r="Z53" s="81">
        <v>34456</v>
      </c>
      <c r="AA53" s="81">
        <v>13915</v>
      </c>
      <c r="AB53" s="81">
        <v>60885</v>
      </c>
      <c r="AC53" s="81">
        <v>0</v>
      </c>
      <c r="AD53" s="81">
        <v>9.3050938795199976</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70.826999999999998</v>
      </c>
      <c r="BH53" s="81">
        <v>0</v>
      </c>
      <c r="BI53" s="81">
        <v>47.238</v>
      </c>
      <c r="BJ53" s="81">
        <v>0</v>
      </c>
      <c r="BK53" s="81">
        <v>30.116</v>
      </c>
      <c r="BL53" s="81">
        <v>0</v>
      </c>
      <c r="BM53" s="82"/>
      <c r="BN53" s="81">
        <v>6</v>
      </c>
      <c r="BO53" s="81">
        <v>0</v>
      </c>
      <c r="BP53" s="81">
        <v>2</v>
      </c>
      <c r="BQ53" s="81">
        <v>0</v>
      </c>
      <c r="BR53" s="81">
        <v>3</v>
      </c>
      <c r="BS53" s="81">
        <v>0</v>
      </c>
      <c r="BT53"/>
      <c r="BU53" s="80">
        <v>131.708</v>
      </c>
      <c r="BV53" s="80">
        <v>16.472999999999999</v>
      </c>
      <c r="BW53" s="80">
        <v>0</v>
      </c>
      <c r="BX53" s="80">
        <v>0</v>
      </c>
      <c r="BY53" s="80">
        <v>0</v>
      </c>
      <c r="BZ53" s="80">
        <v>0</v>
      </c>
      <c r="CA53" s="80">
        <v>0</v>
      </c>
      <c r="CB53" s="80">
        <v>0</v>
      </c>
      <c r="CC53" s="80">
        <v>0</v>
      </c>
    </row>
    <row r="54" spans="1:81">
      <c r="A54" s="80" t="s">
        <v>1885</v>
      </c>
      <c r="B54" s="80">
        <v>348</v>
      </c>
      <c r="C54" s="80">
        <v>8</v>
      </c>
      <c r="D54" s="80">
        <v>21</v>
      </c>
      <c r="E54" s="80">
        <v>2011</v>
      </c>
      <c r="F54" s="80" t="s">
        <v>87</v>
      </c>
      <c r="G54" s="80" t="s">
        <v>1877</v>
      </c>
      <c r="H54" s="80" t="s">
        <v>1878</v>
      </c>
      <c r="I54" s="177"/>
      <c r="J54" s="81">
        <v>140.74952072755411</v>
      </c>
      <c r="K54" s="81">
        <v>17.118685084564373</v>
      </c>
      <c r="L54" s="81">
        <v>56.627849616927982</v>
      </c>
      <c r="M54" s="81">
        <v>105.21175803066748</v>
      </c>
      <c r="N54" s="81">
        <v>92.926029151704029</v>
      </c>
      <c r="O54" s="81">
        <v>66.31438156011636</v>
      </c>
      <c r="P54" s="81">
        <v>68.491600028804754</v>
      </c>
      <c r="Q54" s="81">
        <v>4.2328752940492462</v>
      </c>
      <c r="R54" s="81">
        <v>0</v>
      </c>
      <c r="S54" s="81">
        <v>5.9338252560000004</v>
      </c>
      <c r="T54" s="82"/>
      <c r="U54" s="81">
        <v>8915378</v>
      </c>
      <c r="V54" s="81">
        <v>4062</v>
      </c>
      <c r="W54" s="81">
        <v>1421</v>
      </c>
      <c r="X54" s="81">
        <v>19729</v>
      </c>
      <c r="Y54" s="81">
        <v>19097</v>
      </c>
      <c r="Z54" s="81">
        <v>34411</v>
      </c>
      <c r="AA54" s="81">
        <v>13841</v>
      </c>
      <c r="AB54" s="81">
        <v>60316</v>
      </c>
      <c r="AC54" s="81">
        <v>0</v>
      </c>
      <c r="AD54" s="81">
        <v>5.9338252560000004</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68.534000000000006</v>
      </c>
      <c r="BH54" s="81">
        <v>0</v>
      </c>
      <c r="BI54" s="81">
        <v>48.237000000000002</v>
      </c>
      <c r="BJ54" s="81">
        <v>0</v>
      </c>
      <c r="BK54" s="81">
        <v>18.068000000000001</v>
      </c>
      <c r="BL54" s="81">
        <v>0</v>
      </c>
      <c r="BM54" s="82"/>
      <c r="BN54" s="81">
        <v>6</v>
      </c>
      <c r="BO54" s="81">
        <v>0</v>
      </c>
      <c r="BP54" s="81">
        <v>2</v>
      </c>
      <c r="BQ54" s="81">
        <v>0</v>
      </c>
      <c r="BR54" s="81">
        <v>2</v>
      </c>
      <c r="BS54" s="81">
        <v>0</v>
      </c>
      <c r="BT54"/>
      <c r="BU54" s="80">
        <v>129.709</v>
      </c>
      <c r="BV54" s="80">
        <v>5.13</v>
      </c>
      <c r="BW54" s="80">
        <v>0</v>
      </c>
      <c r="BX54" s="80">
        <v>0</v>
      </c>
      <c r="BY54" s="80">
        <v>0</v>
      </c>
      <c r="BZ54" s="80">
        <v>0</v>
      </c>
      <c r="CA54" s="80">
        <v>0</v>
      </c>
      <c r="CB54" s="80">
        <v>0</v>
      </c>
      <c r="CC54" s="80">
        <v>0</v>
      </c>
    </row>
    <row r="55" spans="1:81">
      <c r="A55" s="80" t="s">
        <v>1886</v>
      </c>
      <c r="B55" s="80">
        <v>349</v>
      </c>
      <c r="C55" s="80">
        <v>9</v>
      </c>
      <c r="D55" s="80">
        <v>21</v>
      </c>
      <c r="E55" s="80">
        <v>2012</v>
      </c>
      <c r="F55" s="80" t="s">
        <v>88</v>
      </c>
      <c r="G55" s="80" t="s">
        <v>1877</v>
      </c>
      <c r="H55" s="80" t="s">
        <v>1878</v>
      </c>
      <c r="I55" s="177"/>
      <c r="J55" s="81">
        <v>138.93997684907623</v>
      </c>
      <c r="K55" s="81">
        <v>17.22359457560324</v>
      </c>
      <c r="L55" s="81">
        <v>61.82579906305871</v>
      </c>
      <c r="M55" s="81">
        <v>110.86421624962153</v>
      </c>
      <c r="N55" s="81">
        <v>108.26298532529313</v>
      </c>
      <c r="O55" s="81">
        <v>66.888095453211292</v>
      </c>
      <c r="P55" s="81">
        <v>68.478185937224239</v>
      </c>
      <c r="Q55" s="81">
        <v>4.6179795988835926</v>
      </c>
      <c r="R55" s="81">
        <v>0</v>
      </c>
      <c r="S55" s="81">
        <v>10.33678020648</v>
      </c>
      <c r="T55" s="82"/>
      <c r="U55" s="81">
        <v>8718428</v>
      </c>
      <c r="V55" s="81">
        <v>4062</v>
      </c>
      <c r="W55" s="81">
        <v>1421</v>
      </c>
      <c r="X55" s="81">
        <v>19729</v>
      </c>
      <c r="Y55" s="81">
        <v>19610</v>
      </c>
      <c r="Z55" s="81">
        <v>34984</v>
      </c>
      <c r="AA55" s="81">
        <v>13760</v>
      </c>
      <c r="AB55" s="81">
        <v>60566</v>
      </c>
      <c r="AC55" s="81">
        <v>0</v>
      </c>
      <c r="AD55" s="81">
        <v>10.33678020648</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74.456000000000003</v>
      </c>
      <c r="BH55" s="81">
        <v>0</v>
      </c>
      <c r="BI55" s="81">
        <v>51.145000000000003</v>
      </c>
      <c r="BJ55" s="81">
        <v>0</v>
      </c>
      <c r="BK55" s="81">
        <v>21.997999999999998</v>
      </c>
      <c r="BL55" s="81">
        <v>0</v>
      </c>
      <c r="BM55" s="82"/>
      <c r="BN55" s="81">
        <v>6</v>
      </c>
      <c r="BO55" s="81">
        <v>0</v>
      </c>
      <c r="BP55" s="81">
        <v>2</v>
      </c>
      <c r="BQ55" s="81">
        <v>0</v>
      </c>
      <c r="BR55" s="81">
        <v>3</v>
      </c>
      <c r="BS55" s="81">
        <v>0</v>
      </c>
      <c r="BT55"/>
      <c r="BU55" s="80">
        <v>139.32900000000001</v>
      </c>
      <c r="BV55" s="80">
        <v>8.27</v>
      </c>
      <c r="BW55" s="80">
        <v>0</v>
      </c>
      <c r="BX55" s="80">
        <v>0</v>
      </c>
      <c r="BY55" s="80">
        <v>0</v>
      </c>
      <c r="BZ55" s="80">
        <v>0</v>
      </c>
      <c r="CA55" s="80">
        <v>0</v>
      </c>
      <c r="CB55" s="80">
        <v>0</v>
      </c>
      <c r="CC55" s="80">
        <v>0</v>
      </c>
    </row>
    <row r="56" spans="1:81">
      <c r="A56" s="80" t="s">
        <v>1887</v>
      </c>
      <c r="B56" s="80">
        <v>350</v>
      </c>
      <c r="C56" s="80">
        <v>10</v>
      </c>
      <c r="D56" s="80">
        <v>21</v>
      </c>
      <c r="E56" s="80">
        <v>2013</v>
      </c>
      <c r="F56" s="80" t="s">
        <v>89</v>
      </c>
      <c r="G56" s="80" t="s">
        <v>1877</v>
      </c>
      <c r="H56" s="80" t="s">
        <v>1878</v>
      </c>
      <c r="I56" s="177"/>
      <c r="J56" s="81">
        <v>134.76838519329095</v>
      </c>
      <c r="K56" s="81">
        <v>14.835790475444</v>
      </c>
      <c r="L56" s="81">
        <v>60.759369932390833</v>
      </c>
      <c r="M56" s="81">
        <v>110.34120469732757</v>
      </c>
      <c r="N56" s="81">
        <v>108.63194970746281</v>
      </c>
      <c r="O56" s="81">
        <v>64.355088430307205</v>
      </c>
      <c r="P56" s="81">
        <v>68.061830278329111</v>
      </c>
      <c r="Q56" s="81">
        <v>4.6573083182698802</v>
      </c>
      <c r="R56" s="81">
        <v>0</v>
      </c>
      <c r="S56" s="81">
        <v>4.7902264905100012</v>
      </c>
      <c r="T56" s="82"/>
      <c r="U56" s="81">
        <v>8460870</v>
      </c>
      <c r="V56" s="81">
        <v>4062</v>
      </c>
      <c r="W56" s="81">
        <v>1421</v>
      </c>
      <c r="X56" s="81">
        <v>19729</v>
      </c>
      <c r="Y56" s="81">
        <v>19646</v>
      </c>
      <c r="Z56" s="81">
        <v>35162</v>
      </c>
      <c r="AA56" s="81">
        <v>13625</v>
      </c>
      <c r="AB56" s="81">
        <v>60206</v>
      </c>
      <c r="AC56" s="81">
        <v>0</v>
      </c>
      <c r="AD56" s="81">
        <v>4.7902264905100012</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74.846000000000004</v>
      </c>
      <c r="BH56" s="81">
        <v>0</v>
      </c>
      <c r="BI56" s="81">
        <v>18.495000000000001</v>
      </c>
      <c r="BJ56" s="81">
        <v>0</v>
      </c>
      <c r="BK56" s="81">
        <v>13.508000000000001</v>
      </c>
      <c r="BL56" s="81">
        <v>0</v>
      </c>
      <c r="BM56" s="82"/>
      <c r="BN56" s="81">
        <v>6</v>
      </c>
      <c r="BO56" s="81">
        <v>0</v>
      </c>
      <c r="BP56" s="81">
        <v>2</v>
      </c>
      <c r="BQ56" s="81">
        <v>0</v>
      </c>
      <c r="BR56" s="81">
        <v>2</v>
      </c>
      <c r="BS56" s="81">
        <v>0</v>
      </c>
      <c r="BT56"/>
      <c r="BU56" s="80">
        <v>106.849</v>
      </c>
      <c r="BV56" s="80">
        <v>0</v>
      </c>
      <c r="BW56" s="80">
        <v>0</v>
      </c>
      <c r="BX56" s="80">
        <v>0</v>
      </c>
      <c r="BY56" s="80">
        <v>0</v>
      </c>
      <c r="BZ56" s="80">
        <v>0</v>
      </c>
      <c r="CA56" s="80">
        <v>0</v>
      </c>
      <c r="CB56" s="80">
        <v>0</v>
      </c>
      <c r="CC56" s="80">
        <v>0</v>
      </c>
    </row>
    <row r="57" spans="1:81">
      <c r="A57" s="80" t="s">
        <v>1888</v>
      </c>
      <c r="B57" s="80">
        <v>351</v>
      </c>
      <c r="C57" s="80">
        <v>11</v>
      </c>
      <c r="D57" s="80">
        <v>21</v>
      </c>
      <c r="E57" s="80">
        <v>2014</v>
      </c>
      <c r="F57" s="80" t="s">
        <v>90</v>
      </c>
      <c r="G57" s="80" t="s">
        <v>1877</v>
      </c>
      <c r="H57" s="80" t="s">
        <v>1878</v>
      </c>
      <c r="I57" s="177"/>
      <c r="J57" s="81">
        <v>124.39045060601724</v>
      </c>
      <c r="K57" s="81">
        <v>14.293266604235324</v>
      </c>
      <c r="L57" s="81">
        <v>56.211478776739625</v>
      </c>
      <c r="M57" s="81">
        <v>108.30957787540127</v>
      </c>
      <c r="N57" s="81">
        <v>94.484559268023219</v>
      </c>
      <c r="O57" s="81">
        <v>62.151565706849354</v>
      </c>
      <c r="P57" s="81">
        <v>68.410804288937712</v>
      </c>
      <c r="Q57" s="81">
        <v>4.4261717434329855</v>
      </c>
      <c r="R57" s="81">
        <v>0</v>
      </c>
      <c r="S57" s="81">
        <v>11.875505742</v>
      </c>
      <c r="T57" s="82"/>
      <c r="U57" s="81">
        <v>8840701</v>
      </c>
      <c r="V57" s="81">
        <v>3616</v>
      </c>
      <c r="W57" s="81">
        <v>1794</v>
      </c>
      <c r="X57" s="81">
        <v>20009</v>
      </c>
      <c r="Y57" s="81">
        <v>19671</v>
      </c>
      <c r="Z57" s="81">
        <v>35765</v>
      </c>
      <c r="AA57" s="81">
        <v>13624</v>
      </c>
      <c r="AB57" s="81">
        <v>59636</v>
      </c>
      <c r="AC57" s="81">
        <v>0</v>
      </c>
      <c r="AD57" s="81">
        <v>11.875505742</v>
      </c>
      <c r="AE57" s="82"/>
      <c r="AF57" s="81">
        <v>104437884.44708849</v>
      </c>
      <c r="AG57" s="81">
        <v>10115626.330929801</v>
      </c>
      <c r="AH57" s="81">
        <v>13957441.430623962</v>
      </c>
      <c r="AI57" s="81">
        <v>118669691.65766205</v>
      </c>
      <c r="AJ57" s="81">
        <v>110546377.90925644</v>
      </c>
      <c r="AK57" s="81">
        <v>0</v>
      </c>
      <c r="AL57" s="81">
        <v>0</v>
      </c>
      <c r="AM57" s="81">
        <v>8187131.6464321967</v>
      </c>
      <c r="AN57" s="81">
        <v>0</v>
      </c>
      <c r="AO57" s="81">
        <v>0</v>
      </c>
      <c r="AP57" s="82"/>
      <c r="AQ57" s="81">
        <v>134</v>
      </c>
      <c r="AR57" s="81">
        <v>15</v>
      </c>
      <c r="AS57" s="81">
        <v>0</v>
      </c>
      <c r="AT57" s="81">
        <v>1</v>
      </c>
      <c r="AU57" s="81">
        <v>0</v>
      </c>
      <c r="AV57" s="81">
        <v>0</v>
      </c>
      <c r="AW57" s="81" t="s">
        <v>564</v>
      </c>
      <c r="AX57" s="82"/>
      <c r="AY57" s="81">
        <v>617</v>
      </c>
      <c r="AZ57" s="81">
        <v>254.7</v>
      </c>
      <c r="BA57" s="81">
        <v>0</v>
      </c>
      <c r="BB57" s="81">
        <v>1100</v>
      </c>
      <c r="BC57" s="81">
        <v>0</v>
      </c>
      <c r="BD57" s="81">
        <v>0</v>
      </c>
      <c r="BE57" s="81" t="s">
        <v>564</v>
      </c>
      <c r="BF57" s="82"/>
      <c r="BG57" s="81">
        <v>66.486000000000004</v>
      </c>
      <c r="BH57" s="81">
        <v>0</v>
      </c>
      <c r="BI57" s="81">
        <v>50.901000000000003</v>
      </c>
      <c r="BJ57" s="81">
        <v>0</v>
      </c>
      <c r="BK57" s="81">
        <v>17.977</v>
      </c>
      <c r="BL57" s="81">
        <v>0</v>
      </c>
      <c r="BM57" s="82"/>
      <c r="BN57" s="81">
        <v>6</v>
      </c>
      <c r="BO57" s="81">
        <v>0</v>
      </c>
      <c r="BP57" s="81">
        <v>3</v>
      </c>
      <c r="BQ57" s="81">
        <v>0</v>
      </c>
      <c r="BR57" s="81">
        <v>2</v>
      </c>
      <c r="BS57" s="81">
        <v>0</v>
      </c>
      <c r="BT57"/>
      <c r="BU57" s="80">
        <v>125.42</v>
      </c>
      <c r="BV57" s="80">
        <v>9.9440000000000008</v>
      </c>
      <c r="BW57" s="80">
        <v>0</v>
      </c>
      <c r="BX57" s="80">
        <v>0</v>
      </c>
      <c r="BY57" s="80">
        <v>0</v>
      </c>
      <c r="BZ57" s="80">
        <v>0</v>
      </c>
      <c r="CA57" s="80">
        <v>0</v>
      </c>
      <c r="CB57" s="80">
        <v>0</v>
      </c>
      <c r="CC57" s="80">
        <v>0</v>
      </c>
    </row>
    <row r="58" spans="1:81">
      <c r="A58" s="80" t="s">
        <v>1889</v>
      </c>
      <c r="B58" s="80">
        <v>352</v>
      </c>
      <c r="C58" s="80">
        <v>12</v>
      </c>
      <c r="D58" s="80">
        <v>21</v>
      </c>
      <c r="E58" s="80">
        <v>2015</v>
      </c>
      <c r="F58" s="80" t="s">
        <v>91</v>
      </c>
      <c r="G58" s="80" t="s">
        <v>1877</v>
      </c>
      <c r="H58" s="80" t="s">
        <v>1878</v>
      </c>
      <c r="I58" s="177"/>
      <c r="J58" s="81">
        <v>115.32581223826024</v>
      </c>
      <c r="K58" s="81">
        <v>14.449497319800669</v>
      </c>
      <c r="L58" s="81">
        <v>59.721528647393122</v>
      </c>
      <c r="M58" s="81">
        <v>90.572858896848942</v>
      </c>
      <c r="N58" s="81">
        <v>88.850818494798105</v>
      </c>
      <c r="O58" s="81">
        <v>60.623856876495822</v>
      </c>
      <c r="P58" s="81">
        <v>67.163079425111917</v>
      </c>
      <c r="Q58" s="81">
        <v>4.2800350920842334</v>
      </c>
      <c r="R58" s="81">
        <v>0</v>
      </c>
      <c r="S58" s="81">
        <v>4.4163300125699996</v>
      </c>
      <c r="T58" s="82"/>
      <c r="U58" s="81">
        <v>9114089</v>
      </c>
      <c r="V58" s="81">
        <v>3616</v>
      </c>
      <c r="W58" s="81">
        <v>1794</v>
      </c>
      <c r="X58" s="81">
        <v>20009</v>
      </c>
      <c r="Y58" s="81">
        <v>19802</v>
      </c>
      <c r="Z58" s="81">
        <v>35222</v>
      </c>
      <c r="AA58" s="81">
        <v>13365</v>
      </c>
      <c r="AB58" s="81">
        <v>58907</v>
      </c>
      <c r="AC58" s="81">
        <v>0</v>
      </c>
      <c r="AD58" s="81">
        <v>4.4163300125699996</v>
      </c>
      <c r="AE58" s="82"/>
      <c r="AF58" s="81">
        <v>99024662.494536996</v>
      </c>
      <c r="AG58" s="81">
        <v>9736000.1497060265</v>
      </c>
      <c r="AH58" s="81">
        <v>12144649.315034861</v>
      </c>
      <c r="AI58" s="81">
        <v>120523328.97288966</v>
      </c>
      <c r="AJ58" s="81">
        <v>105931014.33422418</v>
      </c>
      <c r="AK58" s="81">
        <v>0</v>
      </c>
      <c r="AL58" s="81">
        <v>0</v>
      </c>
      <c r="AM58" s="81">
        <v>8072957.2444288181</v>
      </c>
      <c r="AN58" s="81">
        <v>0</v>
      </c>
      <c r="AO58" s="81">
        <v>0</v>
      </c>
      <c r="AP58" s="82"/>
      <c r="AQ58" s="81">
        <v>150</v>
      </c>
      <c r="AR58" s="81">
        <v>18</v>
      </c>
      <c r="AS58" s="81">
        <v>0</v>
      </c>
      <c r="AT58" s="81">
        <v>1</v>
      </c>
      <c r="AU58" s="81">
        <v>0</v>
      </c>
      <c r="AV58" s="81">
        <v>0</v>
      </c>
      <c r="AW58" s="81" t="s">
        <v>564</v>
      </c>
      <c r="AX58" s="82"/>
      <c r="AY58" s="81">
        <v>701.9</v>
      </c>
      <c r="AZ58" s="81">
        <v>301.39999999999998</v>
      </c>
      <c r="BA58" s="81">
        <v>0</v>
      </c>
      <c r="BB58" s="81">
        <v>1100</v>
      </c>
      <c r="BC58" s="81">
        <v>0</v>
      </c>
      <c r="BD58" s="81">
        <v>0</v>
      </c>
      <c r="BE58" s="81" t="s">
        <v>564</v>
      </c>
      <c r="BF58" s="82"/>
      <c r="BG58" s="81">
        <v>63.290999999999997</v>
      </c>
      <c r="BH58" s="81">
        <v>0</v>
      </c>
      <c r="BI58" s="81">
        <v>50.137999999999998</v>
      </c>
      <c r="BJ58" s="81">
        <v>0</v>
      </c>
      <c r="BK58" s="81">
        <v>28.869</v>
      </c>
      <c r="BL58" s="81">
        <v>0</v>
      </c>
      <c r="BM58" s="82"/>
      <c r="BN58" s="81">
        <v>6</v>
      </c>
      <c r="BO58" s="81">
        <v>0</v>
      </c>
      <c r="BP58" s="81">
        <v>3</v>
      </c>
      <c r="BQ58" s="81">
        <v>0</v>
      </c>
      <c r="BR58" s="81">
        <v>4</v>
      </c>
      <c r="BS58" s="81">
        <v>0</v>
      </c>
      <c r="BT58"/>
      <c r="BU58" s="80">
        <v>134.239</v>
      </c>
      <c r="BV58" s="80">
        <v>8.0589999999999993</v>
      </c>
      <c r="BW58" s="80">
        <v>0</v>
      </c>
      <c r="BX58" s="80">
        <v>0</v>
      </c>
      <c r="BY58" s="80">
        <v>0</v>
      </c>
      <c r="BZ58" s="80">
        <v>0</v>
      </c>
      <c r="CA58" s="80">
        <v>0</v>
      </c>
      <c r="CB58" s="80">
        <v>0</v>
      </c>
      <c r="CC58" s="80">
        <v>0</v>
      </c>
    </row>
    <row r="59" spans="1:81">
      <c r="A59" s="80" t="s">
        <v>1890</v>
      </c>
      <c r="B59" s="80">
        <v>353</v>
      </c>
      <c r="C59" s="80">
        <v>13</v>
      </c>
      <c r="D59" s="80">
        <v>21</v>
      </c>
      <c r="E59" s="80">
        <v>2016</v>
      </c>
      <c r="F59" s="80" t="s">
        <v>92</v>
      </c>
      <c r="G59" s="80" t="s">
        <v>1877</v>
      </c>
      <c r="H59" s="80" t="s">
        <v>1878</v>
      </c>
      <c r="I59" s="177"/>
      <c r="J59" s="81">
        <v>119.26597785148758</v>
      </c>
      <c r="K59" s="81">
        <v>12.323083275639027</v>
      </c>
      <c r="L59" s="81">
        <v>76.863902971329352</v>
      </c>
      <c r="M59" s="81">
        <v>88.088704551318841</v>
      </c>
      <c r="N59" s="81">
        <v>83.666808876937949</v>
      </c>
      <c r="O59" s="81">
        <v>60.27364051293506</v>
      </c>
      <c r="P59" s="81">
        <v>67.33216856221344</v>
      </c>
      <c r="Q59" s="81">
        <v>4.1180591198146983</v>
      </c>
      <c r="R59" s="81">
        <v>0</v>
      </c>
      <c r="S59" s="81">
        <v>8.3098577760000012</v>
      </c>
      <c r="T59" s="82"/>
      <c r="U59" s="81">
        <v>9192954</v>
      </c>
      <c r="V59" s="81">
        <v>3616</v>
      </c>
      <c r="W59" s="81">
        <v>1794</v>
      </c>
      <c r="X59" s="81">
        <v>20009</v>
      </c>
      <c r="Y59" s="81">
        <v>19901</v>
      </c>
      <c r="Z59" s="81">
        <v>35449</v>
      </c>
      <c r="AA59" s="81">
        <v>13858</v>
      </c>
      <c r="AB59" s="81">
        <v>58303</v>
      </c>
      <c r="AC59" s="81">
        <v>0</v>
      </c>
      <c r="AD59" s="81">
        <v>8.3098577760000012</v>
      </c>
      <c r="AE59" s="82"/>
      <c r="AF59" s="81">
        <v>103000528.9132062</v>
      </c>
      <c r="AG59" s="81">
        <v>7941922.2093011113</v>
      </c>
      <c r="AH59" s="81">
        <v>12106452.110369051</v>
      </c>
      <c r="AI59" s="81">
        <v>123505421.1847747</v>
      </c>
      <c r="AJ59" s="81">
        <v>98485420.053004324</v>
      </c>
      <c r="AK59" s="81">
        <v>0</v>
      </c>
      <c r="AL59" s="81">
        <v>0</v>
      </c>
      <c r="AM59" s="81">
        <v>7996389.1652101297</v>
      </c>
      <c r="AN59" s="81">
        <v>0</v>
      </c>
      <c r="AO59" s="81">
        <v>0</v>
      </c>
      <c r="AP59" s="82"/>
      <c r="AQ59" s="81">
        <v>161</v>
      </c>
      <c r="AR59" s="81">
        <v>20</v>
      </c>
      <c r="AS59" s="81">
        <v>0</v>
      </c>
      <c r="AT59" s="81">
        <v>1</v>
      </c>
      <c r="AU59" s="81">
        <v>0</v>
      </c>
      <c r="AV59" s="81">
        <v>0</v>
      </c>
      <c r="AW59" s="81" t="s">
        <v>564</v>
      </c>
      <c r="AX59" s="82"/>
      <c r="AY59" s="81">
        <v>761.7</v>
      </c>
      <c r="AZ59" s="81">
        <v>321.89999999999998</v>
      </c>
      <c r="BA59" s="81">
        <v>0</v>
      </c>
      <c r="BB59" s="81">
        <v>1100</v>
      </c>
      <c r="BC59" s="81">
        <v>0</v>
      </c>
      <c r="BD59" s="81">
        <v>0</v>
      </c>
      <c r="BE59" s="81" t="s">
        <v>564</v>
      </c>
      <c r="BF59" s="82"/>
      <c r="BG59" s="81">
        <v>62.414000000000001</v>
      </c>
      <c r="BH59" s="81">
        <v>0</v>
      </c>
      <c r="BI59" s="81">
        <v>49.061</v>
      </c>
      <c r="BJ59" s="81">
        <v>0</v>
      </c>
      <c r="BK59" s="81">
        <v>26.103999999999999</v>
      </c>
      <c r="BL59" s="81">
        <v>0</v>
      </c>
      <c r="BM59" s="82"/>
      <c r="BN59" s="81">
        <v>6</v>
      </c>
      <c r="BO59" s="81">
        <v>0</v>
      </c>
      <c r="BP59" s="81">
        <v>2</v>
      </c>
      <c r="BQ59" s="81">
        <v>0</v>
      </c>
      <c r="BR59" s="81">
        <v>3</v>
      </c>
      <c r="BS59" s="81">
        <v>0</v>
      </c>
      <c r="BT59"/>
      <c r="BU59" s="80">
        <v>131.65100000000001</v>
      </c>
      <c r="BV59" s="80">
        <v>5.9279999999999999</v>
      </c>
      <c r="BW59" s="80">
        <v>0</v>
      </c>
      <c r="BX59" s="80">
        <v>0</v>
      </c>
      <c r="BY59" s="80">
        <v>0</v>
      </c>
      <c r="BZ59" s="80">
        <v>0</v>
      </c>
      <c r="CA59" s="80">
        <v>0</v>
      </c>
      <c r="CB59" s="80">
        <v>0</v>
      </c>
      <c r="CC59" s="80">
        <v>0</v>
      </c>
    </row>
    <row r="60" spans="1:81">
      <c r="A60" s="80" t="s">
        <v>1891</v>
      </c>
      <c r="B60" s="80">
        <v>354</v>
      </c>
      <c r="C60" s="80">
        <v>14</v>
      </c>
      <c r="D60" s="80">
        <v>21</v>
      </c>
      <c r="E60" s="80">
        <v>2017</v>
      </c>
      <c r="F60" s="80" t="s">
        <v>71</v>
      </c>
      <c r="G60" s="80" t="s">
        <v>1877</v>
      </c>
      <c r="H60" s="80" t="s">
        <v>1878</v>
      </c>
      <c r="I60" s="177"/>
      <c r="J60" s="81">
        <v>114.83157037355994</v>
      </c>
      <c r="K60" s="81">
        <v>12.607713284492661</v>
      </c>
      <c r="L60" s="81">
        <v>69.244984913630347</v>
      </c>
      <c r="M60" s="81">
        <v>84.87852798108689</v>
      </c>
      <c r="N60" s="81">
        <v>89.050617699591996</v>
      </c>
      <c r="O60" s="81">
        <v>59.586159133977596</v>
      </c>
      <c r="P60" s="81">
        <v>66.05592523267552</v>
      </c>
      <c r="Q60" s="81">
        <v>3.9373280816165788</v>
      </c>
      <c r="R60" s="81">
        <v>0</v>
      </c>
      <c r="S60" s="81">
        <v>6.0608594277199996</v>
      </c>
      <c r="T60" s="82"/>
      <c r="U60" s="81">
        <v>9451974</v>
      </c>
      <c r="V60" s="81">
        <v>3616</v>
      </c>
      <c r="W60" s="81">
        <v>1794</v>
      </c>
      <c r="X60" s="81">
        <v>20009</v>
      </c>
      <c r="Y60" s="81">
        <v>19985</v>
      </c>
      <c r="Z60" s="81">
        <v>35626</v>
      </c>
      <c r="AA60" s="81">
        <v>13682</v>
      </c>
      <c r="AB60" s="81">
        <v>57647</v>
      </c>
      <c r="AC60" s="81">
        <v>0</v>
      </c>
      <c r="AD60" s="81">
        <v>6.0608594277199996</v>
      </c>
      <c r="AE60" s="82"/>
      <c r="AF60" s="81">
        <v>102588229.6884376</v>
      </c>
      <c r="AG60" s="81">
        <v>9041361.5840482377</v>
      </c>
      <c r="AH60" s="81">
        <v>14658698.822104059</v>
      </c>
      <c r="AI60" s="81">
        <v>126960944.721651</v>
      </c>
      <c r="AJ60" s="81">
        <v>104603328.89917479</v>
      </c>
      <c r="AK60" s="81">
        <v>0</v>
      </c>
      <c r="AL60" s="81">
        <v>0</v>
      </c>
      <c r="AM60" s="81">
        <v>7918788.6567669613</v>
      </c>
      <c r="AN60" s="81">
        <v>0</v>
      </c>
      <c r="AO60" s="81">
        <v>0</v>
      </c>
      <c r="AP60" s="82"/>
      <c r="AQ60" s="81">
        <v>165</v>
      </c>
      <c r="AR60" s="81">
        <v>21</v>
      </c>
      <c r="AS60" s="81">
        <v>0</v>
      </c>
      <c r="AT60" s="81">
        <v>1</v>
      </c>
      <c r="AU60" s="81">
        <v>0</v>
      </c>
      <c r="AV60" s="81">
        <v>0</v>
      </c>
      <c r="AW60" s="81" t="s">
        <v>564</v>
      </c>
      <c r="AX60" s="82"/>
      <c r="AY60" s="81">
        <v>780.3</v>
      </c>
      <c r="AZ60" s="81">
        <v>332.9</v>
      </c>
      <c r="BA60" s="81">
        <v>0</v>
      </c>
      <c r="BB60" s="81">
        <v>1100</v>
      </c>
      <c r="BC60" s="81">
        <v>0</v>
      </c>
      <c r="BD60" s="81">
        <v>0</v>
      </c>
      <c r="BE60" s="81" t="s">
        <v>564</v>
      </c>
      <c r="BF60" s="82"/>
      <c r="BG60" s="81">
        <v>57.548000000000002</v>
      </c>
      <c r="BH60" s="81">
        <v>0</v>
      </c>
      <c r="BI60" s="81">
        <v>46.332999999999998</v>
      </c>
      <c r="BJ60" s="81">
        <v>0</v>
      </c>
      <c r="BK60" s="81">
        <v>31.106000000000002</v>
      </c>
      <c r="BL60" s="81">
        <v>0</v>
      </c>
      <c r="BM60" s="82"/>
      <c r="BN60" s="81">
        <v>4</v>
      </c>
      <c r="BO60" s="81">
        <v>0</v>
      </c>
      <c r="BP60" s="81">
        <v>2</v>
      </c>
      <c r="BQ60" s="81">
        <v>0</v>
      </c>
      <c r="BR60" s="81">
        <v>4</v>
      </c>
      <c r="BS60" s="81">
        <v>0</v>
      </c>
      <c r="BT60"/>
      <c r="BU60" s="80">
        <v>123.27200000000001</v>
      </c>
      <c r="BV60" s="80">
        <v>11.715</v>
      </c>
      <c r="BW60" s="80">
        <v>0</v>
      </c>
      <c r="BX60" s="80">
        <v>0</v>
      </c>
      <c r="BY60" s="80">
        <v>0</v>
      </c>
      <c r="BZ60" s="80">
        <v>0</v>
      </c>
      <c r="CA60" s="80">
        <v>0</v>
      </c>
      <c r="CB60" s="80">
        <v>0</v>
      </c>
      <c r="CC60" s="80">
        <v>0</v>
      </c>
    </row>
    <row r="61" spans="1:81">
      <c r="A61" s="80" t="s">
        <v>1892</v>
      </c>
      <c r="B61" s="80">
        <v>355</v>
      </c>
      <c r="C61" s="80">
        <v>15</v>
      </c>
      <c r="D61" s="80">
        <v>21</v>
      </c>
      <c r="E61" s="80">
        <v>2018</v>
      </c>
      <c r="F61" s="80" t="s">
        <v>93</v>
      </c>
      <c r="G61" s="80" t="s">
        <v>1877</v>
      </c>
      <c r="H61" s="80" t="s">
        <v>1878</v>
      </c>
      <c r="I61" s="177"/>
      <c r="J61" s="81">
        <v>119.63411049808771</v>
      </c>
      <c r="K61" s="81">
        <v>11.544644081373223</v>
      </c>
      <c r="L61" s="81">
        <v>64.518807478087524</v>
      </c>
      <c r="M61" s="81">
        <v>82.824825065236482</v>
      </c>
      <c r="N61" s="81">
        <v>83.758034308905039</v>
      </c>
      <c r="O61" s="81">
        <v>58.474870864694658</v>
      </c>
      <c r="P61" s="81">
        <v>64.657506672977661</v>
      </c>
      <c r="Q61" s="81">
        <v>3.6145365676687913</v>
      </c>
      <c r="R61" s="81">
        <v>0</v>
      </c>
      <c r="S61" s="81">
        <v>10.82741607813</v>
      </c>
      <c r="T61" s="82"/>
      <c r="U61" s="81">
        <v>9872489</v>
      </c>
      <c r="V61" s="81">
        <v>3616</v>
      </c>
      <c r="W61" s="81">
        <v>1794</v>
      </c>
      <c r="X61" s="81">
        <v>20009</v>
      </c>
      <c r="Y61" s="81">
        <v>20064</v>
      </c>
      <c r="Z61" s="81">
        <v>35631</v>
      </c>
      <c r="AA61" s="81">
        <v>13527</v>
      </c>
      <c r="AB61" s="81">
        <v>57030</v>
      </c>
      <c r="AC61" s="81">
        <v>0</v>
      </c>
      <c r="AD61" s="81">
        <v>10.82741607813</v>
      </c>
      <c r="AE61" s="82"/>
      <c r="AF61" s="81">
        <v>106728358.160244</v>
      </c>
      <c r="AG61" s="81">
        <v>7928685.749427123</v>
      </c>
      <c r="AH61" s="81">
        <v>13861184.65443683</v>
      </c>
      <c r="AI61" s="81">
        <v>120048112.9632782</v>
      </c>
      <c r="AJ61" s="81">
        <v>106918277.28056189</v>
      </c>
      <c r="AK61" s="81">
        <v>0</v>
      </c>
      <c r="AL61" s="81">
        <v>0</v>
      </c>
      <c r="AM61" s="81">
        <v>7850242.8438853351</v>
      </c>
      <c r="AN61" s="81">
        <v>0</v>
      </c>
      <c r="AO61" s="81">
        <v>0</v>
      </c>
      <c r="AP61" s="82"/>
      <c r="AQ61" s="81">
        <v>185</v>
      </c>
      <c r="AR61" s="81">
        <v>22</v>
      </c>
      <c r="AS61" s="81">
        <v>0</v>
      </c>
      <c r="AT61" s="81">
        <v>1</v>
      </c>
      <c r="AU61" s="81">
        <v>0</v>
      </c>
      <c r="AV61" s="81">
        <v>0</v>
      </c>
      <c r="AW61" s="81" t="s">
        <v>564</v>
      </c>
      <c r="AX61" s="82"/>
      <c r="AY61" s="81">
        <v>910.7</v>
      </c>
      <c r="AZ61" s="81">
        <v>325</v>
      </c>
      <c r="BA61" s="81">
        <v>0</v>
      </c>
      <c r="BB61" s="81">
        <v>1100</v>
      </c>
      <c r="BC61" s="81">
        <v>0</v>
      </c>
      <c r="BD61" s="81">
        <v>0</v>
      </c>
      <c r="BE61" s="81" t="s">
        <v>564</v>
      </c>
      <c r="BF61" s="82"/>
      <c r="BG61" s="81">
        <v>56.293999999999997</v>
      </c>
      <c r="BH61" s="81">
        <v>0</v>
      </c>
      <c r="BI61" s="81">
        <v>49.945999999999998</v>
      </c>
      <c r="BJ61" s="81">
        <v>0</v>
      </c>
      <c r="BK61" s="81">
        <v>33.871000000000002</v>
      </c>
      <c r="BL61" s="81">
        <v>0</v>
      </c>
      <c r="BM61" s="82"/>
      <c r="BN61" s="81">
        <v>5</v>
      </c>
      <c r="BO61" s="81">
        <v>0</v>
      </c>
      <c r="BP61" s="81">
        <v>2</v>
      </c>
      <c r="BQ61" s="81">
        <v>0</v>
      </c>
      <c r="BR61" s="81">
        <v>4</v>
      </c>
      <c r="BS61" s="81">
        <v>0</v>
      </c>
      <c r="BT61"/>
      <c r="BU61" s="80">
        <v>124.39700000000001</v>
      </c>
      <c r="BV61" s="80">
        <v>15.714</v>
      </c>
      <c r="BW61" s="80">
        <v>0</v>
      </c>
      <c r="BX61" s="80">
        <v>0</v>
      </c>
      <c r="BY61" s="80">
        <v>0</v>
      </c>
      <c r="BZ61" s="80">
        <v>0</v>
      </c>
      <c r="CA61" s="80">
        <v>0</v>
      </c>
      <c r="CB61" s="80">
        <v>0</v>
      </c>
      <c r="CC61" s="80">
        <v>0</v>
      </c>
    </row>
    <row r="62" spans="1:81">
      <c r="A62" s="80" t="s">
        <v>1893</v>
      </c>
      <c r="B62" s="80">
        <v>356</v>
      </c>
      <c r="C62" s="80">
        <v>16</v>
      </c>
      <c r="D62" s="80">
        <v>21</v>
      </c>
      <c r="E62" s="80">
        <v>2019</v>
      </c>
      <c r="F62" s="80" t="s">
        <v>73</v>
      </c>
      <c r="G62" s="80" t="s">
        <v>1877</v>
      </c>
      <c r="H62" s="80" t="s">
        <v>1878</v>
      </c>
      <c r="I62" s="177"/>
      <c r="J62" s="81">
        <v>110.50271068681508</v>
      </c>
      <c r="K62" s="81">
        <v>13.003955509439702</v>
      </c>
      <c r="L62" s="81">
        <v>65.125558433475646</v>
      </c>
      <c r="M62" s="81">
        <v>84.030364418218909</v>
      </c>
      <c r="N62" s="81">
        <v>80.704935267438273</v>
      </c>
      <c r="O62" s="81">
        <v>56.786116440633819</v>
      </c>
      <c r="P62" s="81">
        <v>62.019543269551527</v>
      </c>
      <c r="Q62" s="81">
        <v>3.4677871583888074</v>
      </c>
      <c r="R62" s="81">
        <v>0</v>
      </c>
      <c r="S62" s="81">
        <v>4.6475689599999992</v>
      </c>
      <c r="T62" s="82"/>
      <c r="U62" s="81">
        <v>9690425</v>
      </c>
      <c r="V62" s="81">
        <v>3616</v>
      </c>
      <c r="W62" s="81">
        <v>1794</v>
      </c>
      <c r="X62" s="81">
        <v>20009</v>
      </c>
      <c r="Y62" s="81">
        <v>20068</v>
      </c>
      <c r="Z62" s="81">
        <v>35552</v>
      </c>
      <c r="AA62" s="81">
        <v>12878</v>
      </c>
      <c r="AB62" s="81">
        <v>56196</v>
      </c>
      <c r="AC62" s="81">
        <v>0</v>
      </c>
      <c r="AD62" s="81">
        <v>4.6475689599999992</v>
      </c>
      <c r="AE62" s="82"/>
      <c r="AF62" s="81">
        <v>96425846.757707134</v>
      </c>
      <c r="AG62" s="81">
        <v>7726104.5995245678</v>
      </c>
      <c r="AH62" s="81">
        <v>14659852.06131991</v>
      </c>
      <c r="AI62" s="81">
        <v>123977493.3935862</v>
      </c>
      <c r="AJ62" s="81">
        <v>99103137.925511792</v>
      </c>
      <c r="AK62" s="81">
        <v>0</v>
      </c>
      <c r="AL62" s="81">
        <v>0</v>
      </c>
      <c r="AM62" s="81">
        <v>7653472.1567384955</v>
      </c>
      <c r="AN62" s="81">
        <v>0</v>
      </c>
      <c r="AO62" s="81">
        <v>0</v>
      </c>
      <c r="AP62" s="82"/>
      <c r="AQ62" s="81">
        <v>197</v>
      </c>
      <c r="AR62" s="81">
        <v>24</v>
      </c>
      <c r="AS62" s="81">
        <v>0</v>
      </c>
      <c r="AT62" s="81">
        <v>1</v>
      </c>
      <c r="AU62" s="81">
        <v>0</v>
      </c>
      <c r="AV62" s="81">
        <v>0</v>
      </c>
      <c r="AW62" s="81" t="s">
        <v>564</v>
      </c>
      <c r="AX62" s="82"/>
      <c r="AY62" s="81">
        <v>952.09999999999968</v>
      </c>
      <c r="AZ62" s="81">
        <v>804.9</v>
      </c>
      <c r="BA62" s="81">
        <v>0</v>
      </c>
      <c r="BB62" s="81">
        <v>1100</v>
      </c>
      <c r="BC62" s="81">
        <v>0</v>
      </c>
      <c r="BD62" s="81">
        <v>0</v>
      </c>
      <c r="BE62" s="81" t="s">
        <v>564</v>
      </c>
      <c r="BF62" s="82"/>
      <c r="BG62" s="81">
        <v>54.841000000000001</v>
      </c>
      <c r="BH62" s="81">
        <v>0</v>
      </c>
      <c r="BI62" s="81">
        <v>45.158000000000001</v>
      </c>
      <c r="BJ62" s="81">
        <v>0</v>
      </c>
      <c r="BK62" s="81">
        <v>33.656660000000002</v>
      </c>
      <c r="BL62" s="81">
        <v>0</v>
      </c>
      <c r="BM62" s="82"/>
      <c r="BN62" s="81">
        <v>5</v>
      </c>
      <c r="BO62" s="81">
        <v>0</v>
      </c>
      <c r="BP62" s="81">
        <v>2</v>
      </c>
      <c r="BQ62" s="81">
        <v>0</v>
      </c>
      <c r="BR62" s="81">
        <v>5</v>
      </c>
      <c r="BS62" s="81">
        <v>0</v>
      </c>
      <c r="BT62"/>
      <c r="BU62" s="80">
        <v>119.32299999999999</v>
      </c>
      <c r="BV62" s="80">
        <v>14.019</v>
      </c>
      <c r="BW62" s="80">
        <v>0</v>
      </c>
      <c r="BX62" s="80">
        <v>0</v>
      </c>
      <c r="BY62" s="80">
        <v>0.31365999999999999</v>
      </c>
      <c r="BZ62" s="80">
        <v>0</v>
      </c>
      <c r="CA62" s="80">
        <v>0</v>
      </c>
      <c r="CB62" s="80">
        <v>0</v>
      </c>
      <c r="CC62" s="80">
        <v>0</v>
      </c>
    </row>
    <row r="63" spans="1:81">
      <c r="A63" s="80" t="s">
        <v>1894</v>
      </c>
      <c r="B63" s="80">
        <v>357</v>
      </c>
      <c r="C63" s="80">
        <v>17</v>
      </c>
      <c r="D63" s="80">
        <v>21</v>
      </c>
      <c r="E63" s="80">
        <v>2020</v>
      </c>
      <c r="F63" s="80" t="s">
        <v>218</v>
      </c>
      <c r="G63" s="80" t="s">
        <v>1877</v>
      </c>
      <c r="H63" s="80" t="s">
        <v>1878</v>
      </c>
      <c r="I63" s="177"/>
      <c r="J63" s="81">
        <v>91.074449564424739</v>
      </c>
      <c r="K63" s="81">
        <v>12.553222953765363</v>
      </c>
      <c r="L63" s="81">
        <v>73.824131311536235</v>
      </c>
      <c r="M63" s="81">
        <v>72.097053467369079</v>
      </c>
      <c r="N63" s="81">
        <v>75.334237351770227</v>
      </c>
      <c r="O63" s="81">
        <v>49.717687476499549</v>
      </c>
      <c r="P63" s="81">
        <v>59.183888635942992</v>
      </c>
      <c r="Q63" s="81">
        <v>3.2638473704233708</v>
      </c>
      <c r="R63" s="81">
        <v>0</v>
      </c>
      <c r="S63" s="81">
        <v>8.6984580748799996</v>
      </c>
      <c r="T63" s="82"/>
      <c r="U63" s="81">
        <v>8447362</v>
      </c>
      <c r="V63" s="81">
        <v>3158</v>
      </c>
      <c r="W63" s="81">
        <v>2149</v>
      </c>
      <c r="X63" s="81">
        <v>19419</v>
      </c>
      <c r="Y63" s="81">
        <v>20047</v>
      </c>
      <c r="Z63" s="81">
        <v>35527</v>
      </c>
      <c r="AA63" s="81">
        <v>13352</v>
      </c>
      <c r="AB63" s="81">
        <v>55354</v>
      </c>
      <c r="AC63" s="81">
        <v>0</v>
      </c>
      <c r="AD63" s="81">
        <v>8.6984580748799996</v>
      </c>
      <c r="AE63" s="82"/>
      <c r="AF63" s="81">
        <v>81600348.889000684</v>
      </c>
      <c r="AG63" s="81">
        <v>7128653.0676513705</v>
      </c>
      <c r="AH63" s="81">
        <v>17058967.572399404</v>
      </c>
      <c r="AI63" s="81">
        <v>112952289.10518053</v>
      </c>
      <c r="AJ63" s="81">
        <v>94935717.701019913</v>
      </c>
      <c r="AK63" s="81"/>
      <c r="AL63" s="81"/>
      <c r="AM63" s="81">
        <v>7224311.9957669955</v>
      </c>
      <c r="AN63" s="81"/>
      <c r="AO63" s="81"/>
      <c r="AP63" s="82"/>
      <c r="AQ63" s="81">
        <v>218</v>
      </c>
      <c r="AR63" s="81">
        <v>24</v>
      </c>
      <c r="AS63" s="81">
        <v>0</v>
      </c>
      <c r="AT63" s="81">
        <v>1</v>
      </c>
      <c r="AU63" s="81">
        <v>0</v>
      </c>
      <c r="AV63" s="81">
        <v>0</v>
      </c>
      <c r="AW63" s="81">
        <v>0</v>
      </c>
      <c r="AX63" s="82"/>
      <c r="AY63" s="81">
        <v>1072.299999999999</v>
      </c>
      <c r="AZ63" s="81">
        <v>804.9</v>
      </c>
      <c r="BA63" s="81">
        <v>0</v>
      </c>
      <c r="BB63" s="81">
        <v>1100</v>
      </c>
      <c r="BC63" s="81">
        <v>0</v>
      </c>
      <c r="BD63" s="81">
        <v>0</v>
      </c>
      <c r="BE63" s="81">
        <v>0</v>
      </c>
      <c r="BF63" s="82"/>
      <c r="BG63" s="81">
        <v>51.94</v>
      </c>
      <c r="BH63" s="81">
        <v>0</v>
      </c>
      <c r="BI63" s="81">
        <v>44.634999999999998</v>
      </c>
      <c r="BJ63" s="81">
        <v>0</v>
      </c>
      <c r="BK63" s="81">
        <v>32.381</v>
      </c>
      <c r="BL63" s="81">
        <v>0</v>
      </c>
      <c r="BM63" s="82"/>
      <c r="BN63" s="81">
        <v>5</v>
      </c>
      <c r="BO63" s="81">
        <v>0</v>
      </c>
      <c r="BP63" s="81">
        <v>2</v>
      </c>
      <c r="BQ63" s="81">
        <v>0</v>
      </c>
      <c r="BR63" s="81">
        <v>4</v>
      </c>
      <c r="BS63" s="81">
        <v>0</v>
      </c>
      <c r="BT63"/>
      <c r="BU63" s="80">
        <v>112.35</v>
      </c>
      <c r="BV63" s="80">
        <v>16.606000000000002</v>
      </c>
      <c r="BW63" s="80">
        <v>0</v>
      </c>
      <c r="BX63" s="80">
        <v>0</v>
      </c>
      <c r="BY63" s="80">
        <v>0.29372999999999999</v>
      </c>
      <c r="BZ63" s="80">
        <v>0</v>
      </c>
      <c r="CA63" s="80">
        <v>0</v>
      </c>
      <c r="CB63" s="80">
        <v>0</v>
      </c>
      <c r="CC63" s="80">
        <v>0</v>
      </c>
    </row>
    <row r="64" spans="1:81">
      <c r="A64" s="80" t="s">
        <v>1895</v>
      </c>
      <c r="B64" s="80">
        <v>357</v>
      </c>
      <c r="C64" s="80">
        <v>18</v>
      </c>
      <c r="D64" s="80">
        <v>21</v>
      </c>
      <c r="E64" s="80">
        <v>2021</v>
      </c>
      <c r="F64" s="80" t="s">
        <v>75</v>
      </c>
      <c r="G64" s="174" t="s">
        <v>1877</v>
      </c>
      <c r="H64" s="80" t="s">
        <v>1878</v>
      </c>
      <c r="I64" s="177"/>
      <c r="J64" s="81">
        <v>84.618442746376914</v>
      </c>
      <c r="K64" s="81">
        <v>10.298690787093774</v>
      </c>
      <c r="L64" s="81">
        <v>53.772953773614752</v>
      </c>
      <c r="M64" s="81">
        <v>80.116409276373872</v>
      </c>
      <c r="N64" s="81">
        <v>66.710325615034421</v>
      </c>
      <c r="O64" s="81">
        <v>47.913320866301461</v>
      </c>
      <c r="P64" s="81">
        <v>60.656920562712308</v>
      </c>
      <c r="Q64" s="81">
        <v>3.2583227736033149</v>
      </c>
      <c r="R64" s="81">
        <v>0</v>
      </c>
      <c r="S64" s="81">
        <v>7.4311604357240002</v>
      </c>
      <c r="T64" s="82"/>
      <c r="U64" s="81">
        <v>8154411</v>
      </c>
      <c r="V64" s="81">
        <v>3158</v>
      </c>
      <c r="W64" s="81">
        <v>2149</v>
      </c>
      <c r="X64" s="81">
        <v>19419</v>
      </c>
      <c r="Y64" s="81">
        <v>20113</v>
      </c>
      <c r="Z64" s="81">
        <v>35254</v>
      </c>
      <c r="AA64" s="81">
        <v>13345</v>
      </c>
      <c r="AB64" s="81">
        <v>54605</v>
      </c>
      <c r="AC64" s="81">
        <v>0</v>
      </c>
      <c r="AD64" s="81">
        <v>7.4311604357240002</v>
      </c>
      <c r="AE64" s="82"/>
      <c r="AF64" s="81">
        <v>73364410.780532941</v>
      </c>
      <c r="AG64" s="81">
        <v>7131490.5866209762</v>
      </c>
      <c r="AH64" s="81">
        <v>11634043.24260449</v>
      </c>
      <c r="AI64" s="81">
        <v>123790882.02789985</v>
      </c>
      <c r="AJ64" s="81">
        <v>78544298.324972898</v>
      </c>
      <c r="AK64" s="81">
        <v>0</v>
      </c>
      <c r="AL64" s="81">
        <v>0</v>
      </c>
      <c r="AM64" s="81">
        <v>7167664.593745078</v>
      </c>
      <c r="AN64" s="81">
        <v>0</v>
      </c>
      <c r="AO64" s="81">
        <v>0</v>
      </c>
      <c r="AP64" s="82"/>
      <c r="AQ64" s="81">
        <v>232</v>
      </c>
      <c r="AR64" s="81">
        <v>23</v>
      </c>
      <c r="AS64" s="81">
        <v>0</v>
      </c>
      <c r="AT64" s="81">
        <v>2</v>
      </c>
      <c r="AU64" s="81">
        <v>0</v>
      </c>
      <c r="AV64" s="81">
        <v>0</v>
      </c>
      <c r="AW64" s="81"/>
      <c r="AX64" s="82"/>
      <c r="AY64" s="81">
        <v>1145.799999999999</v>
      </c>
      <c r="AZ64" s="81">
        <v>793.9</v>
      </c>
      <c r="BA64" s="81">
        <v>0</v>
      </c>
      <c r="BB64" s="81">
        <v>6900</v>
      </c>
      <c r="BC64" s="81">
        <v>0</v>
      </c>
      <c r="BD64" s="81">
        <v>0</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1896</v>
      </c>
      <c r="B65" s="80">
        <v>357</v>
      </c>
      <c r="C65" s="80">
        <v>19</v>
      </c>
      <c r="D65" s="80">
        <v>21</v>
      </c>
      <c r="E65" s="80">
        <v>2022</v>
      </c>
      <c r="F65" s="80" t="s">
        <v>568</v>
      </c>
      <c r="G65" s="174" t="s">
        <v>1877</v>
      </c>
      <c r="H65" s="80" t="s">
        <v>1878</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241</v>
      </c>
      <c r="AR65" s="81">
        <v>36</v>
      </c>
      <c r="AS65" s="81">
        <v>0</v>
      </c>
      <c r="AT65" s="81">
        <v>2</v>
      </c>
      <c r="AU65" s="81">
        <v>0</v>
      </c>
      <c r="AV65" s="81">
        <v>0</v>
      </c>
      <c r="AW65" s="81"/>
      <c r="AX65" s="82"/>
      <c r="AY65" s="81">
        <v>1197.2999999999993</v>
      </c>
      <c r="AZ65" s="81">
        <v>1437.4</v>
      </c>
      <c r="BA65" s="81">
        <v>0</v>
      </c>
      <c r="BB65" s="81">
        <v>6900</v>
      </c>
      <c r="BC65" s="81">
        <v>0</v>
      </c>
      <c r="BD65" s="81">
        <v>0</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1897</v>
      </c>
      <c r="B66" s="80">
        <v>18</v>
      </c>
      <c r="C66" s="80">
        <v>1</v>
      </c>
      <c r="D66" s="80">
        <v>2</v>
      </c>
      <c r="E66" s="80">
        <v>1990</v>
      </c>
      <c r="F66" s="80" t="s">
        <v>562</v>
      </c>
      <c r="G66" s="80" t="s">
        <v>1898</v>
      </c>
      <c r="H66" s="80" t="s">
        <v>1899</v>
      </c>
      <c r="I66" s="177"/>
      <c r="J66" s="81">
        <v>130.63726604328289</v>
      </c>
      <c r="K66" s="81">
        <v>3.1962895606093626</v>
      </c>
      <c r="L66" s="81">
        <v>2.3837904056378525</v>
      </c>
      <c r="M66" s="81">
        <v>29.272989118100689</v>
      </c>
      <c r="N66" s="81">
        <v>38.063072731661975</v>
      </c>
      <c r="O66" s="81">
        <v>45.457010545708535</v>
      </c>
      <c r="P66" s="81">
        <v>40.42237058412779</v>
      </c>
      <c r="Q66" s="81">
        <v>3.3112837297305053</v>
      </c>
      <c r="R66" s="81">
        <v>0</v>
      </c>
      <c r="S66" s="81">
        <v>3.8360467056582195</v>
      </c>
      <c r="T66" s="82"/>
      <c r="U66" s="81">
        <v>21600179</v>
      </c>
      <c r="V66" s="81">
        <v>1148</v>
      </c>
      <c r="W66" s="81">
        <v>25</v>
      </c>
      <c r="X66" s="81">
        <v>10032</v>
      </c>
      <c r="Y66" s="81">
        <v>14808</v>
      </c>
      <c r="Z66" s="81">
        <v>18697</v>
      </c>
      <c r="AA66" s="81">
        <v>9815</v>
      </c>
      <c r="AB66" s="81">
        <v>53764</v>
      </c>
      <c r="AC66" s="81">
        <v>0</v>
      </c>
      <c r="AD66" s="81">
        <v>3.8360467056582195</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1900</v>
      </c>
      <c r="B67" s="80">
        <v>19</v>
      </c>
      <c r="C67" s="80">
        <v>2</v>
      </c>
      <c r="D67" s="80">
        <v>2</v>
      </c>
      <c r="E67" s="80">
        <v>2005</v>
      </c>
      <c r="F67" s="80" t="s">
        <v>565</v>
      </c>
      <c r="G67" s="80" t="s">
        <v>1898</v>
      </c>
      <c r="H67" s="80" t="s">
        <v>1899</v>
      </c>
      <c r="I67" s="177"/>
      <c r="J67" s="81">
        <v>172.45196579433014</v>
      </c>
      <c r="K67" s="81">
        <v>2.8770734312753681</v>
      </c>
      <c r="L67" s="81">
        <v>6.3575913277273655</v>
      </c>
      <c r="M67" s="81">
        <v>54.103494206584308</v>
      </c>
      <c r="N67" s="81">
        <v>56.936520605750246</v>
      </c>
      <c r="O67" s="81">
        <v>66.740053616807572</v>
      </c>
      <c r="P67" s="81">
        <v>38.413960537873415</v>
      </c>
      <c r="Q67" s="81">
        <v>3.3249158161012615</v>
      </c>
      <c r="R67" s="81">
        <v>0</v>
      </c>
      <c r="S67" s="81">
        <v>3.9918672099999992</v>
      </c>
      <c r="T67" s="82"/>
      <c r="U67" s="81">
        <v>26129051</v>
      </c>
      <c r="V67" s="81">
        <v>1219</v>
      </c>
      <c r="W67" s="81">
        <v>85</v>
      </c>
      <c r="X67" s="81">
        <v>10015</v>
      </c>
      <c r="Y67" s="81">
        <v>19104</v>
      </c>
      <c r="Z67" s="81">
        <v>31766</v>
      </c>
      <c r="AA67" s="81">
        <v>7639</v>
      </c>
      <c r="AB67" s="81">
        <v>56436</v>
      </c>
      <c r="AC67" s="81">
        <v>0</v>
      </c>
      <c r="AD67" s="81">
        <v>3.9918672099999992</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1901</v>
      </c>
      <c r="B68" s="80">
        <v>20</v>
      </c>
      <c r="C68" s="80">
        <v>3</v>
      </c>
      <c r="D68" s="80">
        <v>2</v>
      </c>
      <c r="E68" s="80">
        <v>2006</v>
      </c>
      <c r="F68" s="80" t="s">
        <v>566</v>
      </c>
      <c r="G68" s="80" t="s">
        <v>1898</v>
      </c>
      <c r="H68" s="80" t="s">
        <v>1899</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1902</v>
      </c>
      <c r="B69" s="80">
        <v>21</v>
      </c>
      <c r="C69" s="80">
        <v>4</v>
      </c>
      <c r="D69" s="80">
        <v>2</v>
      </c>
      <c r="E69" s="80">
        <v>2007</v>
      </c>
      <c r="F69" s="80" t="s">
        <v>567</v>
      </c>
      <c r="G69" s="80" t="s">
        <v>1898</v>
      </c>
      <c r="H69" s="80" t="s">
        <v>1899</v>
      </c>
      <c r="I69" s="177"/>
      <c r="J69" s="81">
        <v>190.15732725012634</v>
      </c>
      <c r="K69" s="81">
        <v>2.6252462208746419</v>
      </c>
      <c r="L69" s="81">
        <v>9.8306725812905498</v>
      </c>
      <c r="M69" s="81">
        <v>52.662274679706805</v>
      </c>
      <c r="N69" s="81">
        <v>62.536651052517485</v>
      </c>
      <c r="O69" s="81">
        <v>65.975293673324344</v>
      </c>
      <c r="P69" s="81">
        <v>37.941305479181239</v>
      </c>
      <c r="Q69" s="81">
        <v>3.5118798318384874</v>
      </c>
      <c r="R69" s="81">
        <v>0</v>
      </c>
      <c r="S69" s="81">
        <v>4.9505682772000013</v>
      </c>
      <c r="T69" s="82"/>
      <c r="U69" s="81">
        <v>29539868</v>
      </c>
      <c r="V69" s="81">
        <v>1141</v>
      </c>
      <c r="W69" s="81">
        <v>125</v>
      </c>
      <c r="X69" s="81">
        <v>12286</v>
      </c>
      <c r="Y69" s="81">
        <v>19840</v>
      </c>
      <c r="Z69" s="81">
        <v>32644</v>
      </c>
      <c r="AA69" s="81">
        <v>7430</v>
      </c>
      <c r="AB69" s="81">
        <v>56457</v>
      </c>
      <c r="AC69" s="81">
        <v>0</v>
      </c>
      <c r="AD69" s="81">
        <v>4.9505682772000013</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1903</v>
      </c>
      <c r="B70" s="80">
        <v>22</v>
      </c>
      <c r="C70" s="80">
        <v>5</v>
      </c>
      <c r="D70" s="80">
        <v>2</v>
      </c>
      <c r="E70" s="80">
        <v>2008</v>
      </c>
      <c r="F70" s="80" t="s">
        <v>84</v>
      </c>
      <c r="G70" s="80" t="s">
        <v>1898</v>
      </c>
      <c r="H70" s="80" t="s">
        <v>1899</v>
      </c>
      <c r="I70" s="177"/>
      <c r="J70" s="81">
        <v>168.10173094761399</v>
      </c>
      <c r="K70" s="81">
        <v>2.0947318102906882</v>
      </c>
      <c r="L70" s="81">
        <v>8.894696119694812</v>
      </c>
      <c r="M70" s="81">
        <v>55.561389369704216</v>
      </c>
      <c r="N70" s="81">
        <v>63.521033122740342</v>
      </c>
      <c r="O70" s="81">
        <v>64.031073343979926</v>
      </c>
      <c r="P70" s="81">
        <v>36.730009614159648</v>
      </c>
      <c r="Q70" s="81">
        <v>3.4423756110754833</v>
      </c>
      <c r="R70" s="81">
        <v>0</v>
      </c>
      <c r="S70" s="81">
        <v>4.2595832055000002</v>
      </c>
      <c r="T70" s="82"/>
      <c r="U70" s="81">
        <v>28659580</v>
      </c>
      <c r="V70" s="81">
        <v>1141</v>
      </c>
      <c r="W70" s="81">
        <v>125</v>
      </c>
      <c r="X70" s="81">
        <v>12286</v>
      </c>
      <c r="Y70" s="81">
        <v>20074</v>
      </c>
      <c r="Z70" s="81">
        <v>32794</v>
      </c>
      <c r="AA70" s="81">
        <v>7201</v>
      </c>
      <c r="AB70" s="81">
        <v>56249</v>
      </c>
      <c r="AC70" s="81">
        <v>0</v>
      </c>
      <c r="AD70" s="81">
        <v>4.2595832055000002</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1904</v>
      </c>
      <c r="B71" s="80">
        <v>23</v>
      </c>
      <c r="C71" s="80">
        <v>6</v>
      </c>
      <c r="D71" s="80">
        <v>2</v>
      </c>
      <c r="E71" s="80">
        <v>2009</v>
      </c>
      <c r="F71" s="80" t="s">
        <v>85</v>
      </c>
      <c r="G71" s="80" t="s">
        <v>1898</v>
      </c>
      <c r="H71" s="80" t="s">
        <v>1899</v>
      </c>
      <c r="I71" s="177"/>
      <c r="J71" s="81">
        <v>152.32933404665036</v>
      </c>
      <c r="K71" s="81">
        <v>1.663751883625751</v>
      </c>
      <c r="L71" s="81">
        <v>9.7062675686403015</v>
      </c>
      <c r="M71" s="81">
        <v>58.541379480488644</v>
      </c>
      <c r="N71" s="81">
        <v>59.615549480308609</v>
      </c>
      <c r="O71" s="81">
        <v>65.108624690853276</v>
      </c>
      <c r="P71" s="81">
        <v>35.370444517179905</v>
      </c>
      <c r="Q71" s="81">
        <v>3.2667989246693607</v>
      </c>
      <c r="R71" s="81">
        <v>0</v>
      </c>
      <c r="S71" s="81">
        <v>4.9301875152300001</v>
      </c>
      <c r="T71" s="82"/>
      <c r="U71" s="81">
        <v>23184672</v>
      </c>
      <c r="V71" s="81">
        <v>1057</v>
      </c>
      <c r="W71" s="81">
        <v>149</v>
      </c>
      <c r="X71" s="81">
        <v>15270</v>
      </c>
      <c r="Y71" s="81">
        <v>20278</v>
      </c>
      <c r="Z71" s="81">
        <v>32914</v>
      </c>
      <c r="AA71" s="81">
        <v>7119</v>
      </c>
      <c r="AB71" s="81">
        <v>56036</v>
      </c>
      <c r="AC71" s="81">
        <v>0</v>
      </c>
      <c r="AD71" s="81">
        <v>4.9301875152300001</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0</v>
      </c>
      <c r="BH71" s="81">
        <v>0</v>
      </c>
      <c r="BI71" s="81">
        <v>93.908999999999992</v>
      </c>
      <c r="BJ71" s="81">
        <v>0</v>
      </c>
      <c r="BK71" s="81">
        <v>9.8800000000000008</v>
      </c>
      <c r="BL71" s="81">
        <v>0</v>
      </c>
      <c r="BM71" s="82"/>
      <c r="BN71" s="81">
        <v>0</v>
      </c>
      <c r="BO71" s="81">
        <v>0</v>
      </c>
      <c r="BP71" s="81">
        <v>13</v>
      </c>
      <c r="BQ71" s="81">
        <v>0</v>
      </c>
      <c r="BR71" s="81">
        <v>2</v>
      </c>
      <c r="BS71" s="81">
        <v>0</v>
      </c>
      <c r="BT71"/>
      <c r="BU71" s="80"/>
      <c r="BV71" s="80"/>
      <c r="BW71" s="80"/>
      <c r="BX71" s="80"/>
      <c r="BY71" s="80"/>
      <c r="BZ71" s="80"/>
      <c r="CA71" s="80"/>
      <c r="CB71" s="80"/>
      <c r="CC71" s="80"/>
    </row>
    <row r="72" spans="1:81">
      <c r="A72" s="80" t="s">
        <v>1905</v>
      </c>
      <c r="B72" s="80">
        <v>24</v>
      </c>
      <c r="C72" s="80">
        <v>7</v>
      </c>
      <c r="D72" s="80">
        <v>2</v>
      </c>
      <c r="E72" s="80">
        <v>2010</v>
      </c>
      <c r="F72" s="80" t="s">
        <v>86</v>
      </c>
      <c r="G72" s="80" t="s">
        <v>1898</v>
      </c>
      <c r="H72" s="80" t="s">
        <v>1899</v>
      </c>
      <c r="I72" s="177"/>
      <c r="J72" s="81">
        <v>154.52077063210737</v>
      </c>
      <c r="K72" s="81">
        <v>1.7434200261322201</v>
      </c>
      <c r="L72" s="81">
        <v>10.832375973191846</v>
      </c>
      <c r="M72" s="81">
        <v>59.656162670504791</v>
      </c>
      <c r="N72" s="81">
        <v>66.019013603365323</v>
      </c>
      <c r="O72" s="81">
        <v>65.581292082744952</v>
      </c>
      <c r="P72" s="81">
        <v>35.868742812881848</v>
      </c>
      <c r="Q72" s="81">
        <v>3.4042517806498833</v>
      </c>
      <c r="R72" s="81">
        <v>0</v>
      </c>
      <c r="S72" s="81">
        <v>3.6228860852600002</v>
      </c>
      <c r="T72" s="82"/>
      <c r="U72" s="81">
        <v>25387754</v>
      </c>
      <c r="V72" s="81">
        <v>1057</v>
      </c>
      <c r="W72" s="81">
        <v>149</v>
      </c>
      <c r="X72" s="81">
        <v>15270</v>
      </c>
      <c r="Y72" s="81">
        <v>20513</v>
      </c>
      <c r="Z72" s="81">
        <v>33307</v>
      </c>
      <c r="AA72" s="81">
        <v>7039</v>
      </c>
      <c r="AB72" s="81">
        <v>55953</v>
      </c>
      <c r="AC72" s="81">
        <v>0</v>
      </c>
      <c r="AD72" s="81">
        <v>3.6228860852600002</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0</v>
      </c>
      <c r="BH72" s="81">
        <v>0</v>
      </c>
      <c r="BI72" s="81">
        <v>101.889</v>
      </c>
      <c r="BJ72" s="81">
        <v>0</v>
      </c>
      <c r="BK72" s="81">
        <v>11.366</v>
      </c>
      <c r="BL72" s="81">
        <v>0</v>
      </c>
      <c r="BM72" s="82"/>
      <c r="BN72" s="81">
        <v>0</v>
      </c>
      <c r="BO72" s="81">
        <v>0</v>
      </c>
      <c r="BP72" s="81">
        <v>15</v>
      </c>
      <c r="BQ72" s="81">
        <v>0</v>
      </c>
      <c r="BR72" s="81">
        <v>3</v>
      </c>
      <c r="BS72" s="81">
        <v>0</v>
      </c>
      <c r="BT72"/>
      <c r="BU72" s="80">
        <v>113.255</v>
      </c>
      <c r="BV72" s="80">
        <v>0</v>
      </c>
      <c r="BW72" s="80">
        <v>0</v>
      </c>
      <c r="BX72" s="80">
        <v>0</v>
      </c>
      <c r="BY72" s="80">
        <v>0</v>
      </c>
      <c r="BZ72" s="80">
        <v>0</v>
      </c>
      <c r="CA72" s="80">
        <v>0</v>
      </c>
      <c r="CB72" s="80">
        <v>0</v>
      </c>
      <c r="CC72" s="80">
        <v>0</v>
      </c>
    </row>
    <row r="73" spans="1:81">
      <c r="A73" s="80" t="s">
        <v>1906</v>
      </c>
      <c r="B73" s="80">
        <v>25</v>
      </c>
      <c r="C73" s="80">
        <v>8</v>
      </c>
      <c r="D73" s="80">
        <v>2</v>
      </c>
      <c r="E73" s="80">
        <v>2011</v>
      </c>
      <c r="F73" s="80" t="s">
        <v>87</v>
      </c>
      <c r="G73" s="80" t="s">
        <v>1898</v>
      </c>
      <c r="H73" s="80" t="s">
        <v>1899</v>
      </c>
      <c r="I73" s="177"/>
      <c r="J73" s="81">
        <v>166.32087243132381</v>
      </c>
      <c r="K73" s="81">
        <v>2.5354206783073479</v>
      </c>
      <c r="L73" s="81">
        <v>6.139166959822532</v>
      </c>
      <c r="M73" s="81">
        <v>75.697103018400796</v>
      </c>
      <c r="N73" s="81">
        <v>71.34875520391121</v>
      </c>
      <c r="O73" s="81">
        <v>64.855546105145322</v>
      </c>
      <c r="P73" s="81">
        <v>35.089512015335202</v>
      </c>
      <c r="Q73" s="81">
        <v>3.9024056050831688</v>
      </c>
      <c r="R73" s="81">
        <v>0</v>
      </c>
      <c r="S73" s="81">
        <v>4.1039447942500002</v>
      </c>
      <c r="T73" s="82"/>
      <c r="U73" s="81">
        <v>23737633</v>
      </c>
      <c r="V73" s="81">
        <v>1057</v>
      </c>
      <c r="W73" s="81">
        <v>149</v>
      </c>
      <c r="X73" s="81">
        <v>15270</v>
      </c>
      <c r="Y73" s="81">
        <v>20741</v>
      </c>
      <c r="Z73" s="81">
        <v>33654</v>
      </c>
      <c r="AA73" s="81">
        <v>7091</v>
      </c>
      <c r="AB73" s="81">
        <v>55607</v>
      </c>
      <c r="AC73" s="81">
        <v>0</v>
      </c>
      <c r="AD73" s="81">
        <v>4.1039447942500002</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0</v>
      </c>
      <c r="BH73" s="81">
        <v>0</v>
      </c>
      <c r="BI73" s="81">
        <v>90.587999999999994</v>
      </c>
      <c r="BJ73" s="81">
        <v>0</v>
      </c>
      <c r="BK73" s="81">
        <v>6.7370000000000001</v>
      </c>
      <c r="BL73" s="81">
        <v>0</v>
      </c>
      <c r="BM73" s="82"/>
      <c r="BN73" s="81">
        <v>0</v>
      </c>
      <c r="BO73" s="81">
        <v>0</v>
      </c>
      <c r="BP73" s="81">
        <v>14</v>
      </c>
      <c r="BQ73" s="81">
        <v>0</v>
      </c>
      <c r="BR73" s="81">
        <v>2</v>
      </c>
      <c r="BS73" s="81">
        <v>0</v>
      </c>
      <c r="BT73"/>
      <c r="BU73" s="80">
        <v>97.325000000000003</v>
      </c>
      <c r="BV73" s="80">
        <v>0</v>
      </c>
      <c r="BW73" s="80">
        <v>0</v>
      </c>
      <c r="BX73" s="80">
        <v>0</v>
      </c>
      <c r="BY73" s="80">
        <v>0</v>
      </c>
      <c r="BZ73" s="80">
        <v>0</v>
      </c>
      <c r="CA73" s="80">
        <v>0</v>
      </c>
      <c r="CB73" s="80">
        <v>0</v>
      </c>
      <c r="CC73" s="80">
        <v>0</v>
      </c>
    </row>
    <row r="74" spans="1:81">
      <c r="A74" s="80" t="s">
        <v>1907</v>
      </c>
      <c r="B74" s="80">
        <v>26</v>
      </c>
      <c r="C74" s="80">
        <v>9</v>
      </c>
      <c r="D74" s="80">
        <v>2</v>
      </c>
      <c r="E74" s="80">
        <v>2012</v>
      </c>
      <c r="F74" s="80" t="s">
        <v>88</v>
      </c>
      <c r="G74" s="80" t="s">
        <v>1898</v>
      </c>
      <c r="H74" s="80" t="s">
        <v>1899</v>
      </c>
      <c r="I74" s="177"/>
      <c r="J74" s="81">
        <v>185.23805485332176</v>
      </c>
      <c r="K74" s="81">
        <v>2.4723758864969212</v>
      </c>
      <c r="L74" s="81">
        <v>6.0945541776945324</v>
      </c>
      <c r="M74" s="81">
        <v>78.253035538436976</v>
      </c>
      <c r="N74" s="81">
        <v>77.744492650091686</v>
      </c>
      <c r="O74" s="81">
        <v>65.050699508478388</v>
      </c>
      <c r="P74" s="81">
        <v>35.085117068127246</v>
      </c>
      <c r="Q74" s="81">
        <v>4.2950732883913689</v>
      </c>
      <c r="R74" s="81">
        <v>0</v>
      </c>
      <c r="S74" s="81">
        <v>4.3548539554000003</v>
      </c>
      <c r="T74" s="82"/>
      <c r="U74" s="81">
        <v>25281180</v>
      </c>
      <c r="V74" s="81">
        <v>1057</v>
      </c>
      <c r="W74" s="81">
        <v>149</v>
      </c>
      <c r="X74" s="81">
        <v>15270</v>
      </c>
      <c r="Y74" s="81">
        <v>21470</v>
      </c>
      <c r="Z74" s="81">
        <v>34023</v>
      </c>
      <c r="AA74" s="81">
        <v>7050</v>
      </c>
      <c r="AB74" s="81">
        <v>56331</v>
      </c>
      <c r="AC74" s="81">
        <v>0</v>
      </c>
      <c r="AD74" s="81">
        <v>4.3548539554000003</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0</v>
      </c>
      <c r="BH74" s="81">
        <v>0</v>
      </c>
      <c r="BI74" s="81">
        <v>106.578</v>
      </c>
      <c r="BJ74" s="81">
        <v>0</v>
      </c>
      <c r="BK74" s="81">
        <v>8.5350000000000001</v>
      </c>
      <c r="BL74" s="81">
        <v>0</v>
      </c>
      <c r="BM74" s="82"/>
      <c r="BN74" s="81">
        <v>0</v>
      </c>
      <c r="BO74" s="81">
        <v>0</v>
      </c>
      <c r="BP74" s="81">
        <v>14</v>
      </c>
      <c r="BQ74" s="81">
        <v>0</v>
      </c>
      <c r="BR74" s="81">
        <v>2</v>
      </c>
      <c r="BS74" s="81">
        <v>0</v>
      </c>
      <c r="BT74"/>
      <c r="BU74" s="80">
        <v>115.113</v>
      </c>
      <c r="BV74" s="80">
        <v>0</v>
      </c>
      <c r="BW74" s="80">
        <v>0</v>
      </c>
      <c r="BX74" s="80">
        <v>0</v>
      </c>
      <c r="BY74" s="80">
        <v>0</v>
      </c>
      <c r="BZ74" s="80">
        <v>0</v>
      </c>
      <c r="CA74" s="80">
        <v>0</v>
      </c>
      <c r="CB74" s="80">
        <v>0</v>
      </c>
      <c r="CC74" s="80">
        <v>0</v>
      </c>
    </row>
    <row r="75" spans="1:81">
      <c r="A75" s="80" t="s">
        <v>1908</v>
      </c>
      <c r="B75" s="80">
        <v>27</v>
      </c>
      <c r="C75" s="80">
        <v>10</v>
      </c>
      <c r="D75" s="80">
        <v>2</v>
      </c>
      <c r="E75" s="80">
        <v>2013</v>
      </c>
      <c r="F75" s="80" t="s">
        <v>89</v>
      </c>
      <c r="G75" s="80" t="s">
        <v>1898</v>
      </c>
      <c r="H75" s="80" t="s">
        <v>1899</v>
      </c>
      <c r="I75" s="177"/>
      <c r="J75" s="81">
        <v>192.08884590775591</v>
      </c>
      <c r="K75" s="81">
        <v>2.1312954433379918</v>
      </c>
      <c r="L75" s="81">
        <v>6.2854522921719349</v>
      </c>
      <c r="M75" s="81">
        <v>75.390466485128727</v>
      </c>
      <c r="N75" s="81">
        <v>78.126287918341944</v>
      </c>
      <c r="O75" s="81">
        <v>63.267922668188945</v>
      </c>
      <c r="P75" s="81">
        <v>34.627861100137785</v>
      </c>
      <c r="Q75" s="81">
        <v>4.3428553017305473</v>
      </c>
      <c r="R75" s="81">
        <v>0</v>
      </c>
      <c r="S75" s="81">
        <v>4.3918120179199995</v>
      </c>
      <c r="T75" s="82"/>
      <c r="U75" s="81">
        <v>24259694</v>
      </c>
      <c r="V75" s="81">
        <v>1057</v>
      </c>
      <c r="W75" s="81">
        <v>149</v>
      </c>
      <c r="X75" s="81">
        <v>15270</v>
      </c>
      <c r="Y75" s="81">
        <v>21604</v>
      </c>
      <c r="Z75" s="81">
        <v>34568</v>
      </c>
      <c r="AA75" s="81">
        <v>6932</v>
      </c>
      <c r="AB75" s="81">
        <v>56141</v>
      </c>
      <c r="AC75" s="81">
        <v>0</v>
      </c>
      <c r="AD75" s="81">
        <v>4.3918120179199995</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0</v>
      </c>
      <c r="BH75" s="81">
        <v>0</v>
      </c>
      <c r="BI75" s="81">
        <v>122.946</v>
      </c>
      <c r="BJ75" s="81">
        <v>0</v>
      </c>
      <c r="BK75" s="81">
        <v>9.2759999999999998</v>
      </c>
      <c r="BL75" s="81">
        <v>0</v>
      </c>
      <c r="BM75" s="82"/>
      <c r="BN75" s="81">
        <v>0</v>
      </c>
      <c r="BO75" s="81">
        <v>0</v>
      </c>
      <c r="BP75" s="81">
        <v>13</v>
      </c>
      <c r="BQ75" s="81">
        <v>0</v>
      </c>
      <c r="BR75" s="81">
        <v>2</v>
      </c>
      <c r="BS75" s="81">
        <v>0</v>
      </c>
      <c r="BT75"/>
      <c r="BU75" s="80">
        <v>132.22200000000001</v>
      </c>
      <c r="BV75" s="80">
        <v>0</v>
      </c>
      <c r="BW75" s="80">
        <v>0</v>
      </c>
      <c r="BX75" s="80">
        <v>0</v>
      </c>
      <c r="BY75" s="80">
        <v>0</v>
      </c>
      <c r="BZ75" s="80">
        <v>0</v>
      </c>
      <c r="CA75" s="80">
        <v>0</v>
      </c>
      <c r="CB75" s="80">
        <v>0</v>
      </c>
      <c r="CC75" s="80">
        <v>0</v>
      </c>
    </row>
    <row r="76" spans="1:81">
      <c r="A76" s="80" t="s">
        <v>1909</v>
      </c>
      <c r="B76" s="80">
        <v>28</v>
      </c>
      <c r="C76" s="80">
        <v>11</v>
      </c>
      <c r="D76" s="80">
        <v>2</v>
      </c>
      <c r="E76" s="80">
        <v>2014</v>
      </c>
      <c r="F76" s="80" t="s">
        <v>90</v>
      </c>
      <c r="G76" s="80" t="s">
        <v>1898</v>
      </c>
      <c r="H76" s="80" t="s">
        <v>1899</v>
      </c>
      <c r="I76" s="177"/>
      <c r="J76" s="81">
        <v>172.2377909476069</v>
      </c>
      <c r="K76" s="81">
        <v>1.9575910238953069</v>
      </c>
      <c r="L76" s="81">
        <v>7.1387956969152686</v>
      </c>
      <c r="M76" s="81">
        <v>70.876261695273087</v>
      </c>
      <c r="N76" s="81">
        <v>68.634171454875911</v>
      </c>
      <c r="O76" s="81">
        <v>60.686620372279975</v>
      </c>
      <c r="P76" s="81">
        <v>34.667365884529211</v>
      </c>
      <c r="Q76" s="81">
        <v>4.1478475091135527</v>
      </c>
      <c r="R76" s="81">
        <v>0</v>
      </c>
      <c r="S76" s="81">
        <v>3.2255378022399994</v>
      </c>
      <c r="T76" s="82"/>
      <c r="U76" s="81">
        <v>24172522</v>
      </c>
      <c r="V76" s="81">
        <v>854</v>
      </c>
      <c r="W76" s="81">
        <v>159</v>
      </c>
      <c r="X76" s="81">
        <v>15724</v>
      </c>
      <c r="Y76" s="81">
        <v>21845</v>
      </c>
      <c r="Z76" s="81">
        <v>34922</v>
      </c>
      <c r="AA76" s="81">
        <v>6904</v>
      </c>
      <c r="AB76" s="81">
        <v>55886</v>
      </c>
      <c r="AC76" s="81">
        <v>0</v>
      </c>
      <c r="AD76" s="81">
        <v>3.2255378022399994</v>
      </c>
      <c r="AE76" s="82"/>
      <c r="AF76" s="81">
        <v>191551733.53686133</v>
      </c>
      <c r="AG76" s="81">
        <v>1744969.8268357625</v>
      </c>
      <c r="AH76" s="81">
        <v>1814035.0889908145</v>
      </c>
      <c r="AI76" s="81">
        <v>101589379.45683733</v>
      </c>
      <c r="AJ76" s="81">
        <v>97191304.679342717</v>
      </c>
      <c r="AK76" s="81">
        <v>0</v>
      </c>
      <c r="AL76" s="81">
        <v>0</v>
      </c>
      <c r="AM76" s="81">
        <v>7672312.6834883252</v>
      </c>
      <c r="AN76" s="81">
        <v>0</v>
      </c>
      <c r="AO76" s="81">
        <v>0</v>
      </c>
      <c r="AP76" s="82"/>
      <c r="AQ76" s="81">
        <v>1369</v>
      </c>
      <c r="AR76" s="81">
        <v>209</v>
      </c>
      <c r="AS76" s="81">
        <v>0</v>
      </c>
      <c r="AT76" s="81">
        <v>0</v>
      </c>
      <c r="AU76" s="81">
        <v>0</v>
      </c>
      <c r="AV76" s="81">
        <v>0</v>
      </c>
      <c r="AW76" s="81" t="s">
        <v>564</v>
      </c>
      <c r="AX76" s="82"/>
      <c r="AY76" s="81">
        <v>5574.5</v>
      </c>
      <c r="AZ76" s="81">
        <v>11204.3</v>
      </c>
      <c r="BA76" s="81">
        <v>0</v>
      </c>
      <c r="BB76" s="81">
        <v>0</v>
      </c>
      <c r="BC76" s="81">
        <v>0</v>
      </c>
      <c r="BD76" s="81">
        <v>0</v>
      </c>
      <c r="BE76" s="81" t="s">
        <v>564</v>
      </c>
      <c r="BF76" s="82"/>
      <c r="BG76" s="81">
        <v>0</v>
      </c>
      <c r="BH76" s="81">
        <v>0</v>
      </c>
      <c r="BI76" s="81">
        <v>107.465</v>
      </c>
      <c r="BJ76" s="81">
        <v>0</v>
      </c>
      <c r="BK76" s="81">
        <v>8.9429999999999996</v>
      </c>
      <c r="BL76" s="81">
        <v>0</v>
      </c>
      <c r="BM76" s="82"/>
      <c r="BN76" s="81">
        <v>0</v>
      </c>
      <c r="BO76" s="81">
        <v>0</v>
      </c>
      <c r="BP76" s="81">
        <v>13</v>
      </c>
      <c r="BQ76" s="81">
        <v>0</v>
      </c>
      <c r="BR76" s="81">
        <v>2</v>
      </c>
      <c r="BS76" s="81">
        <v>0</v>
      </c>
      <c r="BT76"/>
      <c r="BU76" s="80">
        <v>116.408</v>
      </c>
      <c r="BV76" s="80">
        <v>0</v>
      </c>
      <c r="BW76" s="80">
        <v>0</v>
      </c>
      <c r="BX76" s="80">
        <v>0</v>
      </c>
      <c r="BY76" s="80">
        <v>0</v>
      </c>
      <c r="BZ76" s="80">
        <v>0</v>
      </c>
      <c r="CA76" s="80">
        <v>0</v>
      </c>
      <c r="CB76" s="80">
        <v>0</v>
      </c>
      <c r="CC76" s="80">
        <v>0</v>
      </c>
    </row>
    <row r="77" spans="1:81">
      <c r="A77" s="80" t="s">
        <v>1910</v>
      </c>
      <c r="B77" s="80">
        <v>29</v>
      </c>
      <c r="C77" s="80">
        <v>12</v>
      </c>
      <c r="D77" s="80">
        <v>2</v>
      </c>
      <c r="E77" s="80">
        <v>2015</v>
      </c>
      <c r="F77" s="80" t="s">
        <v>91</v>
      </c>
      <c r="G77" s="80" t="s">
        <v>1898</v>
      </c>
      <c r="H77" s="80" t="s">
        <v>1899</v>
      </c>
      <c r="I77" s="177"/>
      <c r="J77" s="81">
        <v>146.55518244122587</v>
      </c>
      <c r="K77" s="81">
        <v>1.8697500654294332</v>
      </c>
      <c r="L77" s="81">
        <v>7.8707837735396122</v>
      </c>
      <c r="M77" s="81">
        <v>74.271991806863184</v>
      </c>
      <c r="N77" s="81">
        <v>68.925736311768972</v>
      </c>
      <c r="O77" s="81">
        <v>60.369120324973423</v>
      </c>
      <c r="P77" s="81">
        <v>34.34287203825027</v>
      </c>
      <c r="Q77" s="81">
        <v>4.0453513813634006</v>
      </c>
      <c r="R77" s="81">
        <v>0</v>
      </c>
      <c r="S77" s="81">
        <v>4.24759324475</v>
      </c>
      <c r="T77" s="82"/>
      <c r="U77" s="81">
        <v>22087742</v>
      </c>
      <c r="V77" s="81">
        <v>854</v>
      </c>
      <c r="W77" s="81">
        <v>159</v>
      </c>
      <c r="X77" s="81">
        <v>15724</v>
      </c>
      <c r="Y77" s="81">
        <v>22148</v>
      </c>
      <c r="Z77" s="81">
        <v>35074</v>
      </c>
      <c r="AA77" s="81">
        <v>6834</v>
      </c>
      <c r="AB77" s="81">
        <v>55677</v>
      </c>
      <c r="AC77" s="81">
        <v>0</v>
      </c>
      <c r="AD77" s="81">
        <v>4.24759324475</v>
      </c>
      <c r="AE77" s="82"/>
      <c r="AF77" s="81">
        <v>167267617.55813038</v>
      </c>
      <c r="AG77" s="81">
        <v>1544144.5752647673</v>
      </c>
      <c r="AH77" s="81">
        <v>1657811.9382595741</v>
      </c>
      <c r="AI77" s="81">
        <v>111191623.33847183</v>
      </c>
      <c r="AJ77" s="81">
        <v>102303101.69874744</v>
      </c>
      <c r="AK77" s="81">
        <v>0</v>
      </c>
      <c r="AL77" s="81">
        <v>0</v>
      </c>
      <c r="AM77" s="81">
        <v>7630299.293769219</v>
      </c>
      <c r="AN77" s="81">
        <v>0</v>
      </c>
      <c r="AO77" s="81">
        <v>0</v>
      </c>
      <c r="AP77" s="82"/>
      <c r="AQ77" s="81">
        <v>1533</v>
      </c>
      <c r="AR77" s="81">
        <v>356</v>
      </c>
      <c r="AS77" s="81">
        <v>0</v>
      </c>
      <c r="AT77" s="81">
        <v>0</v>
      </c>
      <c r="AU77" s="81">
        <v>0</v>
      </c>
      <c r="AV77" s="81">
        <v>0</v>
      </c>
      <c r="AW77" s="81" t="s">
        <v>564</v>
      </c>
      <c r="AX77" s="82"/>
      <c r="AY77" s="81">
        <v>6383.7999999999993</v>
      </c>
      <c r="AZ77" s="81">
        <v>21367.200000000001</v>
      </c>
      <c r="BA77" s="81">
        <v>0</v>
      </c>
      <c r="BB77" s="81">
        <v>0</v>
      </c>
      <c r="BC77" s="81">
        <v>0</v>
      </c>
      <c r="BD77" s="81">
        <v>0</v>
      </c>
      <c r="BE77" s="81" t="s">
        <v>564</v>
      </c>
      <c r="BF77" s="82"/>
      <c r="BG77" s="81">
        <v>0</v>
      </c>
      <c r="BH77" s="81">
        <v>0</v>
      </c>
      <c r="BI77" s="81">
        <v>103.226</v>
      </c>
      <c r="BJ77" s="81">
        <v>0</v>
      </c>
      <c r="BK77" s="81">
        <v>11.603999999999999</v>
      </c>
      <c r="BL77" s="81">
        <v>0</v>
      </c>
      <c r="BM77" s="82"/>
      <c r="BN77" s="81">
        <v>0</v>
      </c>
      <c r="BO77" s="81">
        <v>0</v>
      </c>
      <c r="BP77" s="81">
        <v>12</v>
      </c>
      <c r="BQ77" s="81">
        <v>0</v>
      </c>
      <c r="BR77" s="81">
        <v>3</v>
      </c>
      <c r="BS77" s="81">
        <v>0</v>
      </c>
      <c r="BT77"/>
      <c r="BU77" s="80">
        <v>114.83</v>
      </c>
      <c r="BV77" s="80">
        <v>0</v>
      </c>
      <c r="BW77" s="80">
        <v>0</v>
      </c>
      <c r="BX77" s="80">
        <v>0</v>
      </c>
      <c r="BY77" s="80">
        <v>0</v>
      </c>
      <c r="BZ77" s="80">
        <v>0</v>
      </c>
      <c r="CA77" s="80">
        <v>0</v>
      </c>
      <c r="CB77" s="80">
        <v>0</v>
      </c>
      <c r="CC77" s="80">
        <v>0</v>
      </c>
    </row>
    <row r="78" spans="1:81">
      <c r="A78" s="80" t="s">
        <v>1911</v>
      </c>
      <c r="B78" s="80">
        <v>30</v>
      </c>
      <c r="C78" s="80">
        <v>13</v>
      </c>
      <c r="D78" s="80">
        <v>2</v>
      </c>
      <c r="E78" s="80">
        <v>2016</v>
      </c>
      <c r="F78" s="80" t="s">
        <v>92</v>
      </c>
      <c r="G78" s="80" t="s">
        <v>1898</v>
      </c>
      <c r="H78" s="80" t="s">
        <v>1899</v>
      </c>
      <c r="I78" s="177"/>
      <c r="J78" s="81">
        <v>166.58034467394171</v>
      </c>
      <c r="K78" s="81">
        <v>1.8674881772313365</v>
      </c>
      <c r="L78" s="81">
        <v>9.2219654413369607</v>
      </c>
      <c r="M78" s="81">
        <v>65.000223901345066</v>
      </c>
      <c r="N78" s="81">
        <v>61.203721452086548</v>
      </c>
      <c r="O78" s="81">
        <v>60.141017760247856</v>
      </c>
      <c r="P78" s="81">
        <v>33.797269773326356</v>
      </c>
      <c r="Q78" s="81">
        <v>3.9159102561042602</v>
      </c>
      <c r="R78" s="81">
        <v>0</v>
      </c>
      <c r="S78" s="81">
        <v>3.29285815264</v>
      </c>
      <c r="T78" s="82"/>
      <c r="U78" s="81">
        <v>26247279</v>
      </c>
      <c r="V78" s="81">
        <v>854</v>
      </c>
      <c r="W78" s="81">
        <v>159</v>
      </c>
      <c r="X78" s="81">
        <v>15724</v>
      </c>
      <c r="Y78" s="81">
        <v>22359</v>
      </c>
      <c r="Z78" s="81">
        <v>35371</v>
      </c>
      <c r="AA78" s="81">
        <v>6956</v>
      </c>
      <c r="AB78" s="81">
        <v>55441</v>
      </c>
      <c r="AC78" s="81">
        <v>0</v>
      </c>
      <c r="AD78" s="81">
        <v>3.29285815264</v>
      </c>
      <c r="AE78" s="82"/>
      <c r="AF78" s="81">
        <v>193733334.79157531</v>
      </c>
      <c r="AG78" s="81">
        <v>1484438.1546405831</v>
      </c>
      <c r="AH78" s="81">
        <v>1443442.741075966</v>
      </c>
      <c r="AI78" s="81">
        <v>103857901.7016748</v>
      </c>
      <c r="AJ78" s="81">
        <v>87969612.700812608</v>
      </c>
      <c r="AK78" s="81">
        <v>0</v>
      </c>
      <c r="AL78" s="81">
        <v>0</v>
      </c>
      <c r="AM78" s="81">
        <v>7603859.3504350521</v>
      </c>
      <c r="AN78" s="81">
        <v>0</v>
      </c>
      <c r="AO78" s="81">
        <v>0</v>
      </c>
      <c r="AP78" s="82"/>
      <c r="AQ78" s="81">
        <v>1650</v>
      </c>
      <c r="AR78" s="81">
        <v>454</v>
      </c>
      <c r="AS78" s="81">
        <v>0</v>
      </c>
      <c r="AT78" s="81">
        <v>0</v>
      </c>
      <c r="AU78" s="81">
        <v>0</v>
      </c>
      <c r="AV78" s="81">
        <v>0</v>
      </c>
      <c r="AW78" s="81" t="s">
        <v>564</v>
      </c>
      <c r="AX78" s="82"/>
      <c r="AY78" s="81">
        <v>6959.5</v>
      </c>
      <c r="AZ78" s="81">
        <v>27556.1</v>
      </c>
      <c r="BA78" s="81">
        <v>0</v>
      </c>
      <c r="BB78" s="81">
        <v>0</v>
      </c>
      <c r="BC78" s="81">
        <v>0</v>
      </c>
      <c r="BD78" s="81">
        <v>0</v>
      </c>
      <c r="BE78" s="81" t="s">
        <v>564</v>
      </c>
      <c r="BF78" s="82"/>
      <c r="BG78" s="81">
        <v>0</v>
      </c>
      <c r="BH78" s="81">
        <v>0</v>
      </c>
      <c r="BI78" s="81">
        <v>101.358</v>
      </c>
      <c r="BJ78" s="81">
        <v>0</v>
      </c>
      <c r="BK78" s="81">
        <v>10.99</v>
      </c>
      <c r="BL78" s="81">
        <v>0</v>
      </c>
      <c r="BM78" s="82"/>
      <c r="BN78" s="81">
        <v>0</v>
      </c>
      <c r="BO78" s="81">
        <v>0</v>
      </c>
      <c r="BP78" s="81">
        <v>12</v>
      </c>
      <c r="BQ78" s="81">
        <v>0</v>
      </c>
      <c r="BR78" s="81">
        <v>3</v>
      </c>
      <c r="BS78" s="81">
        <v>0</v>
      </c>
      <c r="BT78"/>
      <c r="BU78" s="80">
        <v>112.348</v>
      </c>
      <c r="BV78" s="80">
        <v>0</v>
      </c>
      <c r="BW78" s="80">
        <v>0</v>
      </c>
      <c r="BX78" s="80">
        <v>0</v>
      </c>
      <c r="BY78" s="80">
        <v>0</v>
      </c>
      <c r="BZ78" s="80">
        <v>0</v>
      </c>
      <c r="CA78" s="80">
        <v>0</v>
      </c>
      <c r="CB78" s="80">
        <v>0</v>
      </c>
      <c r="CC78" s="80">
        <v>0</v>
      </c>
    </row>
    <row r="79" spans="1:81">
      <c r="A79" s="80" t="s">
        <v>1912</v>
      </c>
      <c r="B79" s="80">
        <v>31</v>
      </c>
      <c r="C79" s="80">
        <v>14</v>
      </c>
      <c r="D79" s="80">
        <v>2</v>
      </c>
      <c r="E79" s="80">
        <v>2017</v>
      </c>
      <c r="F79" s="80" t="s">
        <v>71</v>
      </c>
      <c r="G79" s="80" t="s">
        <v>1898</v>
      </c>
      <c r="H79" s="80" t="s">
        <v>1899</v>
      </c>
      <c r="I79" s="177"/>
      <c r="J79" s="81">
        <v>158.21378051634372</v>
      </c>
      <c r="K79" s="81">
        <v>1.9452820073977208</v>
      </c>
      <c r="L79" s="81">
        <v>8.0679608287581317</v>
      </c>
      <c r="M79" s="81">
        <v>62.695568210557617</v>
      </c>
      <c r="N79" s="81">
        <v>67.182199058380078</v>
      </c>
      <c r="O79" s="81">
        <v>59.112828335265533</v>
      </c>
      <c r="P79" s="81">
        <v>33.467305489906941</v>
      </c>
      <c r="Q79" s="81">
        <v>3.7731332977040375</v>
      </c>
      <c r="R79" s="81">
        <v>0</v>
      </c>
      <c r="S79" s="81">
        <v>3.3808012400000003</v>
      </c>
      <c r="T79" s="82"/>
      <c r="U79" s="81">
        <v>27097340</v>
      </c>
      <c r="V79" s="81">
        <v>854</v>
      </c>
      <c r="W79" s="81">
        <v>159</v>
      </c>
      <c r="X79" s="81">
        <v>15724</v>
      </c>
      <c r="Y79" s="81">
        <v>22682</v>
      </c>
      <c r="Z79" s="81">
        <v>35343</v>
      </c>
      <c r="AA79" s="81">
        <v>6932</v>
      </c>
      <c r="AB79" s="81">
        <v>55243</v>
      </c>
      <c r="AC79" s="81">
        <v>0</v>
      </c>
      <c r="AD79" s="81">
        <v>3.3808012399999998</v>
      </c>
      <c r="AE79" s="82"/>
      <c r="AF79" s="81">
        <v>188503997.40939391</v>
      </c>
      <c r="AG79" s="81">
        <v>1540265.993242454</v>
      </c>
      <c r="AH79" s="81">
        <v>1725260.447742918</v>
      </c>
      <c r="AI79" s="81">
        <v>104100455.3207463</v>
      </c>
      <c r="AJ79" s="81">
        <v>98625823.36292544</v>
      </c>
      <c r="AK79" s="81">
        <v>0</v>
      </c>
      <c r="AL79" s="81">
        <v>0</v>
      </c>
      <c r="AM79" s="81">
        <v>7588558.6720172279</v>
      </c>
      <c r="AN79" s="81">
        <v>0</v>
      </c>
      <c r="AO79" s="81">
        <v>0</v>
      </c>
      <c r="AP79" s="82"/>
      <c r="AQ79" s="81">
        <v>1770</v>
      </c>
      <c r="AR79" s="81">
        <v>531</v>
      </c>
      <c r="AS79" s="81">
        <v>0</v>
      </c>
      <c r="AT79" s="81">
        <v>0</v>
      </c>
      <c r="AU79" s="81">
        <v>0</v>
      </c>
      <c r="AV79" s="81">
        <v>0</v>
      </c>
      <c r="AW79" s="81" t="s">
        <v>564</v>
      </c>
      <c r="AX79" s="82"/>
      <c r="AY79" s="81">
        <v>7603.7</v>
      </c>
      <c r="AZ79" s="81">
        <v>32085.200000000012</v>
      </c>
      <c r="BA79" s="81">
        <v>0</v>
      </c>
      <c r="BB79" s="81">
        <v>0</v>
      </c>
      <c r="BC79" s="81">
        <v>0</v>
      </c>
      <c r="BD79" s="81">
        <v>0</v>
      </c>
      <c r="BE79" s="81" t="s">
        <v>564</v>
      </c>
      <c r="BF79" s="82"/>
      <c r="BG79" s="81">
        <v>0</v>
      </c>
      <c r="BH79" s="81">
        <v>0</v>
      </c>
      <c r="BI79" s="81">
        <v>113.446</v>
      </c>
      <c r="BJ79" s="81">
        <v>0</v>
      </c>
      <c r="BK79" s="81">
        <v>10.661999999999999</v>
      </c>
      <c r="BL79" s="81">
        <v>0</v>
      </c>
      <c r="BM79" s="82"/>
      <c r="BN79" s="81">
        <v>0</v>
      </c>
      <c r="BO79" s="81">
        <v>0</v>
      </c>
      <c r="BP79" s="81">
        <v>12</v>
      </c>
      <c r="BQ79" s="81">
        <v>0</v>
      </c>
      <c r="BR79" s="81">
        <v>3</v>
      </c>
      <c r="BS79" s="81">
        <v>0</v>
      </c>
      <c r="BT79"/>
      <c r="BU79" s="80">
        <v>124.108</v>
      </c>
      <c r="BV79" s="80">
        <v>0</v>
      </c>
      <c r="BW79" s="80">
        <v>0</v>
      </c>
      <c r="BX79" s="80">
        <v>0</v>
      </c>
      <c r="BY79" s="80">
        <v>0</v>
      </c>
      <c r="BZ79" s="80">
        <v>0</v>
      </c>
      <c r="CA79" s="80">
        <v>0</v>
      </c>
      <c r="CB79" s="80">
        <v>0</v>
      </c>
      <c r="CC79" s="80">
        <v>0</v>
      </c>
    </row>
    <row r="80" spans="1:81">
      <c r="A80" s="80" t="s">
        <v>1913</v>
      </c>
      <c r="B80" s="80">
        <v>32</v>
      </c>
      <c r="C80" s="80">
        <v>15</v>
      </c>
      <c r="D80" s="80">
        <v>2</v>
      </c>
      <c r="E80" s="80">
        <v>2018</v>
      </c>
      <c r="F80" s="80" t="s">
        <v>93</v>
      </c>
      <c r="G80" s="80" t="s">
        <v>1898</v>
      </c>
      <c r="H80" s="80" t="s">
        <v>1899</v>
      </c>
      <c r="I80" s="177"/>
      <c r="J80" s="81">
        <v>153.02640933239488</v>
      </c>
      <c r="K80" s="81">
        <v>1.8290590726449023</v>
      </c>
      <c r="L80" s="81">
        <v>7.5582030873801358</v>
      </c>
      <c r="M80" s="81">
        <v>61.985459991543721</v>
      </c>
      <c r="N80" s="81">
        <v>64.139871245078893</v>
      </c>
      <c r="O80" s="81">
        <v>58.359992220802297</v>
      </c>
      <c r="P80" s="81">
        <v>33.272780657248276</v>
      </c>
      <c r="Q80" s="81">
        <v>3.4929745628154025</v>
      </c>
      <c r="R80" s="81">
        <v>0</v>
      </c>
      <c r="S80" s="81">
        <v>4.0269569087999999</v>
      </c>
      <c r="T80" s="82"/>
      <c r="U80" s="81">
        <v>27885388</v>
      </c>
      <c r="V80" s="81">
        <v>854</v>
      </c>
      <c r="W80" s="81">
        <v>159</v>
      </c>
      <c r="X80" s="81">
        <v>15724</v>
      </c>
      <c r="Y80" s="81">
        <v>22982</v>
      </c>
      <c r="Z80" s="81">
        <v>35561</v>
      </c>
      <c r="AA80" s="81">
        <v>6961</v>
      </c>
      <c r="AB80" s="81">
        <v>55112</v>
      </c>
      <c r="AC80" s="81">
        <v>0</v>
      </c>
      <c r="AD80" s="81">
        <v>4.0269569087999999</v>
      </c>
      <c r="AE80" s="82"/>
      <c r="AF80" s="81">
        <v>185614510.56970191</v>
      </c>
      <c r="AG80" s="81">
        <v>1390952.0316912751</v>
      </c>
      <c r="AH80" s="81">
        <v>1646633.921578137</v>
      </c>
      <c r="AI80" s="81">
        <v>101443487.5078589</v>
      </c>
      <c r="AJ80" s="81">
        <v>98897380.851065397</v>
      </c>
      <c r="AK80" s="81">
        <v>0</v>
      </c>
      <c r="AL80" s="81">
        <v>0</v>
      </c>
      <c r="AM80" s="81">
        <v>7586228.0135403918</v>
      </c>
      <c r="AN80" s="81">
        <v>0</v>
      </c>
      <c r="AO80" s="81">
        <v>0</v>
      </c>
      <c r="AP80" s="82"/>
      <c r="AQ80" s="81">
        <v>1865</v>
      </c>
      <c r="AR80" s="81">
        <v>590</v>
      </c>
      <c r="AS80" s="81">
        <v>0</v>
      </c>
      <c r="AT80" s="81">
        <v>0</v>
      </c>
      <c r="AU80" s="81">
        <v>0</v>
      </c>
      <c r="AV80" s="81">
        <v>0</v>
      </c>
      <c r="AW80" s="81" t="s">
        <v>564</v>
      </c>
      <c r="AX80" s="82"/>
      <c r="AY80" s="81">
        <v>8116.6000000000022</v>
      </c>
      <c r="AZ80" s="81">
        <v>38958</v>
      </c>
      <c r="BA80" s="81">
        <v>0</v>
      </c>
      <c r="BB80" s="81">
        <v>0</v>
      </c>
      <c r="BC80" s="81">
        <v>0</v>
      </c>
      <c r="BD80" s="81">
        <v>0</v>
      </c>
      <c r="BE80" s="81" t="s">
        <v>564</v>
      </c>
      <c r="BF80" s="82"/>
      <c r="BG80" s="81">
        <v>0</v>
      </c>
      <c r="BH80" s="81">
        <v>0</v>
      </c>
      <c r="BI80" s="81">
        <v>110.38800000000001</v>
      </c>
      <c r="BJ80" s="81">
        <v>0</v>
      </c>
      <c r="BK80" s="81">
        <v>12.934999999999999</v>
      </c>
      <c r="BL80" s="81">
        <v>0</v>
      </c>
      <c r="BM80" s="82"/>
      <c r="BN80" s="81">
        <v>0</v>
      </c>
      <c r="BO80" s="81">
        <v>0</v>
      </c>
      <c r="BP80" s="81">
        <v>12</v>
      </c>
      <c r="BQ80" s="81">
        <v>0</v>
      </c>
      <c r="BR80" s="81">
        <v>3</v>
      </c>
      <c r="BS80" s="81">
        <v>0</v>
      </c>
      <c r="BT80"/>
      <c r="BU80" s="80">
        <v>123.32299999999999</v>
      </c>
      <c r="BV80" s="80">
        <v>0</v>
      </c>
      <c r="BW80" s="80">
        <v>0</v>
      </c>
      <c r="BX80" s="80">
        <v>0</v>
      </c>
      <c r="BY80" s="80">
        <v>0</v>
      </c>
      <c r="BZ80" s="80">
        <v>0</v>
      </c>
      <c r="CA80" s="80">
        <v>0</v>
      </c>
      <c r="CB80" s="80">
        <v>0</v>
      </c>
      <c r="CC80" s="80">
        <v>0</v>
      </c>
    </row>
    <row r="81" spans="1:81">
      <c r="A81" s="80" t="s">
        <v>1914</v>
      </c>
      <c r="B81" s="80">
        <v>33</v>
      </c>
      <c r="C81" s="80">
        <v>16</v>
      </c>
      <c r="D81" s="80">
        <v>2</v>
      </c>
      <c r="E81" s="80">
        <v>2019</v>
      </c>
      <c r="F81" s="80" t="s">
        <v>73</v>
      </c>
      <c r="G81" s="80" t="s">
        <v>1898</v>
      </c>
      <c r="H81" s="80" t="s">
        <v>1899</v>
      </c>
      <c r="I81" s="177"/>
      <c r="J81" s="81">
        <v>143.82467345265687</v>
      </c>
      <c r="K81" s="81">
        <v>1.614759753699095</v>
      </c>
      <c r="L81" s="81">
        <v>7.6218284858006351</v>
      </c>
      <c r="M81" s="81">
        <v>58.691119913204219</v>
      </c>
      <c r="N81" s="81">
        <v>56.423575294271643</v>
      </c>
      <c r="O81" s="81">
        <v>56.897925288261078</v>
      </c>
      <c r="P81" s="81">
        <v>33.249178966686117</v>
      </c>
      <c r="Q81" s="81">
        <v>3.3718916988518974</v>
      </c>
      <c r="R81" s="81">
        <v>0</v>
      </c>
      <c r="S81" s="81">
        <v>5.3818781217500007</v>
      </c>
      <c r="T81" s="82"/>
      <c r="U81" s="81">
        <v>27391017</v>
      </c>
      <c r="V81" s="81">
        <v>854</v>
      </c>
      <c r="W81" s="81">
        <v>159</v>
      </c>
      <c r="X81" s="81">
        <v>15724</v>
      </c>
      <c r="Y81" s="81">
        <v>23256</v>
      </c>
      <c r="Z81" s="81">
        <v>35622</v>
      </c>
      <c r="AA81" s="81">
        <v>6904</v>
      </c>
      <c r="AB81" s="81">
        <v>54642</v>
      </c>
      <c r="AC81" s="81">
        <v>0</v>
      </c>
      <c r="AD81" s="81">
        <v>5.3818781217500007</v>
      </c>
      <c r="AE81" s="82"/>
      <c r="AF81" s="81">
        <v>178338374.81124249</v>
      </c>
      <c r="AG81" s="81">
        <v>1298914.224537421</v>
      </c>
      <c r="AH81" s="81">
        <v>1745945.1916862261</v>
      </c>
      <c r="AI81" s="81">
        <v>100058320.87087341</v>
      </c>
      <c r="AJ81" s="81">
        <v>87396359.782742813</v>
      </c>
      <c r="AK81" s="81">
        <v>0</v>
      </c>
      <c r="AL81" s="81">
        <v>0</v>
      </c>
      <c r="AM81" s="81">
        <v>7441829.0552442325</v>
      </c>
      <c r="AN81" s="81">
        <v>0</v>
      </c>
      <c r="AO81" s="81">
        <v>0</v>
      </c>
      <c r="AP81" s="82"/>
      <c r="AQ81" s="81">
        <v>1949</v>
      </c>
      <c r="AR81" s="81">
        <v>674</v>
      </c>
      <c r="AS81" s="81">
        <v>0</v>
      </c>
      <c r="AT81" s="81">
        <v>0</v>
      </c>
      <c r="AU81" s="81">
        <v>0</v>
      </c>
      <c r="AV81" s="81">
        <v>0</v>
      </c>
      <c r="AW81" s="81" t="s">
        <v>564</v>
      </c>
      <c r="AX81" s="82"/>
      <c r="AY81" s="81">
        <v>8555.0000000000018</v>
      </c>
      <c r="AZ81" s="81">
        <v>46409.1</v>
      </c>
      <c r="BA81" s="81">
        <v>0</v>
      </c>
      <c r="BB81" s="81">
        <v>0</v>
      </c>
      <c r="BC81" s="81">
        <v>0</v>
      </c>
      <c r="BD81" s="81">
        <v>0</v>
      </c>
      <c r="BE81" s="81" t="s">
        <v>564</v>
      </c>
      <c r="BF81" s="82"/>
      <c r="BG81" s="81">
        <v>0</v>
      </c>
      <c r="BH81" s="81">
        <v>0</v>
      </c>
      <c r="BI81" s="81">
        <v>105.407</v>
      </c>
      <c r="BJ81" s="81">
        <v>0</v>
      </c>
      <c r="BK81" s="81">
        <v>11.222</v>
      </c>
      <c r="BL81" s="81">
        <v>0</v>
      </c>
      <c r="BM81" s="82"/>
      <c r="BN81" s="81">
        <v>0</v>
      </c>
      <c r="BO81" s="81">
        <v>0</v>
      </c>
      <c r="BP81" s="81">
        <v>12</v>
      </c>
      <c r="BQ81" s="81">
        <v>0</v>
      </c>
      <c r="BR81" s="81">
        <v>3</v>
      </c>
      <c r="BS81" s="81">
        <v>0</v>
      </c>
      <c r="BT81"/>
      <c r="BU81" s="80">
        <v>116.629</v>
      </c>
      <c r="BV81" s="80">
        <v>0</v>
      </c>
      <c r="BW81" s="80">
        <v>0</v>
      </c>
      <c r="BX81" s="80">
        <v>0</v>
      </c>
      <c r="BY81" s="80">
        <v>0</v>
      </c>
      <c r="BZ81" s="80">
        <v>0</v>
      </c>
      <c r="CA81" s="80">
        <v>0</v>
      </c>
      <c r="CB81" s="80">
        <v>0</v>
      </c>
      <c r="CC81" s="80">
        <v>0</v>
      </c>
    </row>
    <row r="82" spans="1:81">
      <c r="A82" s="80" t="s">
        <v>1915</v>
      </c>
      <c r="B82" s="80">
        <v>34</v>
      </c>
      <c r="C82" s="80">
        <v>17</v>
      </c>
      <c r="D82" s="80">
        <v>2</v>
      </c>
      <c r="E82" s="80">
        <v>2020</v>
      </c>
      <c r="F82" s="80" t="s">
        <v>218</v>
      </c>
      <c r="G82" s="80" t="s">
        <v>1898</v>
      </c>
      <c r="H82" s="80" t="s">
        <v>1899</v>
      </c>
      <c r="I82" s="177"/>
      <c r="J82" s="81">
        <v>162.85071753683411</v>
      </c>
      <c r="K82" s="81">
        <v>1.7126889550952935</v>
      </c>
      <c r="L82" s="81">
        <v>8.6545934001283893</v>
      </c>
      <c r="M82" s="81">
        <v>57.881277357176643</v>
      </c>
      <c r="N82" s="81">
        <v>59.341318738808305</v>
      </c>
      <c r="O82" s="81">
        <v>50.036758401279059</v>
      </c>
      <c r="P82" s="81">
        <v>31.240866320111309</v>
      </c>
      <c r="Q82" s="81">
        <v>3.2019360408185626</v>
      </c>
      <c r="R82" s="81">
        <v>0</v>
      </c>
      <c r="S82" s="81">
        <v>5.0743493257600001</v>
      </c>
      <c r="T82" s="82"/>
      <c r="U82" s="81">
        <v>29155303</v>
      </c>
      <c r="V82" s="81">
        <v>827</v>
      </c>
      <c r="W82" s="81">
        <v>184</v>
      </c>
      <c r="X82" s="81">
        <v>17115</v>
      </c>
      <c r="Y82" s="81">
        <v>23487</v>
      </c>
      <c r="Z82" s="81">
        <v>35755</v>
      </c>
      <c r="AA82" s="81">
        <v>7048</v>
      </c>
      <c r="AB82" s="81">
        <v>54304</v>
      </c>
      <c r="AC82" s="81">
        <v>0</v>
      </c>
      <c r="AD82" s="81">
        <v>5.0743493257600001</v>
      </c>
      <c r="AE82" s="82"/>
      <c r="AF82" s="81">
        <v>204333911.02850229</v>
      </c>
      <c r="AG82" s="81">
        <v>1306235.5008381011</v>
      </c>
      <c r="AH82" s="81">
        <v>2040999.4380587442</v>
      </c>
      <c r="AI82" s="81">
        <v>98825529.149594218</v>
      </c>
      <c r="AJ82" s="81">
        <v>95260983.79038702</v>
      </c>
      <c r="AK82" s="81"/>
      <c r="AL82" s="81"/>
      <c r="AM82" s="81">
        <v>7087275.3300236817</v>
      </c>
      <c r="AN82" s="81"/>
      <c r="AO82" s="81"/>
      <c r="AP82" s="82"/>
      <c r="AQ82" s="81">
        <v>2043</v>
      </c>
      <c r="AR82" s="81">
        <v>740</v>
      </c>
      <c r="AS82" s="81">
        <v>0</v>
      </c>
      <c r="AT82" s="81">
        <v>0</v>
      </c>
      <c r="AU82" s="81">
        <v>0</v>
      </c>
      <c r="AV82" s="81">
        <v>0</v>
      </c>
      <c r="AW82" s="81">
        <v>0</v>
      </c>
      <c r="AX82" s="82"/>
      <c r="AY82" s="81">
        <v>9071.8999999999869</v>
      </c>
      <c r="AZ82" s="81">
        <v>51633.900000000009</v>
      </c>
      <c r="BA82" s="81">
        <v>0</v>
      </c>
      <c r="BB82" s="81">
        <v>0</v>
      </c>
      <c r="BC82" s="81">
        <v>0</v>
      </c>
      <c r="BD82" s="81">
        <v>0</v>
      </c>
      <c r="BE82" s="81">
        <v>0</v>
      </c>
      <c r="BF82" s="82"/>
      <c r="BG82" s="81">
        <v>0</v>
      </c>
      <c r="BH82" s="81">
        <v>0</v>
      </c>
      <c r="BI82" s="81">
        <v>98.683000000000007</v>
      </c>
      <c r="BJ82" s="81">
        <v>0</v>
      </c>
      <c r="BK82" s="81">
        <v>5.8819999999999997</v>
      </c>
      <c r="BL82" s="81">
        <v>0</v>
      </c>
      <c r="BM82" s="82"/>
      <c r="BN82" s="81">
        <v>0</v>
      </c>
      <c r="BO82" s="81">
        <v>0</v>
      </c>
      <c r="BP82" s="81">
        <v>12</v>
      </c>
      <c r="BQ82" s="81">
        <v>0</v>
      </c>
      <c r="BR82" s="81">
        <v>2</v>
      </c>
      <c r="BS82" s="81">
        <v>0</v>
      </c>
      <c r="BT82"/>
      <c r="BU82" s="80">
        <v>104.565</v>
      </c>
      <c r="BV82" s="80">
        <v>0</v>
      </c>
      <c r="BW82" s="80">
        <v>0</v>
      </c>
      <c r="BX82" s="80">
        <v>0</v>
      </c>
      <c r="BY82" s="80">
        <v>0</v>
      </c>
      <c r="BZ82" s="80">
        <v>0</v>
      </c>
      <c r="CA82" s="80">
        <v>0</v>
      </c>
      <c r="CB82" s="80">
        <v>0</v>
      </c>
      <c r="CC82" s="80">
        <v>0</v>
      </c>
    </row>
    <row r="83" spans="1:81">
      <c r="A83" s="80" t="s">
        <v>1916</v>
      </c>
      <c r="B83" s="80">
        <v>34</v>
      </c>
      <c r="C83" s="80">
        <v>18</v>
      </c>
      <c r="D83" s="80">
        <v>2</v>
      </c>
      <c r="E83" s="80">
        <v>2021</v>
      </c>
      <c r="F83" s="80" t="s">
        <v>75</v>
      </c>
      <c r="G83" s="174" t="s">
        <v>1898</v>
      </c>
      <c r="H83" s="80" t="s">
        <v>1899</v>
      </c>
      <c r="I83" s="177"/>
      <c r="J83" s="81">
        <v>120.24695541434241</v>
      </c>
      <c r="K83" s="81">
        <v>1.9069781511629131</v>
      </c>
      <c r="L83" s="81">
        <v>7.9573720767355205</v>
      </c>
      <c r="M83" s="81">
        <v>65.259262652120697</v>
      </c>
      <c r="N83" s="81">
        <v>55.918165524562447</v>
      </c>
      <c r="O83" s="81">
        <v>48.606456216667766</v>
      </c>
      <c r="P83" s="81">
        <v>32.130668524377171</v>
      </c>
      <c r="Q83" s="81">
        <v>3.2252651631907843</v>
      </c>
      <c r="R83" s="81">
        <v>0</v>
      </c>
      <c r="S83" s="81">
        <v>4.0292390874999997</v>
      </c>
      <c r="T83" s="82"/>
      <c r="U83" s="81">
        <v>24870266</v>
      </c>
      <c r="V83" s="81">
        <v>827</v>
      </c>
      <c r="W83" s="81">
        <v>184</v>
      </c>
      <c r="X83" s="81">
        <v>17115</v>
      </c>
      <c r="Y83" s="81">
        <v>23679</v>
      </c>
      <c r="Z83" s="81">
        <v>35764</v>
      </c>
      <c r="AA83" s="81">
        <v>7069</v>
      </c>
      <c r="AB83" s="81">
        <v>54051</v>
      </c>
      <c r="AC83" s="81">
        <v>0</v>
      </c>
      <c r="AD83" s="81">
        <v>4.0292390874999997</v>
      </c>
      <c r="AE83" s="82"/>
      <c r="AF83" s="81">
        <v>151965812.94236279</v>
      </c>
      <c r="AG83" s="81">
        <v>1470313.8133615861</v>
      </c>
      <c r="AH83" s="81">
        <v>1797248.7624069792</v>
      </c>
      <c r="AI83" s="81">
        <v>110092894.57809706</v>
      </c>
      <c r="AJ83" s="81">
        <v>83642604.679613039</v>
      </c>
      <c r="AK83" s="81">
        <v>0</v>
      </c>
      <c r="AL83" s="81">
        <v>0</v>
      </c>
      <c r="AM83" s="81">
        <v>7094944.3998995563</v>
      </c>
      <c r="AN83" s="81">
        <v>0</v>
      </c>
      <c r="AO83" s="81">
        <v>0</v>
      </c>
      <c r="AP83" s="82"/>
      <c r="AQ83" s="81">
        <v>2171</v>
      </c>
      <c r="AR83" s="81">
        <v>748</v>
      </c>
      <c r="AS83" s="81">
        <v>0</v>
      </c>
      <c r="AT83" s="81">
        <v>0</v>
      </c>
      <c r="AU83" s="81">
        <v>0</v>
      </c>
      <c r="AV83" s="81">
        <v>0</v>
      </c>
      <c r="AW83" s="81"/>
      <c r="AX83" s="82"/>
      <c r="AY83" s="81">
        <v>9841.9999999999782</v>
      </c>
      <c r="AZ83" s="81">
        <v>52670.400000000009</v>
      </c>
      <c r="BA83" s="81">
        <v>0</v>
      </c>
      <c r="BB83" s="81">
        <v>0</v>
      </c>
      <c r="BC83" s="81">
        <v>0</v>
      </c>
      <c r="BD83" s="81">
        <v>0</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1917</v>
      </c>
      <c r="B84" s="80">
        <v>34</v>
      </c>
      <c r="C84" s="80">
        <v>19</v>
      </c>
      <c r="D84" s="80">
        <v>2</v>
      </c>
      <c r="E84" s="80">
        <v>2022</v>
      </c>
      <c r="F84" s="80" t="s">
        <v>568</v>
      </c>
      <c r="G84" s="174" t="s">
        <v>1898</v>
      </c>
      <c r="H84" s="80" t="s">
        <v>1899</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2313</v>
      </c>
      <c r="AR84" s="81">
        <v>758</v>
      </c>
      <c r="AS84" s="81">
        <v>0</v>
      </c>
      <c r="AT84" s="81">
        <v>0</v>
      </c>
      <c r="AU84" s="81">
        <v>0</v>
      </c>
      <c r="AV84" s="81">
        <v>0</v>
      </c>
      <c r="AW84" s="81"/>
      <c r="AX84" s="82"/>
      <c r="AY84" s="81">
        <v>10679.599999999962</v>
      </c>
      <c r="AZ84" s="81">
        <v>53305.900000000009</v>
      </c>
      <c r="BA84" s="81">
        <v>0</v>
      </c>
      <c r="BB84" s="81">
        <v>0</v>
      </c>
      <c r="BC84" s="81">
        <v>0</v>
      </c>
      <c r="BD84" s="81">
        <v>0</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1918</v>
      </c>
      <c r="B85" s="80">
        <v>239</v>
      </c>
      <c r="C85" s="80">
        <v>1</v>
      </c>
      <c r="D85" s="80">
        <v>15</v>
      </c>
      <c r="E85" s="80">
        <v>1990</v>
      </c>
      <c r="F85" s="80" t="s">
        <v>562</v>
      </c>
      <c r="G85" s="80" t="s">
        <v>1649</v>
      </c>
      <c r="H85" s="80" t="s">
        <v>1650</v>
      </c>
      <c r="I85" s="177"/>
      <c r="J85" s="81">
        <v>162.79679355339559</v>
      </c>
      <c r="K85" s="81">
        <v>10.110302107599722</v>
      </c>
      <c r="L85" s="81">
        <v>55.514399200990425</v>
      </c>
      <c r="M85" s="81">
        <v>50.369079227535309</v>
      </c>
      <c r="N85" s="81">
        <v>101.66177178739009</v>
      </c>
      <c r="O85" s="81">
        <v>39.896750444193025</v>
      </c>
      <c r="P85" s="81">
        <v>51.402099568058986</v>
      </c>
      <c r="Q85" s="81">
        <v>4.2273004493250639</v>
      </c>
      <c r="R85" s="81">
        <v>0.29143461574886381</v>
      </c>
      <c r="S85" s="81">
        <v>4.8591728913737056</v>
      </c>
      <c r="T85" s="82"/>
      <c r="U85" s="81">
        <v>3454432</v>
      </c>
      <c r="V85" s="81">
        <v>3116</v>
      </c>
      <c r="W85" s="81">
        <v>731</v>
      </c>
      <c r="X85" s="81">
        <v>20938</v>
      </c>
      <c r="Y85" s="81">
        <v>22325</v>
      </c>
      <c r="Z85" s="81">
        <v>16410</v>
      </c>
      <c r="AA85" s="81">
        <v>12481</v>
      </c>
      <c r="AB85" s="81">
        <v>68637</v>
      </c>
      <c r="AC85" s="81">
        <v>50477</v>
      </c>
      <c r="AD85" s="81">
        <v>4.8591728913737056</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1919</v>
      </c>
      <c r="B86" s="80">
        <v>240</v>
      </c>
      <c r="C86" s="80">
        <v>2</v>
      </c>
      <c r="D86" s="80">
        <v>15</v>
      </c>
      <c r="E86" s="80">
        <v>2005</v>
      </c>
      <c r="F86" s="80" t="s">
        <v>565</v>
      </c>
      <c r="G86" s="80" t="s">
        <v>1649</v>
      </c>
      <c r="H86" s="80" t="s">
        <v>1650</v>
      </c>
      <c r="I86" s="177"/>
      <c r="J86" s="81">
        <v>69.439467226872395</v>
      </c>
      <c r="K86" s="81">
        <v>9.4505673056328785</v>
      </c>
      <c r="L86" s="81">
        <v>27.253691597521943</v>
      </c>
      <c r="M86" s="81">
        <v>87.620487887185689</v>
      </c>
      <c r="N86" s="81">
        <v>185.18992030877476</v>
      </c>
      <c r="O86" s="81">
        <v>65.912263491358289</v>
      </c>
      <c r="P86" s="81">
        <v>52.841196142423591</v>
      </c>
      <c r="Q86" s="81">
        <v>3.9314437118905179</v>
      </c>
      <c r="R86" s="81">
        <v>7.5818885480132978E-2</v>
      </c>
      <c r="S86" s="81">
        <v>7.9626966383443181</v>
      </c>
      <c r="T86" s="82"/>
      <c r="U86" s="81">
        <v>1734101</v>
      </c>
      <c r="V86" s="81">
        <v>3185</v>
      </c>
      <c r="W86" s="81">
        <v>279</v>
      </c>
      <c r="X86" s="81">
        <v>14566</v>
      </c>
      <c r="Y86" s="81">
        <v>28255</v>
      </c>
      <c r="Z86" s="81">
        <v>31372</v>
      </c>
      <c r="AA86" s="81">
        <v>10508</v>
      </c>
      <c r="AB86" s="81">
        <v>66731</v>
      </c>
      <c r="AC86" s="81">
        <v>13407</v>
      </c>
      <c r="AD86" s="81">
        <v>7.9626966383443181</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1920</v>
      </c>
      <c r="B87" s="80">
        <v>241</v>
      </c>
      <c r="C87" s="80">
        <v>3</v>
      </c>
      <c r="D87" s="80">
        <v>15</v>
      </c>
      <c r="E87" s="80">
        <v>2006</v>
      </c>
      <c r="F87" s="80" t="s">
        <v>566</v>
      </c>
      <c r="G87" s="80" t="s">
        <v>1649</v>
      </c>
      <c r="H87" s="80" t="s">
        <v>1650</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1921</v>
      </c>
      <c r="B88" s="80">
        <v>242</v>
      </c>
      <c r="C88" s="80">
        <v>4</v>
      </c>
      <c r="D88" s="80">
        <v>15</v>
      </c>
      <c r="E88" s="80">
        <v>2007</v>
      </c>
      <c r="F88" s="80" t="s">
        <v>567</v>
      </c>
      <c r="G88" s="80" t="s">
        <v>1649</v>
      </c>
      <c r="H88" s="80" t="s">
        <v>1650</v>
      </c>
      <c r="I88" s="177"/>
      <c r="J88" s="81">
        <v>34.075898275687329</v>
      </c>
      <c r="K88" s="81">
        <v>9.488827777503035</v>
      </c>
      <c r="L88" s="81">
        <v>31.01258385554771</v>
      </c>
      <c r="M88" s="81">
        <v>97.061544184648952</v>
      </c>
      <c r="N88" s="81">
        <v>160.4218813004164</v>
      </c>
      <c r="O88" s="81">
        <v>64.041144793120594</v>
      </c>
      <c r="P88" s="81">
        <v>52.060781878903462</v>
      </c>
      <c r="Q88" s="81">
        <v>4.0513173134918405</v>
      </c>
      <c r="R88" s="81">
        <v>0.80793068279919134</v>
      </c>
      <c r="S88" s="81">
        <v>9.3032098496761328</v>
      </c>
      <c r="T88" s="82"/>
      <c r="U88" s="81">
        <v>1322385</v>
      </c>
      <c r="V88" s="81">
        <v>2984</v>
      </c>
      <c r="W88" s="81">
        <v>368</v>
      </c>
      <c r="X88" s="81">
        <v>21007</v>
      </c>
      <c r="Y88" s="81">
        <v>28430</v>
      </c>
      <c r="Z88" s="81">
        <v>31687</v>
      </c>
      <c r="AA88" s="81">
        <v>10195</v>
      </c>
      <c r="AB88" s="81">
        <v>65129</v>
      </c>
      <c r="AC88" s="81">
        <v>146965</v>
      </c>
      <c r="AD88" s="81">
        <v>9.3032098496761328</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1922</v>
      </c>
      <c r="B89" s="80">
        <v>243</v>
      </c>
      <c r="C89" s="80">
        <v>5</v>
      </c>
      <c r="D89" s="80">
        <v>15</v>
      </c>
      <c r="E89" s="80">
        <v>2008</v>
      </c>
      <c r="F89" s="80" t="s">
        <v>84</v>
      </c>
      <c r="G89" s="80" t="s">
        <v>1649</v>
      </c>
      <c r="H89" s="80" t="s">
        <v>1650</v>
      </c>
      <c r="I89" s="177"/>
      <c r="J89" s="81">
        <v>30.502044719156036</v>
      </c>
      <c r="K89" s="81">
        <v>6.8404729111383737</v>
      </c>
      <c r="L89" s="81">
        <v>27.581381503620751</v>
      </c>
      <c r="M89" s="81">
        <v>102.30302313250807</v>
      </c>
      <c r="N89" s="81">
        <v>153.41181790297691</v>
      </c>
      <c r="O89" s="81">
        <v>61.994590771016234</v>
      </c>
      <c r="P89" s="81">
        <v>50.037688420345248</v>
      </c>
      <c r="Q89" s="81">
        <v>3.9494695027601612</v>
      </c>
      <c r="R89" s="81">
        <v>0.76827194651494557</v>
      </c>
      <c r="S89" s="81">
        <v>7.451558986159311</v>
      </c>
      <c r="T89" s="82"/>
      <c r="U89" s="81">
        <v>1297995</v>
      </c>
      <c r="V89" s="81">
        <v>2984</v>
      </c>
      <c r="W89" s="81">
        <v>368</v>
      </c>
      <c r="X89" s="81">
        <v>21007</v>
      </c>
      <c r="Y89" s="81">
        <v>28587</v>
      </c>
      <c r="Z89" s="81">
        <v>31751</v>
      </c>
      <c r="AA89" s="81">
        <v>9810</v>
      </c>
      <c r="AB89" s="81">
        <v>64535</v>
      </c>
      <c r="AC89" s="81">
        <v>145116</v>
      </c>
      <c r="AD89" s="81">
        <v>7.451558986159311</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1923</v>
      </c>
      <c r="B90" s="80">
        <v>244</v>
      </c>
      <c r="C90" s="80">
        <v>6</v>
      </c>
      <c r="D90" s="80">
        <v>15</v>
      </c>
      <c r="E90" s="80">
        <v>2009</v>
      </c>
      <c r="F90" s="80" t="s">
        <v>85</v>
      </c>
      <c r="G90" s="80" t="s">
        <v>1649</v>
      </c>
      <c r="H90" s="80" t="s">
        <v>1650</v>
      </c>
      <c r="I90" s="177"/>
      <c r="J90" s="81">
        <v>28.452850732388026</v>
      </c>
      <c r="K90" s="81">
        <v>6.0474882498753386</v>
      </c>
      <c r="L90" s="81">
        <v>29.203662216413107</v>
      </c>
      <c r="M90" s="81">
        <v>101.23931952876414</v>
      </c>
      <c r="N90" s="81">
        <v>158.09822689609618</v>
      </c>
      <c r="O90" s="81">
        <v>63.049377005880977</v>
      </c>
      <c r="P90" s="81">
        <v>47.950577333235465</v>
      </c>
      <c r="Q90" s="81">
        <v>3.7454855898570996</v>
      </c>
      <c r="R90" s="81">
        <v>0.44219557136674176</v>
      </c>
      <c r="S90" s="81">
        <v>9.0980655223022655</v>
      </c>
      <c r="T90" s="82"/>
      <c r="U90" s="81">
        <v>1143637</v>
      </c>
      <c r="V90" s="81">
        <v>2742</v>
      </c>
      <c r="W90" s="81">
        <v>489</v>
      </c>
      <c r="X90" s="81">
        <v>21262</v>
      </c>
      <c r="Y90" s="81">
        <v>28849</v>
      </c>
      <c r="Z90" s="81">
        <v>31873</v>
      </c>
      <c r="AA90" s="81">
        <v>9651</v>
      </c>
      <c r="AB90" s="81">
        <v>64247</v>
      </c>
      <c r="AC90" s="81">
        <v>81485</v>
      </c>
      <c r="AD90" s="81">
        <v>9.0980655223022655</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0</v>
      </c>
      <c r="BI90" s="81">
        <v>16.2</v>
      </c>
      <c r="BJ90" s="81">
        <v>0</v>
      </c>
      <c r="BK90" s="81">
        <v>46.680999999999997</v>
      </c>
      <c r="BL90" s="81">
        <v>0</v>
      </c>
      <c r="BM90" s="82"/>
      <c r="BN90" s="81">
        <v>0</v>
      </c>
      <c r="BO90" s="81">
        <v>0</v>
      </c>
      <c r="BP90" s="81">
        <v>1</v>
      </c>
      <c r="BQ90" s="81">
        <v>0</v>
      </c>
      <c r="BR90" s="81">
        <v>4</v>
      </c>
      <c r="BS90" s="81">
        <v>0</v>
      </c>
      <c r="BT90"/>
      <c r="BU90" s="80"/>
      <c r="BV90" s="80"/>
      <c r="BW90" s="80"/>
      <c r="BX90" s="80"/>
      <c r="BY90" s="80"/>
      <c r="BZ90" s="80"/>
      <c r="CA90" s="80"/>
      <c r="CB90" s="80"/>
      <c r="CC90" s="80"/>
    </row>
    <row r="91" spans="1:81">
      <c r="A91" s="80" t="s">
        <v>1924</v>
      </c>
      <c r="B91" s="80">
        <v>245</v>
      </c>
      <c r="C91" s="80">
        <v>7</v>
      </c>
      <c r="D91" s="80">
        <v>15</v>
      </c>
      <c r="E91" s="80">
        <v>2010</v>
      </c>
      <c r="F91" s="80" t="s">
        <v>86</v>
      </c>
      <c r="G91" s="80" t="s">
        <v>1649</v>
      </c>
      <c r="H91" s="80" t="s">
        <v>1650</v>
      </c>
      <c r="I91" s="177"/>
      <c r="J91" s="81">
        <v>32.454334566089408</v>
      </c>
      <c r="K91" s="81">
        <v>7.0257423926653022</v>
      </c>
      <c r="L91" s="81">
        <v>26.958374312596412</v>
      </c>
      <c r="M91" s="81">
        <v>96.20287300861952</v>
      </c>
      <c r="N91" s="81">
        <v>161.88675356731093</v>
      </c>
      <c r="O91" s="81">
        <v>63.120049247802406</v>
      </c>
      <c r="P91" s="81">
        <v>48.35324627808437</v>
      </c>
      <c r="Q91" s="81">
        <v>3.8839852228321492</v>
      </c>
      <c r="R91" s="81">
        <v>0.35427766175524134</v>
      </c>
      <c r="S91" s="81">
        <v>8.6682344639118885</v>
      </c>
      <c r="T91" s="82"/>
      <c r="U91" s="81">
        <v>1286085</v>
      </c>
      <c r="V91" s="81">
        <v>2742</v>
      </c>
      <c r="W91" s="81">
        <v>489</v>
      </c>
      <c r="X91" s="81">
        <v>21262</v>
      </c>
      <c r="Y91" s="81">
        <v>28952</v>
      </c>
      <c r="Z91" s="81">
        <v>32057</v>
      </c>
      <c r="AA91" s="81">
        <v>9489</v>
      </c>
      <c r="AB91" s="81">
        <v>63838</v>
      </c>
      <c r="AC91" s="81">
        <v>61867</v>
      </c>
      <c r="AD91" s="81">
        <v>8.6682344639118885</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0</v>
      </c>
      <c r="BH91" s="81">
        <v>0</v>
      </c>
      <c r="BI91" s="81">
        <v>18.100000000000001</v>
      </c>
      <c r="BJ91" s="81">
        <v>0</v>
      </c>
      <c r="BK91" s="81">
        <v>45.195999999999998</v>
      </c>
      <c r="BL91" s="81">
        <v>0</v>
      </c>
      <c r="BM91" s="82"/>
      <c r="BN91" s="81">
        <v>0</v>
      </c>
      <c r="BO91" s="81">
        <v>0</v>
      </c>
      <c r="BP91" s="81">
        <v>1</v>
      </c>
      <c r="BQ91" s="81">
        <v>0</v>
      </c>
      <c r="BR91" s="81">
        <v>4</v>
      </c>
      <c r="BS91" s="81">
        <v>0</v>
      </c>
      <c r="BT91"/>
      <c r="BU91" s="80">
        <v>47.469000000000001</v>
      </c>
      <c r="BV91" s="80">
        <v>15.827</v>
      </c>
      <c r="BW91" s="80">
        <v>0</v>
      </c>
      <c r="BX91" s="80">
        <v>0</v>
      </c>
      <c r="BY91" s="80">
        <v>0</v>
      </c>
      <c r="BZ91" s="80">
        <v>0</v>
      </c>
      <c r="CA91" s="80">
        <v>0</v>
      </c>
      <c r="CB91" s="80">
        <v>0</v>
      </c>
      <c r="CC91" s="80">
        <v>0</v>
      </c>
    </row>
    <row r="92" spans="1:81">
      <c r="A92" s="80" t="s">
        <v>1925</v>
      </c>
      <c r="B92" s="80">
        <v>246</v>
      </c>
      <c r="C92" s="80">
        <v>8</v>
      </c>
      <c r="D92" s="80">
        <v>15</v>
      </c>
      <c r="E92" s="80">
        <v>2011</v>
      </c>
      <c r="F92" s="80" t="s">
        <v>87</v>
      </c>
      <c r="G92" s="80" t="s">
        <v>1649</v>
      </c>
      <c r="H92" s="80" t="s">
        <v>1650</v>
      </c>
      <c r="I92" s="177"/>
      <c r="J92" s="81">
        <v>44.669524128037494</v>
      </c>
      <c r="K92" s="81">
        <v>8.1696521346780173</v>
      </c>
      <c r="L92" s="81">
        <v>24.408970831023538</v>
      </c>
      <c r="M92" s="81">
        <v>113.32444302082672</v>
      </c>
      <c r="N92" s="81">
        <v>185.29392411843116</v>
      </c>
      <c r="O92" s="81">
        <v>62.604661281623322</v>
      </c>
      <c r="P92" s="81">
        <v>46.342304332761834</v>
      </c>
      <c r="Q92" s="81">
        <v>4.4366731230485001</v>
      </c>
      <c r="R92" s="81">
        <v>0.49595114734908058</v>
      </c>
      <c r="S92" s="81">
        <v>7.3401276147885497</v>
      </c>
      <c r="T92" s="82"/>
      <c r="U92" s="81">
        <v>1676554</v>
      </c>
      <c r="V92" s="81">
        <v>2742</v>
      </c>
      <c r="W92" s="81">
        <v>489</v>
      </c>
      <c r="X92" s="81">
        <v>21262</v>
      </c>
      <c r="Y92" s="81">
        <v>29099</v>
      </c>
      <c r="Z92" s="81">
        <v>32486</v>
      </c>
      <c r="AA92" s="81">
        <v>9365</v>
      </c>
      <c r="AB92" s="81">
        <v>63220</v>
      </c>
      <c r="AC92" s="81">
        <v>86464</v>
      </c>
      <c r="AD92" s="81">
        <v>7.3401276147885497</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0</v>
      </c>
      <c r="BI92" s="81">
        <v>18.262</v>
      </c>
      <c r="BJ92" s="81">
        <v>0</v>
      </c>
      <c r="BK92" s="81">
        <v>26.077999999999999</v>
      </c>
      <c r="BL92" s="81">
        <v>0</v>
      </c>
      <c r="BM92" s="82"/>
      <c r="BN92" s="81">
        <v>0</v>
      </c>
      <c r="BO92" s="81">
        <v>0</v>
      </c>
      <c r="BP92" s="81">
        <v>1</v>
      </c>
      <c r="BQ92" s="81">
        <v>0</v>
      </c>
      <c r="BR92" s="81">
        <v>4</v>
      </c>
      <c r="BS92" s="81">
        <v>0</v>
      </c>
      <c r="BT92"/>
      <c r="BU92" s="80">
        <v>44.34</v>
      </c>
      <c r="BV92" s="80">
        <v>0</v>
      </c>
      <c r="BW92" s="80">
        <v>0</v>
      </c>
      <c r="BX92" s="80">
        <v>0</v>
      </c>
      <c r="BY92" s="80">
        <v>0</v>
      </c>
      <c r="BZ92" s="80">
        <v>0</v>
      </c>
      <c r="CA92" s="80">
        <v>0</v>
      </c>
      <c r="CB92" s="80">
        <v>0</v>
      </c>
      <c r="CC92" s="80">
        <v>0</v>
      </c>
    </row>
    <row r="93" spans="1:81">
      <c r="A93" s="80" t="s">
        <v>1926</v>
      </c>
      <c r="B93" s="80">
        <v>247</v>
      </c>
      <c r="C93" s="80">
        <v>9</v>
      </c>
      <c r="D93" s="80">
        <v>15</v>
      </c>
      <c r="E93" s="80">
        <v>2012</v>
      </c>
      <c r="F93" s="80" t="s">
        <v>88</v>
      </c>
      <c r="G93" s="80" t="s">
        <v>1649</v>
      </c>
      <c r="H93" s="80" t="s">
        <v>1650</v>
      </c>
      <c r="I93" s="177"/>
      <c r="J93" s="81">
        <v>42.16515013373585</v>
      </c>
      <c r="K93" s="81">
        <v>8.9848018698463878</v>
      </c>
      <c r="L93" s="81">
        <v>23.785443065842973</v>
      </c>
      <c r="M93" s="81">
        <v>122.88465164092391</v>
      </c>
      <c r="N93" s="81">
        <v>186.29445429676483</v>
      </c>
      <c r="O93" s="81">
        <v>62.668394256514595</v>
      </c>
      <c r="P93" s="81">
        <v>45.670371536766488</v>
      </c>
      <c r="Q93" s="81">
        <v>4.7770309716549688</v>
      </c>
      <c r="R93" s="81">
        <v>0.16367513078766852</v>
      </c>
      <c r="S93" s="81">
        <v>10.267646785115266</v>
      </c>
      <c r="T93" s="82"/>
      <c r="U93" s="81">
        <v>1401081</v>
      </c>
      <c r="V93" s="81">
        <v>2742</v>
      </c>
      <c r="W93" s="81">
        <v>489</v>
      </c>
      <c r="X93" s="81">
        <v>21262</v>
      </c>
      <c r="Y93" s="81">
        <v>29205</v>
      </c>
      <c r="Z93" s="81">
        <v>32777</v>
      </c>
      <c r="AA93" s="81">
        <v>9177</v>
      </c>
      <c r="AB93" s="81">
        <v>62652</v>
      </c>
      <c r="AC93" s="81">
        <v>27796</v>
      </c>
      <c r="AD93" s="81">
        <v>10.267646785115266</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0</v>
      </c>
      <c r="BH93" s="81">
        <v>0</v>
      </c>
      <c r="BI93" s="81">
        <v>17.890999999999998</v>
      </c>
      <c r="BJ93" s="81">
        <v>0</v>
      </c>
      <c r="BK93" s="81">
        <v>53.445999999999998</v>
      </c>
      <c r="BL93" s="81">
        <v>0</v>
      </c>
      <c r="BM93" s="82"/>
      <c r="BN93" s="81">
        <v>0</v>
      </c>
      <c r="BO93" s="81">
        <v>0</v>
      </c>
      <c r="BP93" s="81">
        <v>1</v>
      </c>
      <c r="BQ93" s="81">
        <v>0</v>
      </c>
      <c r="BR93" s="81">
        <v>5</v>
      </c>
      <c r="BS93" s="81">
        <v>0</v>
      </c>
      <c r="BT93"/>
      <c r="BU93" s="80">
        <v>55.393999999999998</v>
      </c>
      <c r="BV93" s="80">
        <v>15.943</v>
      </c>
      <c r="BW93" s="80">
        <v>0</v>
      </c>
      <c r="BX93" s="80">
        <v>0</v>
      </c>
      <c r="BY93" s="80">
        <v>0</v>
      </c>
      <c r="BZ93" s="80">
        <v>0</v>
      </c>
      <c r="CA93" s="80">
        <v>0</v>
      </c>
      <c r="CB93" s="80">
        <v>0</v>
      </c>
      <c r="CC93" s="80">
        <v>0</v>
      </c>
    </row>
    <row r="94" spans="1:81">
      <c r="A94" s="80" t="s">
        <v>1927</v>
      </c>
      <c r="B94" s="80">
        <v>248</v>
      </c>
      <c r="C94" s="80">
        <v>10</v>
      </c>
      <c r="D94" s="80">
        <v>15</v>
      </c>
      <c r="E94" s="80">
        <v>2013</v>
      </c>
      <c r="F94" s="80" t="s">
        <v>89</v>
      </c>
      <c r="G94" s="80" t="s">
        <v>1649</v>
      </c>
      <c r="H94" s="80" t="s">
        <v>1650</v>
      </c>
      <c r="I94" s="177"/>
      <c r="J94" s="81">
        <v>40.891415511182117</v>
      </c>
      <c r="K94" s="81">
        <v>8.3032956250662</v>
      </c>
      <c r="L94" s="81">
        <v>20.529249403894521</v>
      </c>
      <c r="M94" s="81">
        <v>114.53777983431625</v>
      </c>
      <c r="N94" s="81">
        <v>183.75830088045396</v>
      </c>
      <c r="O94" s="81">
        <v>61.100912125515499</v>
      </c>
      <c r="P94" s="81">
        <v>45.782508220248523</v>
      </c>
      <c r="Q94" s="81">
        <v>4.8271825677951874</v>
      </c>
      <c r="R94" s="81">
        <v>0.16865352466109093</v>
      </c>
      <c r="S94" s="81">
        <v>10.925288458925682</v>
      </c>
      <c r="T94" s="82"/>
      <c r="U94" s="81">
        <v>1361066</v>
      </c>
      <c r="V94" s="81">
        <v>2742</v>
      </c>
      <c r="W94" s="81">
        <v>489</v>
      </c>
      <c r="X94" s="81">
        <v>21262</v>
      </c>
      <c r="Y94" s="81">
        <v>29334</v>
      </c>
      <c r="Z94" s="81">
        <v>33384</v>
      </c>
      <c r="AA94" s="81">
        <v>9165</v>
      </c>
      <c r="AB94" s="81">
        <v>62402</v>
      </c>
      <c r="AC94" s="81">
        <v>27958</v>
      </c>
      <c r="AD94" s="81">
        <v>10.925288458925682</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0</v>
      </c>
      <c r="BH94" s="81">
        <v>0</v>
      </c>
      <c r="BI94" s="81">
        <v>21.244</v>
      </c>
      <c r="BJ94" s="81">
        <v>0</v>
      </c>
      <c r="BK94" s="81">
        <v>54.855000000000004</v>
      </c>
      <c r="BL94" s="81">
        <v>0</v>
      </c>
      <c r="BM94" s="82"/>
      <c r="BN94" s="81">
        <v>0</v>
      </c>
      <c r="BO94" s="81">
        <v>0</v>
      </c>
      <c r="BP94" s="81">
        <v>1</v>
      </c>
      <c r="BQ94" s="81">
        <v>0</v>
      </c>
      <c r="BR94" s="81">
        <v>5</v>
      </c>
      <c r="BS94" s="81">
        <v>0</v>
      </c>
      <c r="BT94"/>
      <c r="BU94" s="80">
        <v>59.904000000000003</v>
      </c>
      <c r="BV94" s="80">
        <v>16.195</v>
      </c>
      <c r="BW94" s="80">
        <v>0</v>
      </c>
      <c r="BX94" s="80">
        <v>0</v>
      </c>
      <c r="BY94" s="80">
        <v>0</v>
      </c>
      <c r="BZ94" s="80">
        <v>0</v>
      </c>
      <c r="CA94" s="80">
        <v>0</v>
      </c>
      <c r="CB94" s="80">
        <v>0</v>
      </c>
      <c r="CC94" s="80">
        <v>0</v>
      </c>
    </row>
    <row r="95" spans="1:81">
      <c r="A95" s="80" t="s">
        <v>1928</v>
      </c>
      <c r="B95" s="80">
        <v>249</v>
      </c>
      <c r="C95" s="80">
        <v>11</v>
      </c>
      <c r="D95" s="80">
        <v>15</v>
      </c>
      <c r="E95" s="80">
        <v>2014</v>
      </c>
      <c r="F95" s="80" t="s">
        <v>90</v>
      </c>
      <c r="G95" s="80" t="s">
        <v>1649</v>
      </c>
      <c r="H95" s="80" t="s">
        <v>1650</v>
      </c>
      <c r="I95" s="177"/>
      <c r="J95" s="81">
        <v>31.957335014471422</v>
      </c>
      <c r="K95" s="81">
        <v>8.6489176072905565</v>
      </c>
      <c r="L95" s="81">
        <v>21.050002458473251</v>
      </c>
      <c r="M95" s="81">
        <v>112.17971050543336</v>
      </c>
      <c r="N95" s="81">
        <v>176.53917419080716</v>
      </c>
      <c r="O95" s="81">
        <v>57.774107465117119</v>
      </c>
      <c r="P95" s="81">
        <v>45.287510560916708</v>
      </c>
      <c r="Q95" s="81">
        <v>4.5695643889543565</v>
      </c>
      <c r="R95" s="81">
        <v>0.3302182334908339</v>
      </c>
      <c r="S95" s="81">
        <v>8.0125683863711608</v>
      </c>
      <c r="T95" s="82"/>
      <c r="U95" s="81">
        <v>1253638</v>
      </c>
      <c r="V95" s="81">
        <v>2595</v>
      </c>
      <c r="W95" s="81">
        <v>414</v>
      </c>
      <c r="X95" s="81">
        <v>20361</v>
      </c>
      <c r="Y95" s="81">
        <v>29364</v>
      </c>
      <c r="Z95" s="81">
        <v>33246</v>
      </c>
      <c r="AA95" s="81">
        <v>9019</v>
      </c>
      <c r="AB95" s="81">
        <v>61568</v>
      </c>
      <c r="AC95" s="81">
        <v>54913</v>
      </c>
      <c r="AD95" s="81">
        <v>8.0125683863711608</v>
      </c>
      <c r="AE95" s="82"/>
      <c r="AF95" s="81">
        <v>17575895.087448258</v>
      </c>
      <c r="AG95" s="81">
        <v>7018522.6381862033</v>
      </c>
      <c r="AH95" s="81">
        <v>3743761.7668035976</v>
      </c>
      <c r="AI95" s="81">
        <v>131111173.18339281</v>
      </c>
      <c r="AJ95" s="81">
        <v>166477641.45743805</v>
      </c>
      <c r="AK95" s="81">
        <v>0</v>
      </c>
      <c r="AL95" s="81">
        <v>0</v>
      </c>
      <c r="AM95" s="81">
        <v>8452366.3761408776</v>
      </c>
      <c r="AN95" s="81">
        <v>0</v>
      </c>
      <c r="AO95" s="81">
        <v>0</v>
      </c>
      <c r="AP95" s="82"/>
      <c r="AQ95" s="81">
        <v>219</v>
      </c>
      <c r="AR95" s="81">
        <v>35</v>
      </c>
      <c r="AS95" s="81">
        <v>0</v>
      </c>
      <c r="AT95" s="81">
        <v>0</v>
      </c>
      <c r="AU95" s="81">
        <v>0</v>
      </c>
      <c r="AV95" s="81">
        <v>0</v>
      </c>
      <c r="AW95" s="81" t="s">
        <v>564</v>
      </c>
      <c r="AX95" s="82"/>
      <c r="AY95" s="81">
        <v>870.4</v>
      </c>
      <c r="AZ95" s="81">
        <v>969</v>
      </c>
      <c r="BA95" s="81">
        <v>0</v>
      </c>
      <c r="BB95" s="81">
        <v>0</v>
      </c>
      <c r="BC95" s="81">
        <v>0</v>
      </c>
      <c r="BD95" s="81">
        <v>0</v>
      </c>
      <c r="BE95" s="81" t="s">
        <v>564</v>
      </c>
      <c r="BF95" s="82"/>
      <c r="BG95" s="81">
        <v>0</v>
      </c>
      <c r="BH95" s="81">
        <v>0</v>
      </c>
      <c r="BI95" s="81">
        <v>20.72</v>
      </c>
      <c r="BJ95" s="81">
        <v>0</v>
      </c>
      <c r="BK95" s="81">
        <v>51.381</v>
      </c>
      <c r="BL95" s="81">
        <v>0</v>
      </c>
      <c r="BM95" s="82"/>
      <c r="BN95" s="81">
        <v>0</v>
      </c>
      <c r="BO95" s="81">
        <v>0</v>
      </c>
      <c r="BP95" s="81">
        <v>1</v>
      </c>
      <c r="BQ95" s="81">
        <v>0</v>
      </c>
      <c r="BR95" s="81">
        <v>5</v>
      </c>
      <c r="BS95" s="81">
        <v>0</v>
      </c>
      <c r="BT95"/>
      <c r="BU95" s="80">
        <v>57.351999999999997</v>
      </c>
      <c r="BV95" s="80">
        <v>14.749000000000001</v>
      </c>
      <c r="BW95" s="80">
        <v>0</v>
      </c>
      <c r="BX95" s="80">
        <v>0</v>
      </c>
      <c r="BY95" s="80">
        <v>0</v>
      </c>
      <c r="BZ95" s="80">
        <v>0</v>
      </c>
      <c r="CA95" s="80">
        <v>0</v>
      </c>
      <c r="CB95" s="80">
        <v>0</v>
      </c>
      <c r="CC95" s="80">
        <v>0</v>
      </c>
    </row>
    <row r="96" spans="1:81">
      <c r="A96" s="80" t="s">
        <v>1929</v>
      </c>
      <c r="B96" s="80">
        <v>250</v>
      </c>
      <c r="C96" s="80">
        <v>12</v>
      </c>
      <c r="D96" s="80">
        <v>15</v>
      </c>
      <c r="E96" s="80">
        <v>2015</v>
      </c>
      <c r="F96" s="80" t="s">
        <v>91</v>
      </c>
      <c r="G96" s="80" t="s">
        <v>1649</v>
      </c>
      <c r="H96" s="80" t="s">
        <v>1650</v>
      </c>
      <c r="I96" s="177"/>
      <c r="J96" s="81">
        <v>36.369931726723784</v>
      </c>
      <c r="K96" s="81">
        <v>8.3330959516681045</v>
      </c>
      <c r="L96" s="81">
        <v>18.605757290518881</v>
      </c>
      <c r="M96" s="81">
        <v>97.107655319705756</v>
      </c>
      <c r="N96" s="81">
        <v>163.29656883247381</v>
      </c>
      <c r="O96" s="81">
        <v>56.818299339901287</v>
      </c>
      <c r="P96" s="81">
        <v>44.946246343299734</v>
      </c>
      <c r="Q96" s="81">
        <v>4.4094380917107978</v>
      </c>
      <c r="R96" s="81">
        <v>0.52070370567830071</v>
      </c>
      <c r="S96" s="81">
        <v>7.9192816012080236</v>
      </c>
      <c r="T96" s="82"/>
      <c r="U96" s="81">
        <v>1424586</v>
      </c>
      <c r="V96" s="81">
        <v>2595</v>
      </c>
      <c r="W96" s="81">
        <v>414</v>
      </c>
      <c r="X96" s="81">
        <v>20361</v>
      </c>
      <c r="Y96" s="81">
        <v>29321</v>
      </c>
      <c r="Z96" s="81">
        <v>33011</v>
      </c>
      <c r="AA96" s="81">
        <v>8944</v>
      </c>
      <c r="AB96" s="81">
        <v>60688</v>
      </c>
      <c r="AC96" s="81">
        <v>89198</v>
      </c>
      <c r="AD96" s="81">
        <v>7.9192816012080236</v>
      </c>
      <c r="AE96" s="82"/>
      <c r="AF96" s="81">
        <v>19920379.505718362</v>
      </c>
      <c r="AG96" s="81">
        <v>6498490.6654104171</v>
      </c>
      <c r="AH96" s="81">
        <v>2799660.4080940094</v>
      </c>
      <c r="AI96" s="81">
        <v>124330729.58099231</v>
      </c>
      <c r="AJ96" s="81">
        <v>149099765.8312892</v>
      </c>
      <c r="AK96" s="81">
        <v>0</v>
      </c>
      <c r="AL96" s="81">
        <v>0</v>
      </c>
      <c r="AM96" s="81">
        <v>8317035.8234148091</v>
      </c>
      <c r="AN96" s="81">
        <v>0</v>
      </c>
      <c r="AO96" s="81">
        <v>0</v>
      </c>
      <c r="AP96" s="82"/>
      <c r="AQ96" s="81">
        <v>265</v>
      </c>
      <c r="AR96" s="81">
        <v>46</v>
      </c>
      <c r="AS96" s="81">
        <v>0</v>
      </c>
      <c r="AT96" s="81">
        <v>0</v>
      </c>
      <c r="AU96" s="81">
        <v>0</v>
      </c>
      <c r="AV96" s="81">
        <v>0</v>
      </c>
      <c r="AW96" s="81" t="s">
        <v>564</v>
      </c>
      <c r="AX96" s="82"/>
      <c r="AY96" s="81">
        <v>1112.3</v>
      </c>
      <c r="AZ96" s="81">
        <v>1366.3</v>
      </c>
      <c r="BA96" s="81">
        <v>0</v>
      </c>
      <c r="BB96" s="81">
        <v>0</v>
      </c>
      <c r="BC96" s="81">
        <v>0</v>
      </c>
      <c r="BD96" s="81">
        <v>0</v>
      </c>
      <c r="BE96" s="81" t="s">
        <v>564</v>
      </c>
      <c r="BF96" s="82"/>
      <c r="BG96" s="81">
        <v>0</v>
      </c>
      <c r="BH96" s="81">
        <v>0</v>
      </c>
      <c r="BI96" s="81">
        <v>20.992000000000001</v>
      </c>
      <c r="BJ96" s="81">
        <v>0</v>
      </c>
      <c r="BK96" s="81">
        <v>50.929000000000002</v>
      </c>
      <c r="BL96" s="81">
        <v>0</v>
      </c>
      <c r="BM96" s="82"/>
      <c r="BN96" s="81">
        <v>0</v>
      </c>
      <c r="BO96" s="81">
        <v>0</v>
      </c>
      <c r="BP96" s="81">
        <v>1</v>
      </c>
      <c r="BQ96" s="81">
        <v>0</v>
      </c>
      <c r="BR96" s="81">
        <v>5</v>
      </c>
      <c r="BS96" s="81">
        <v>0</v>
      </c>
      <c r="BT96"/>
      <c r="BU96" s="80">
        <v>57.896999999999998</v>
      </c>
      <c r="BV96" s="80">
        <v>14.023999999999999</v>
      </c>
      <c r="BW96" s="80">
        <v>0</v>
      </c>
      <c r="BX96" s="80">
        <v>0</v>
      </c>
      <c r="BY96" s="80">
        <v>0</v>
      </c>
      <c r="BZ96" s="80">
        <v>0</v>
      </c>
      <c r="CA96" s="80">
        <v>0</v>
      </c>
      <c r="CB96" s="80">
        <v>0</v>
      </c>
      <c r="CC96" s="80">
        <v>0</v>
      </c>
    </row>
    <row r="97" spans="1:81">
      <c r="A97" s="80" t="s">
        <v>1930</v>
      </c>
      <c r="B97" s="80">
        <v>251</v>
      </c>
      <c r="C97" s="80">
        <v>13</v>
      </c>
      <c r="D97" s="80">
        <v>15</v>
      </c>
      <c r="E97" s="80">
        <v>2016</v>
      </c>
      <c r="F97" s="80" t="s">
        <v>92</v>
      </c>
      <c r="G97" s="80" t="s">
        <v>1649</v>
      </c>
      <c r="H97" s="80" t="s">
        <v>1650</v>
      </c>
      <c r="I97" s="177"/>
      <c r="J97" s="81">
        <v>30.21923740757406</v>
      </c>
      <c r="K97" s="81">
        <v>7.6702212727090266</v>
      </c>
      <c r="L97" s="81">
        <v>23.118840337168347</v>
      </c>
      <c r="M97" s="81">
        <v>91.374166790494201</v>
      </c>
      <c r="N97" s="81">
        <v>177.08528265082106</v>
      </c>
      <c r="O97" s="81">
        <v>56.255851223193027</v>
      </c>
      <c r="P97" s="81">
        <v>44.831427285578251</v>
      </c>
      <c r="Q97" s="81">
        <v>4.2339662775186921</v>
      </c>
      <c r="R97" s="81">
        <v>0.42157498486658568</v>
      </c>
      <c r="S97" s="81">
        <v>9.8465629796281462</v>
      </c>
      <c r="T97" s="82"/>
      <c r="U97" s="81">
        <v>1354891</v>
      </c>
      <c r="V97" s="81">
        <v>2595</v>
      </c>
      <c r="W97" s="81">
        <v>414</v>
      </c>
      <c r="X97" s="81">
        <v>20361</v>
      </c>
      <c r="Y97" s="81">
        <v>29314</v>
      </c>
      <c r="Z97" s="81">
        <v>33086</v>
      </c>
      <c r="AA97" s="81">
        <v>9227</v>
      </c>
      <c r="AB97" s="81">
        <v>59944</v>
      </c>
      <c r="AC97" s="81">
        <v>72000.857650260819</v>
      </c>
      <c r="AD97" s="81">
        <v>9.8465629796281462</v>
      </c>
      <c r="AE97" s="82"/>
      <c r="AF97" s="81">
        <v>16568564.608929539</v>
      </c>
      <c r="AG97" s="81">
        <v>6090918.9285615608</v>
      </c>
      <c r="AH97" s="81">
        <v>2564917.74728631</v>
      </c>
      <c r="AI97" s="81">
        <v>126942628.50942861</v>
      </c>
      <c r="AJ97" s="81">
        <v>161926089.56599781</v>
      </c>
      <c r="AK97" s="81">
        <v>0</v>
      </c>
      <c r="AL97" s="81">
        <v>0</v>
      </c>
      <c r="AM97" s="81">
        <v>8221456.0506209983</v>
      </c>
      <c r="AN97" s="81">
        <v>0</v>
      </c>
      <c r="AO97" s="81">
        <v>0</v>
      </c>
      <c r="AP97" s="82"/>
      <c r="AQ97" s="81">
        <v>291</v>
      </c>
      <c r="AR97" s="81">
        <v>50</v>
      </c>
      <c r="AS97" s="81">
        <v>0</v>
      </c>
      <c r="AT97" s="81">
        <v>0</v>
      </c>
      <c r="AU97" s="81">
        <v>0</v>
      </c>
      <c r="AV97" s="81">
        <v>0</v>
      </c>
      <c r="AW97" s="81" t="s">
        <v>564</v>
      </c>
      <c r="AX97" s="82"/>
      <c r="AY97" s="81">
        <v>1259.5999999999999</v>
      </c>
      <c r="AZ97" s="81">
        <v>1525.8</v>
      </c>
      <c r="BA97" s="81">
        <v>0</v>
      </c>
      <c r="BB97" s="81">
        <v>0</v>
      </c>
      <c r="BC97" s="81">
        <v>0</v>
      </c>
      <c r="BD97" s="81">
        <v>0</v>
      </c>
      <c r="BE97" s="81" t="s">
        <v>564</v>
      </c>
      <c r="BF97" s="82"/>
      <c r="BG97" s="81">
        <v>0</v>
      </c>
      <c r="BH97" s="81">
        <v>0</v>
      </c>
      <c r="BI97" s="81">
        <v>20.411999999999999</v>
      </c>
      <c r="BJ97" s="81">
        <v>0</v>
      </c>
      <c r="BK97" s="81">
        <v>53.048000000000002</v>
      </c>
      <c r="BL97" s="81">
        <v>0</v>
      </c>
      <c r="BM97" s="82"/>
      <c r="BN97" s="81">
        <v>0</v>
      </c>
      <c r="BO97" s="81">
        <v>0</v>
      </c>
      <c r="BP97" s="81">
        <v>1</v>
      </c>
      <c r="BQ97" s="81">
        <v>0</v>
      </c>
      <c r="BR97" s="81">
        <v>5</v>
      </c>
      <c r="BS97" s="81">
        <v>0</v>
      </c>
      <c r="BT97"/>
      <c r="BU97" s="80">
        <v>58.912999999999997</v>
      </c>
      <c r="BV97" s="80">
        <v>14.547000000000001</v>
      </c>
      <c r="BW97" s="80">
        <v>0</v>
      </c>
      <c r="BX97" s="80">
        <v>0</v>
      </c>
      <c r="BY97" s="80">
        <v>0</v>
      </c>
      <c r="BZ97" s="80">
        <v>0</v>
      </c>
      <c r="CA97" s="80">
        <v>0</v>
      </c>
      <c r="CB97" s="80">
        <v>0</v>
      </c>
      <c r="CC97" s="80">
        <v>0</v>
      </c>
    </row>
    <row r="98" spans="1:81">
      <c r="A98" s="80" t="s">
        <v>1931</v>
      </c>
      <c r="B98" s="80">
        <v>252</v>
      </c>
      <c r="C98" s="80">
        <v>14</v>
      </c>
      <c r="D98" s="80">
        <v>15</v>
      </c>
      <c r="E98" s="80">
        <v>2017</v>
      </c>
      <c r="F98" s="80" t="s">
        <v>71</v>
      </c>
      <c r="G98" s="80" t="s">
        <v>1649</v>
      </c>
      <c r="H98" s="80" t="s">
        <v>1650</v>
      </c>
      <c r="I98" s="177"/>
      <c r="J98" s="81">
        <v>29.494062900019809</v>
      </c>
      <c r="K98" s="81">
        <v>8.393653319646603</v>
      </c>
      <c r="L98" s="81">
        <v>22.564270693389464</v>
      </c>
      <c r="M98" s="81">
        <v>81.478873624150722</v>
      </c>
      <c r="N98" s="81">
        <v>160.08224944669843</v>
      </c>
      <c r="O98" s="81">
        <v>55.575391447364495</v>
      </c>
      <c r="P98" s="81">
        <v>44.291555188171706</v>
      </c>
      <c r="Q98" s="81">
        <v>4.0231820098104487</v>
      </c>
      <c r="R98" s="81">
        <v>28.288469423826843</v>
      </c>
      <c r="S98" s="81">
        <v>7.8727766076566166</v>
      </c>
      <c r="T98" s="82"/>
      <c r="U98" s="81">
        <v>1349551</v>
      </c>
      <c r="V98" s="81">
        <v>2595</v>
      </c>
      <c r="W98" s="81">
        <v>414</v>
      </c>
      <c r="X98" s="81">
        <v>20361</v>
      </c>
      <c r="Y98" s="81">
        <v>29278</v>
      </c>
      <c r="Z98" s="81">
        <v>33228</v>
      </c>
      <c r="AA98" s="81">
        <v>9174</v>
      </c>
      <c r="AB98" s="81">
        <v>58904</v>
      </c>
      <c r="AC98" s="81">
        <v>4927256.9999999991</v>
      </c>
      <c r="AD98" s="81">
        <v>7.8727766076566166</v>
      </c>
      <c r="AE98" s="82"/>
      <c r="AF98" s="81">
        <v>17181904.900527839</v>
      </c>
      <c r="AG98" s="81">
        <v>6527783.4210233726</v>
      </c>
      <c r="AH98" s="81">
        <v>3468023.8264428042</v>
      </c>
      <c r="AI98" s="81">
        <v>118118757.767492</v>
      </c>
      <c r="AJ98" s="81">
        <v>153731769.7565501</v>
      </c>
      <c r="AK98" s="81">
        <v>0</v>
      </c>
      <c r="AL98" s="81">
        <v>0</v>
      </c>
      <c r="AM98" s="81">
        <v>8091458.8276614733</v>
      </c>
      <c r="AN98" s="81">
        <v>0</v>
      </c>
      <c r="AO98" s="81">
        <v>0</v>
      </c>
      <c r="AP98" s="82"/>
      <c r="AQ98" s="81">
        <v>320</v>
      </c>
      <c r="AR98" s="81">
        <v>57</v>
      </c>
      <c r="AS98" s="81">
        <v>1</v>
      </c>
      <c r="AT98" s="81">
        <v>0</v>
      </c>
      <c r="AU98" s="81">
        <v>0</v>
      </c>
      <c r="AV98" s="81">
        <v>0</v>
      </c>
      <c r="AW98" s="81" t="s">
        <v>564</v>
      </c>
      <c r="AX98" s="82"/>
      <c r="AY98" s="81">
        <v>1409.9</v>
      </c>
      <c r="AZ98" s="81">
        <v>1833</v>
      </c>
      <c r="BA98" s="81">
        <v>19.5</v>
      </c>
      <c r="BB98" s="81">
        <v>0</v>
      </c>
      <c r="BC98" s="81">
        <v>0</v>
      </c>
      <c r="BD98" s="81">
        <v>0</v>
      </c>
      <c r="BE98" s="81" t="s">
        <v>564</v>
      </c>
      <c r="BF98" s="82"/>
      <c r="BG98" s="81">
        <v>0</v>
      </c>
      <c r="BH98" s="81">
        <v>0</v>
      </c>
      <c r="BI98" s="81">
        <v>32.771999999999998</v>
      </c>
      <c r="BJ98" s="81">
        <v>0</v>
      </c>
      <c r="BK98" s="81">
        <v>55.051000000000002</v>
      </c>
      <c r="BL98" s="81">
        <v>0</v>
      </c>
      <c r="BM98" s="82"/>
      <c r="BN98" s="81">
        <v>0</v>
      </c>
      <c r="BO98" s="81">
        <v>0</v>
      </c>
      <c r="BP98" s="81">
        <v>1</v>
      </c>
      <c r="BQ98" s="81">
        <v>0</v>
      </c>
      <c r="BR98" s="81">
        <v>6</v>
      </c>
      <c r="BS98" s="81">
        <v>0</v>
      </c>
      <c r="BT98"/>
      <c r="BU98" s="80">
        <v>69.915000000000006</v>
      </c>
      <c r="BV98" s="80">
        <v>13.49</v>
      </c>
      <c r="BW98" s="80">
        <v>0</v>
      </c>
      <c r="BX98" s="80">
        <v>0</v>
      </c>
      <c r="BY98" s="80">
        <v>0</v>
      </c>
      <c r="BZ98" s="80">
        <v>0</v>
      </c>
      <c r="CA98" s="80">
        <v>0</v>
      </c>
      <c r="CB98" s="80">
        <v>4.4180000000000001</v>
      </c>
      <c r="CC98" s="80">
        <v>0</v>
      </c>
    </row>
    <row r="99" spans="1:81">
      <c r="A99" s="80" t="s">
        <v>1932</v>
      </c>
      <c r="B99" s="80">
        <v>253</v>
      </c>
      <c r="C99" s="80">
        <v>15</v>
      </c>
      <c r="D99" s="80">
        <v>15</v>
      </c>
      <c r="E99" s="80">
        <v>2018</v>
      </c>
      <c r="F99" s="80" t="s">
        <v>93</v>
      </c>
      <c r="G99" s="80" t="s">
        <v>1649</v>
      </c>
      <c r="H99" s="80" t="s">
        <v>1650</v>
      </c>
      <c r="I99" s="177"/>
      <c r="J99" s="81">
        <v>31.453154093311806</v>
      </c>
      <c r="K99" s="81">
        <v>7.8327010947008615</v>
      </c>
      <c r="L99" s="81">
        <v>20.823228388223715</v>
      </c>
      <c r="M99" s="81">
        <v>88.33034880368696</v>
      </c>
      <c r="N99" s="81">
        <v>154.88739201631677</v>
      </c>
      <c r="O99" s="81">
        <v>54.513198773892462</v>
      </c>
      <c r="P99" s="81">
        <v>43.616452161670821</v>
      </c>
      <c r="Q99" s="81">
        <v>3.6755710883537822</v>
      </c>
      <c r="R99" s="81">
        <v>28.702435485736899</v>
      </c>
      <c r="S99" s="81">
        <v>8.1207644742752016</v>
      </c>
      <c r="T99" s="82"/>
      <c r="U99" s="81">
        <v>1337107</v>
      </c>
      <c r="V99" s="81">
        <v>2595</v>
      </c>
      <c r="W99" s="81">
        <v>414</v>
      </c>
      <c r="X99" s="81">
        <v>20361</v>
      </c>
      <c r="Y99" s="81">
        <v>29265</v>
      </c>
      <c r="Z99" s="81">
        <v>33217</v>
      </c>
      <c r="AA99" s="81">
        <v>9125</v>
      </c>
      <c r="AB99" s="81">
        <v>57993</v>
      </c>
      <c r="AC99" s="81">
        <v>4979768</v>
      </c>
      <c r="AD99" s="81">
        <v>8.1207644742752016</v>
      </c>
      <c r="AE99" s="82"/>
      <c r="AF99" s="81">
        <v>18207331.31924912</v>
      </c>
      <c r="AG99" s="81">
        <v>5984495.2562405514</v>
      </c>
      <c r="AH99" s="81">
        <v>3300484.899845616</v>
      </c>
      <c r="AI99" s="81">
        <v>124981852.9609008</v>
      </c>
      <c r="AJ99" s="81">
        <v>145582334.5539487</v>
      </c>
      <c r="AK99" s="81">
        <v>0</v>
      </c>
      <c r="AL99" s="81">
        <v>0</v>
      </c>
      <c r="AM99" s="81">
        <v>7982800.8635006528</v>
      </c>
      <c r="AN99" s="81">
        <v>0</v>
      </c>
      <c r="AO99" s="81">
        <v>0</v>
      </c>
      <c r="AP99" s="82"/>
      <c r="AQ99" s="81">
        <v>341</v>
      </c>
      <c r="AR99" s="81">
        <v>73</v>
      </c>
      <c r="AS99" s="81">
        <v>1</v>
      </c>
      <c r="AT99" s="81">
        <v>0</v>
      </c>
      <c r="AU99" s="81">
        <v>0</v>
      </c>
      <c r="AV99" s="81">
        <v>0</v>
      </c>
      <c r="AW99" s="81" t="s">
        <v>564</v>
      </c>
      <c r="AX99" s="82"/>
      <c r="AY99" s="81">
        <v>1548.1</v>
      </c>
      <c r="AZ99" s="81">
        <v>2397</v>
      </c>
      <c r="BA99" s="81">
        <v>20</v>
      </c>
      <c r="BB99" s="81">
        <v>0</v>
      </c>
      <c r="BC99" s="81">
        <v>0</v>
      </c>
      <c r="BD99" s="81">
        <v>0</v>
      </c>
      <c r="BE99" s="81" t="s">
        <v>564</v>
      </c>
      <c r="BF99" s="82"/>
      <c r="BG99" s="81">
        <v>0</v>
      </c>
      <c r="BH99" s="81">
        <v>0</v>
      </c>
      <c r="BI99" s="81">
        <v>16.13</v>
      </c>
      <c r="BJ99" s="81">
        <v>0</v>
      </c>
      <c r="BK99" s="81">
        <v>37.191000000000003</v>
      </c>
      <c r="BL99" s="81">
        <v>0</v>
      </c>
      <c r="BM99" s="82"/>
      <c r="BN99" s="81">
        <v>0</v>
      </c>
      <c r="BO99" s="81">
        <v>0</v>
      </c>
      <c r="BP99" s="81">
        <v>1</v>
      </c>
      <c r="BQ99" s="81">
        <v>0</v>
      </c>
      <c r="BR99" s="81">
        <v>5</v>
      </c>
      <c r="BS99" s="81">
        <v>0</v>
      </c>
      <c r="BT99"/>
      <c r="BU99" s="80">
        <v>53.320999999999998</v>
      </c>
      <c r="BV99" s="80">
        <v>0</v>
      </c>
      <c r="BW99" s="80">
        <v>0</v>
      </c>
      <c r="BX99" s="80">
        <v>0</v>
      </c>
      <c r="BY99" s="80">
        <v>0</v>
      </c>
      <c r="BZ99" s="80">
        <v>0</v>
      </c>
      <c r="CA99" s="80">
        <v>0</v>
      </c>
      <c r="CB99" s="80">
        <v>0</v>
      </c>
      <c r="CC99" s="80">
        <v>0</v>
      </c>
    </row>
    <row r="100" spans="1:81">
      <c r="A100" s="80" t="s">
        <v>1933</v>
      </c>
      <c r="B100" s="80">
        <v>254</v>
      </c>
      <c r="C100" s="80">
        <v>16</v>
      </c>
      <c r="D100" s="80">
        <v>15</v>
      </c>
      <c r="E100" s="80">
        <v>2019</v>
      </c>
      <c r="F100" s="80" t="s">
        <v>73</v>
      </c>
      <c r="G100" s="80" t="s">
        <v>1649</v>
      </c>
      <c r="H100" s="80" t="s">
        <v>1650</v>
      </c>
      <c r="I100" s="177"/>
      <c r="J100" s="81">
        <v>29.966140359353229</v>
      </c>
      <c r="K100" s="81">
        <v>6.9506147323665539</v>
      </c>
      <c r="L100" s="81">
        <v>21.040727115071029</v>
      </c>
      <c r="M100" s="81">
        <v>81.797062897807336</v>
      </c>
      <c r="N100" s="81">
        <v>150.49744647389909</v>
      </c>
      <c r="O100" s="81">
        <v>52.578909231345186</v>
      </c>
      <c r="P100" s="81">
        <v>41.40736395648424</v>
      </c>
      <c r="Q100" s="81">
        <v>3.504442179601758</v>
      </c>
      <c r="R100" s="81">
        <v>33.169029474682574</v>
      </c>
      <c r="S100" s="81">
        <v>7.3609428145375837</v>
      </c>
      <c r="T100" s="82"/>
      <c r="U100" s="81">
        <v>1279706</v>
      </c>
      <c r="V100" s="81">
        <v>2595</v>
      </c>
      <c r="W100" s="81">
        <v>414</v>
      </c>
      <c r="X100" s="81">
        <v>20361</v>
      </c>
      <c r="Y100" s="81">
        <v>28946</v>
      </c>
      <c r="Z100" s="81">
        <v>32918</v>
      </c>
      <c r="AA100" s="81">
        <v>8598</v>
      </c>
      <c r="AB100" s="81">
        <v>56790</v>
      </c>
      <c r="AC100" s="81">
        <v>5848961</v>
      </c>
      <c r="AD100" s="81">
        <v>7.3609428145375837</v>
      </c>
      <c r="AE100" s="82"/>
      <c r="AF100" s="81">
        <v>16898414.55721743</v>
      </c>
      <c r="AG100" s="81">
        <v>5242031.3523190329</v>
      </c>
      <c r="AH100" s="81">
        <v>3504111.8723865072</v>
      </c>
      <c r="AI100" s="81">
        <v>119403688.2991441</v>
      </c>
      <c r="AJ100" s="81">
        <v>140113316.67860854</v>
      </c>
      <c r="AK100" s="81">
        <v>0</v>
      </c>
      <c r="AL100" s="81">
        <v>0</v>
      </c>
      <c r="AM100" s="81">
        <v>7734370.4851088906</v>
      </c>
      <c r="AN100" s="81">
        <v>0</v>
      </c>
      <c r="AO100" s="81">
        <v>0</v>
      </c>
      <c r="AP100" s="82"/>
      <c r="AQ100" s="81">
        <v>375</v>
      </c>
      <c r="AR100" s="81">
        <v>85</v>
      </c>
      <c r="AS100" s="81">
        <v>4</v>
      </c>
      <c r="AT100" s="81">
        <v>0</v>
      </c>
      <c r="AU100" s="81">
        <v>0</v>
      </c>
      <c r="AV100" s="81">
        <v>0</v>
      </c>
      <c r="AW100" s="81" t="s">
        <v>564</v>
      </c>
      <c r="AX100" s="82"/>
      <c r="AY100" s="81">
        <v>1766.8</v>
      </c>
      <c r="AZ100" s="81">
        <v>2831.3</v>
      </c>
      <c r="BA100" s="81">
        <v>78</v>
      </c>
      <c r="BB100" s="81">
        <v>0</v>
      </c>
      <c r="BC100" s="81">
        <v>0</v>
      </c>
      <c r="BD100" s="81">
        <v>0</v>
      </c>
      <c r="BE100" s="81" t="s">
        <v>564</v>
      </c>
      <c r="BF100" s="82"/>
      <c r="BG100" s="81">
        <v>0</v>
      </c>
      <c r="BH100" s="81">
        <v>0</v>
      </c>
      <c r="BI100" s="81">
        <v>15.76</v>
      </c>
      <c r="BJ100" s="81">
        <v>0</v>
      </c>
      <c r="BK100" s="81">
        <v>49.875999999999998</v>
      </c>
      <c r="BL100" s="81">
        <v>0</v>
      </c>
      <c r="BM100" s="82"/>
      <c r="BN100" s="81">
        <v>0</v>
      </c>
      <c r="BO100" s="81">
        <v>0</v>
      </c>
      <c r="BP100" s="81">
        <v>1</v>
      </c>
      <c r="BQ100" s="81">
        <v>0</v>
      </c>
      <c r="BR100" s="81">
        <v>5</v>
      </c>
      <c r="BS100" s="81">
        <v>0</v>
      </c>
      <c r="BT100"/>
      <c r="BU100" s="80">
        <v>52.165999999999997</v>
      </c>
      <c r="BV100" s="80">
        <v>13.47</v>
      </c>
      <c r="BW100" s="80">
        <v>0</v>
      </c>
      <c r="BX100" s="80">
        <v>0</v>
      </c>
      <c r="BY100" s="80">
        <v>0</v>
      </c>
      <c r="BZ100" s="80">
        <v>0</v>
      </c>
      <c r="CA100" s="80">
        <v>0</v>
      </c>
      <c r="CB100" s="80">
        <v>0</v>
      </c>
      <c r="CC100" s="80">
        <v>0</v>
      </c>
    </row>
    <row r="101" spans="1:81">
      <c r="A101" s="80" t="s">
        <v>1934</v>
      </c>
      <c r="B101" s="80">
        <v>255</v>
      </c>
      <c r="C101" s="80">
        <v>17</v>
      </c>
      <c r="D101" s="80">
        <v>15</v>
      </c>
      <c r="E101" s="80">
        <v>2020</v>
      </c>
      <c r="F101" s="80" t="s">
        <v>218</v>
      </c>
      <c r="G101" s="80" t="s">
        <v>1649</v>
      </c>
      <c r="H101" s="80" t="s">
        <v>1650</v>
      </c>
      <c r="I101" s="177"/>
      <c r="J101" s="81">
        <v>19.19376103475625</v>
      </c>
      <c r="K101" s="81">
        <v>7.6757420355100523</v>
      </c>
      <c r="L101" s="81">
        <v>21.168617136108978</v>
      </c>
      <c r="M101" s="81">
        <v>68.858872906464541</v>
      </c>
      <c r="N101" s="81">
        <v>131.43453040676388</v>
      </c>
      <c r="O101" s="81">
        <v>46.023182031684087</v>
      </c>
      <c r="P101" s="81">
        <v>40.012954068054029</v>
      </c>
      <c r="Q101" s="81">
        <v>3.2978691201204891</v>
      </c>
      <c r="R101" s="81">
        <v>31.093220843533448</v>
      </c>
      <c r="S101" s="81">
        <v>6.8541749801910417</v>
      </c>
      <c r="T101" s="82"/>
      <c r="U101" s="81">
        <v>966505</v>
      </c>
      <c r="V101" s="81">
        <v>2559</v>
      </c>
      <c r="W101" s="81">
        <v>450</v>
      </c>
      <c r="X101" s="81">
        <v>18604</v>
      </c>
      <c r="Y101" s="81">
        <v>28890</v>
      </c>
      <c r="Z101" s="81">
        <v>32887</v>
      </c>
      <c r="AA101" s="81">
        <v>9027</v>
      </c>
      <c r="AB101" s="81">
        <v>55931</v>
      </c>
      <c r="AC101" s="81">
        <v>5511521</v>
      </c>
      <c r="AD101" s="81">
        <v>6.8541749801910417</v>
      </c>
      <c r="AE101" s="82"/>
      <c r="AF101" s="81">
        <v>11309738.54759758</v>
      </c>
      <c r="AG101" s="81">
        <v>5913475.7694442468</v>
      </c>
      <c r="AH101" s="81">
        <v>3691177.235718233</v>
      </c>
      <c r="AI101" s="81">
        <v>105135782.71391286</v>
      </c>
      <c r="AJ101" s="81">
        <v>127807582.75219493</v>
      </c>
      <c r="AK101" s="81"/>
      <c r="AL101" s="81"/>
      <c r="AM101" s="81">
        <v>7299616.9063707013</v>
      </c>
      <c r="AN101" s="81"/>
      <c r="AO101" s="81"/>
      <c r="AP101" s="82"/>
      <c r="AQ101" s="81">
        <v>407</v>
      </c>
      <c r="AR101" s="81">
        <v>93</v>
      </c>
      <c r="AS101" s="81">
        <v>4</v>
      </c>
      <c r="AT101" s="81">
        <v>0</v>
      </c>
      <c r="AU101" s="81">
        <v>0</v>
      </c>
      <c r="AV101" s="81">
        <v>0</v>
      </c>
      <c r="AW101" s="81">
        <v>4</v>
      </c>
      <c r="AX101" s="82"/>
      <c r="AY101" s="81">
        <v>1990.5000000000009</v>
      </c>
      <c r="AZ101" s="81">
        <v>3200.3</v>
      </c>
      <c r="BA101" s="81">
        <v>78</v>
      </c>
      <c r="BB101" s="81">
        <v>0</v>
      </c>
      <c r="BC101" s="81">
        <v>0</v>
      </c>
      <c r="BD101" s="81">
        <v>0</v>
      </c>
      <c r="BE101" s="81">
        <v>78</v>
      </c>
      <c r="BF101" s="82"/>
      <c r="BG101" s="81">
        <v>0</v>
      </c>
      <c r="BH101" s="81">
        <v>0</v>
      </c>
      <c r="BI101" s="81">
        <v>10.544</v>
      </c>
      <c r="BJ101" s="81">
        <v>0</v>
      </c>
      <c r="BK101" s="81">
        <v>49.296000000000006</v>
      </c>
      <c r="BL101" s="81">
        <v>0</v>
      </c>
      <c r="BM101" s="82"/>
      <c r="BN101" s="81">
        <v>0</v>
      </c>
      <c r="BO101" s="81">
        <v>0</v>
      </c>
      <c r="BP101" s="81">
        <v>1</v>
      </c>
      <c r="BQ101" s="81">
        <v>0</v>
      </c>
      <c r="BR101" s="81">
        <v>5</v>
      </c>
      <c r="BS101" s="81">
        <v>0</v>
      </c>
      <c r="BT101"/>
      <c r="BU101" s="80">
        <v>46.179000000000002</v>
      </c>
      <c r="BV101" s="80">
        <v>13.661</v>
      </c>
      <c r="BW101" s="80">
        <v>0</v>
      </c>
      <c r="BX101" s="80">
        <v>0</v>
      </c>
      <c r="BY101" s="80">
        <v>0</v>
      </c>
      <c r="BZ101" s="80">
        <v>0</v>
      </c>
      <c r="CA101" s="80">
        <v>0</v>
      </c>
      <c r="CB101" s="80">
        <v>0</v>
      </c>
      <c r="CC101" s="80">
        <v>0</v>
      </c>
    </row>
    <row r="102" spans="1:81">
      <c r="A102" s="80" t="s">
        <v>1652</v>
      </c>
      <c r="B102" s="80">
        <v>255</v>
      </c>
      <c r="C102" s="80">
        <v>18</v>
      </c>
      <c r="D102" s="80">
        <v>15</v>
      </c>
      <c r="E102" s="80">
        <v>2021</v>
      </c>
      <c r="F102" s="80" t="s">
        <v>75</v>
      </c>
      <c r="G102" s="174" t="s">
        <v>1649</v>
      </c>
      <c r="H102" s="80" t="s">
        <v>1650</v>
      </c>
      <c r="I102" s="177"/>
      <c r="J102" s="81">
        <v>18.354948744030619</v>
      </c>
      <c r="K102" s="81">
        <v>9.0979226036882146</v>
      </c>
      <c r="L102" s="81">
        <v>16.885185673153881</v>
      </c>
      <c r="M102" s="81">
        <v>77.917280638941193</v>
      </c>
      <c r="N102" s="81">
        <v>127.87886688062827</v>
      </c>
      <c r="O102" s="81">
        <v>44.446285025547645</v>
      </c>
      <c r="P102" s="81">
        <v>41.289431726615106</v>
      </c>
      <c r="Q102" s="81">
        <v>3.2799235948476038</v>
      </c>
      <c r="R102" s="81">
        <v>35.23320949510331</v>
      </c>
      <c r="S102" s="81">
        <v>8.710556160203474</v>
      </c>
      <c r="T102" s="82"/>
      <c r="U102" s="81">
        <v>853118</v>
      </c>
      <c r="V102" s="81">
        <v>2559</v>
      </c>
      <c r="W102" s="81">
        <v>450</v>
      </c>
      <c r="X102" s="81">
        <v>18604</v>
      </c>
      <c r="Y102" s="81">
        <v>28757</v>
      </c>
      <c r="Z102" s="81">
        <v>32703</v>
      </c>
      <c r="AA102" s="81">
        <v>9084</v>
      </c>
      <c r="AB102" s="81">
        <v>54967</v>
      </c>
      <c r="AC102" s="81">
        <v>6053408</v>
      </c>
      <c r="AD102" s="81">
        <v>8.710556160203474</v>
      </c>
      <c r="AE102" s="82"/>
      <c r="AF102" s="81">
        <v>10823722.771404006</v>
      </c>
      <c r="AG102" s="81">
        <v>6547515.2870328724</v>
      </c>
      <c r="AH102" s="81">
        <v>2832777.973737346</v>
      </c>
      <c r="AI102" s="81">
        <v>117330754.29214396</v>
      </c>
      <c r="AJ102" s="81">
        <v>134159268.11002402</v>
      </c>
      <c r="AK102" s="81">
        <v>0</v>
      </c>
      <c r="AL102" s="81">
        <v>0</v>
      </c>
      <c r="AM102" s="81">
        <v>7215182.121131503</v>
      </c>
      <c r="AN102" s="81">
        <v>0</v>
      </c>
      <c r="AO102" s="81">
        <v>0</v>
      </c>
      <c r="AP102" s="82"/>
      <c r="AQ102" s="81">
        <v>435</v>
      </c>
      <c r="AR102" s="81">
        <v>99</v>
      </c>
      <c r="AS102" s="81">
        <v>4</v>
      </c>
      <c r="AT102" s="81">
        <v>1</v>
      </c>
      <c r="AU102" s="81">
        <v>0</v>
      </c>
      <c r="AV102" s="81">
        <v>0</v>
      </c>
      <c r="AW102" s="81"/>
      <c r="AX102" s="82"/>
      <c r="AY102" s="81">
        <v>2163.5000000000009</v>
      </c>
      <c r="AZ102" s="81">
        <v>3475.1</v>
      </c>
      <c r="BA102" s="81">
        <v>78</v>
      </c>
      <c r="BB102" s="81">
        <v>800</v>
      </c>
      <c r="BC102" s="81">
        <v>0</v>
      </c>
      <c r="BD102" s="81">
        <v>0</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1648</v>
      </c>
      <c r="B103" s="80">
        <v>255</v>
      </c>
      <c r="C103" s="80">
        <v>19</v>
      </c>
      <c r="D103" s="80">
        <v>15</v>
      </c>
      <c r="E103" s="80">
        <v>2022</v>
      </c>
      <c r="F103" s="80" t="s">
        <v>568</v>
      </c>
      <c r="G103" s="174" t="s">
        <v>1649</v>
      </c>
      <c r="H103" s="80" t="s">
        <v>1650</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472</v>
      </c>
      <c r="AR103" s="81">
        <v>105</v>
      </c>
      <c r="AS103" s="81">
        <v>5</v>
      </c>
      <c r="AT103" s="81">
        <v>1</v>
      </c>
      <c r="AU103" s="81">
        <v>0</v>
      </c>
      <c r="AV103" s="81">
        <v>0</v>
      </c>
      <c r="AW103" s="81"/>
      <c r="AX103" s="82"/>
      <c r="AY103" s="81">
        <v>2412.8000000000015</v>
      </c>
      <c r="AZ103" s="81">
        <v>3766.6</v>
      </c>
      <c r="BA103" s="81">
        <v>98.1</v>
      </c>
      <c r="BB103" s="81">
        <v>800</v>
      </c>
      <c r="BC103" s="81">
        <v>0</v>
      </c>
      <c r="BD103" s="81">
        <v>0</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1935</v>
      </c>
      <c r="B104" s="80">
        <v>103</v>
      </c>
      <c r="C104" s="80">
        <v>1</v>
      </c>
      <c r="D104" s="80">
        <v>7</v>
      </c>
      <c r="E104" s="80">
        <v>1990</v>
      </c>
      <c r="F104" s="80" t="s">
        <v>562</v>
      </c>
      <c r="G104" s="80" t="s">
        <v>1936</v>
      </c>
      <c r="H104" s="80" t="s">
        <v>1937</v>
      </c>
      <c r="I104" s="177"/>
      <c r="J104" s="81">
        <v>152.85442221359668</v>
      </c>
      <c r="K104" s="81">
        <v>5.7698776347158152</v>
      </c>
      <c r="L104" s="81">
        <v>3.3909039576136233</v>
      </c>
      <c r="M104" s="81">
        <v>24.601037341074786</v>
      </c>
      <c r="N104" s="81">
        <v>43.195334952251329</v>
      </c>
      <c r="O104" s="81">
        <v>46.487858942316571</v>
      </c>
      <c r="P104" s="81">
        <v>46.361143725473923</v>
      </c>
      <c r="Q104" s="81">
        <v>3.1458550395650389</v>
      </c>
      <c r="R104" s="81">
        <v>0</v>
      </c>
      <c r="S104" s="81">
        <v>3.0664912753226101</v>
      </c>
      <c r="T104" s="82"/>
      <c r="U104" s="81">
        <v>6449417</v>
      </c>
      <c r="V104" s="81">
        <v>2041</v>
      </c>
      <c r="W104" s="81">
        <v>36</v>
      </c>
      <c r="X104" s="81">
        <v>8797</v>
      </c>
      <c r="Y104" s="81">
        <v>14246</v>
      </c>
      <c r="Z104" s="81">
        <v>19121</v>
      </c>
      <c r="AA104" s="81">
        <v>11257</v>
      </c>
      <c r="AB104" s="81">
        <v>51078</v>
      </c>
      <c r="AC104" s="81">
        <v>0</v>
      </c>
      <c r="AD104" s="81">
        <v>3.0664912753226101</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1938</v>
      </c>
      <c r="B105" s="80">
        <v>104</v>
      </c>
      <c r="C105" s="80">
        <v>2</v>
      </c>
      <c r="D105" s="80">
        <v>7</v>
      </c>
      <c r="E105" s="80">
        <v>2005</v>
      </c>
      <c r="F105" s="80" t="s">
        <v>565</v>
      </c>
      <c r="G105" s="80" t="s">
        <v>1936</v>
      </c>
      <c r="H105" s="80" t="s">
        <v>1937</v>
      </c>
      <c r="I105" s="177"/>
      <c r="J105" s="81">
        <v>166.08272699153309</v>
      </c>
      <c r="K105" s="81">
        <v>4.0174615056556702</v>
      </c>
      <c r="L105" s="81">
        <v>3.5882139755783506</v>
      </c>
      <c r="M105" s="81">
        <v>64.176918594070173</v>
      </c>
      <c r="N105" s="81">
        <v>73.299300502652102</v>
      </c>
      <c r="O105" s="81">
        <v>73.780471663458769</v>
      </c>
      <c r="P105" s="81">
        <v>53.686011611773338</v>
      </c>
      <c r="Q105" s="81">
        <v>3.3345189289729125</v>
      </c>
      <c r="R105" s="81">
        <v>0</v>
      </c>
      <c r="S105" s="81">
        <v>8.4093055002257309</v>
      </c>
      <c r="T105" s="82"/>
      <c r="U105" s="81">
        <v>7331572</v>
      </c>
      <c r="V105" s="81">
        <v>1823</v>
      </c>
      <c r="W105" s="81">
        <v>43</v>
      </c>
      <c r="X105" s="81">
        <v>10794</v>
      </c>
      <c r="Y105" s="81">
        <v>19793</v>
      </c>
      <c r="Z105" s="81">
        <v>35117</v>
      </c>
      <c r="AA105" s="81">
        <v>10676</v>
      </c>
      <c r="AB105" s="81">
        <v>56599</v>
      </c>
      <c r="AC105" s="81">
        <v>0</v>
      </c>
      <c r="AD105" s="81">
        <v>8.4093055002257309</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1939</v>
      </c>
      <c r="B106" s="80">
        <v>105</v>
      </c>
      <c r="C106" s="80">
        <v>3</v>
      </c>
      <c r="D106" s="80">
        <v>7</v>
      </c>
      <c r="E106" s="80">
        <v>2006</v>
      </c>
      <c r="F106" s="80" t="s">
        <v>566</v>
      </c>
      <c r="G106" s="80" t="s">
        <v>1936</v>
      </c>
      <c r="H106" s="80" t="s">
        <v>1937</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1940</v>
      </c>
      <c r="B107" s="80">
        <v>106</v>
      </c>
      <c r="C107" s="80">
        <v>4</v>
      </c>
      <c r="D107" s="80">
        <v>7</v>
      </c>
      <c r="E107" s="80">
        <v>2007</v>
      </c>
      <c r="F107" s="80" t="s">
        <v>567</v>
      </c>
      <c r="G107" s="80" t="s">
        <v>1936</v>
      </c>
      <c r="H107" s="80" t="s">
        <v>1937</v>
      </c>
      <c r="I107" s="177"/>
      <c r="J107" s="81">
        <v>152.53377098210069</v>
      </c>
      <c r="K107" s="81">
        <v>3.9371756947809931</v>
      </c>
      <c r="L107" s="81">
        <v>1.1938355460182197</v>
      </c>
      <c r="M107" s="81">
        <v>63.906748931775581</v>
      </c>
      <c r="N107" s="81">
        <v>76.482531541499156</v>
      </c>
      <c r="O107" s="81">
        <v>72.452772420506207</v>
      </c>
      <c r="P107" s="81">
        <v>54.195299468445555</v>
      </c>
      <c r="Q107" s="81">
        <v>3.5103247191722824</v>
      </c>
      <c r="R107" s="81">
        <v>0</v>
      </c>
      <c r="S107" s="81">
        <v>5.9899655843045538</v>
      </c>
      <c r="T107" s="82"/>
      <c r="U107" s="81">
        <v>7487798</v>
      </c>
      <c r="V107" s="81">
        <v>1663</v>
      </c>
      <c r="W107" s="81">
        <v>14</v>
      </c>
      <c r="X107" s="81">
        <v>12991</v>
      </c>
      <c r="Y107" s="81">
        <v>20291</v>
      </c>
      <c r="Z107" s="81">
        <v>35849</v>
      </c>
      <c r="AA107" s="81">
        <v>10613</v>
      </c>
      <c r="AB107" s="81">
        <v>56432</v>
      </c>
      <c r="AC107" s="81">
        <v>0</v>
      </c>
      <c r="AD107" s="81">
        <v>5.9899655843045538</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1941</v>
      </c>
      <c r="B108" s="80">
        <v>107</v>
      </c>
      <c r="C108" s="80">
        <v>5</v>
      </c>
      <c r="D108" s="80">
        <v>7</v>
      </c>
      <c r="E108" s="80">
        <v>2008</v>
      </c>
      <c r="F108" s="80" t="s">
        <v>84</v>
      </c>
      <c r="G108" s="80" t="s">
        <v>1936</v>
      </c>
      <c r="H108" s="80" t="s">
        <v>1937</v>
      </c>
      <c r="I108" s="177"/>
      <c r="J108" s="81">
        <v>171.28959384153754</v>
      </c>
      <c r="K108" s="81">
        <v>2.9546398006171075</v>
      </c>
      <c r="L108" s="81">
        <v>1.066949789626245</v>
      </c>
      <c r="M108" s="81">
        <v>65.902213752752445</v>
      </c>
      <c r="N108" s="81">
        <v>75.22092277358297</v>
      </c>
      <c r="O108" s="81">
        <v>70.75166108716401</v>
      </c>
      <c r="P108" s="81">
        <v>52.837962726437965</v>
      </c>
      <c r="Q108" s="81">
        <v>3.4431099975949397</v>
      </c>
      <c r="R108" s="81">
        <v>0</v>
      </c>
      <c r="S108" s="81">
        <v>8.6333182143355405</v>
      </c>
      <c r="T108" s="82"/>
      <c r="U108" s="81">
        <v>8814325</v>
      </c>
      <c r="V108" s="81">
        <v>1663</v>
      </c>
      <c r="W108" s="81">
        <v>14</v>
      </c>
      <c r="X108" s="81">
        <v>12991</v>
      </c>
      <c r="Y108" s="81">
        <v>20519</v>
      </c>
      <c r="Z108" s="81">
        <v>36236</v>
      </c>
      <c r="AA108" s="81">
        <v>10359</v>
      </c>
      <c r="AB108" s="81">
        <v>56261</v>
      </c>
      <c r="AC108" s="81">
        <v>0</v>
      </c>
      <c r="AD108" s="81">
        <v>8.6333182143355405</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1942</v>
      </c>
      <c r="B109" s="80">
        <v>108</v>
      </c>
      <c r="C109" s="80">
        <v>6</v>
      </c>
      <c r="D109" s="80">
        <v>7</v>
      </c>
      <c r="E109" s="80">
        <v>2009</v>
      </c>
      <c r="F109" s="80" t="s">
        <v>85</v>
      </c>
      <c r="G109" s="80" t="s">
        <v>1936</v>
      </c>
      <c r="H109" s="80" t="s">
        <v>1937</v>
      </c>
      <c r="I109" s="177"/>
      <c r="J109" s="81">
        <v>159.85509356801427</v>
      </c>
      <c r="K109" s="81">
        <v>2.7558993005381867</v>
      </c>
      <c r="L109" s="81">
        <v>1.8127378071560394</v>
      </c>
      <c r="M109" s="81">
        <v>65.015625872735498</v>
      </c>
      <c r="N109" s="81">
        <v>65.704396740625924</v>
      </c>
      <c r="O109" s="81">
        <v>72.388193836576676</v>
      </c>
      <c r="P109" s="81">
        <v>51.001209856560152</v>
      </c>
      <c r="Q109" s="81">
        <v>3.2711129927760338</v>
      </c>
      <c r="R109" s="81">
        <v>0</v>
      </c>
      <c r="S109" s="81">
        <v>4.6925709585718121</v>
      </c>
      <c r="T109" s="82"/>
      <c r="U109" s="81">
        <v>7178639</v>
      </c>
      <c r="V109" s="81">
        <v>1707</v>
      </c>
      <c r="W109" s="81">
        <v>37</v>
      </c>
      <c r="X109" s="81">
        <v>13883</v>
      </c>
      <c r="Y109" s="81">
        <v>20765</v>
      </c>
      <c r="Z109" s="81">
        <v>36594</v>
      </c>
      <c r="AA109" s="81">
        <v>10265</v>
      </c>
      <c r="AB109" s="81">
        <v>56110</v>
      </c>
      <c r="AC109" s="81">
        <v>0</v>
      </c>
      <c r="AD109" s="81">
        <v>4.6925709585718121</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0</v>
      </c>
      <c r="BI109" s="81">
        <v>23.08</v>
      </c>
      <c r="BJ109" s="81">
        <v>0</v>
      </c>
      <c r="BK109" s="81">
        <v>16.813000000000002</v>
      </c>
      <c r="BL109" s="81">
        <v>0</v>
      </c>
      <c r="BM109" s="82"/>
      <c r="BN109" s="81">
        <v>0</v>
      </c>
      <c r="BO109" s="81">
        <v>0</v>
      </c>
      <c r="BP109" s="81">
        <v>3</v>
      </c>
      <c r="BQ109" s="81">
        <v>0</v>
      </c>
      <c r="BR109" s="81">
        <v>2</v>
      </c>
      <c r="BS109" s="81">
        <v>0</v>
      </c>
      <c r="BT109"/>
      <c r="BU109" s="80"/>
      <c r="BV109" s="80"/>
      <c r="BW109" s="80"/>
      <c r="BX109" s="80"/>
      <c r="BY109" s="80"/>
      <c r="BZ109" s="80"/>
      <c r="CA109" s="80"/>
      <c r="CB109" s="80"/>
      <c r="CC109" s="80"/>
    </row>
    <row r="110" spans="1:81">
      <c r="A110" s="80" t="s">
        <v>1943</v>
      </c>
      <c r="B110" s="80">
        <v>109</v>
      </c>
      <c r="C110" s="80">
        <v>7</v>
      </c>
      <c r="D110" s="80">
        <v>7</v>
      </c>
      <c r="E110" s="80">
        <v>2010</v>
      </c>
      <c r="F110" s="80" t="s">
        <v>86</v>
      </c>
      <c r="G110" s="80" t="s">
        <v>1936</v>
      </c>
      <c r="H110" s="80" t="s">
        <v>1937</v>
      </c>
      <c r="I110" s="177"/>
      <c r="J110" s="81">
        <v>91.986083814131561</v>
      </c>
      <c r="K110" s="81">
        <v>2.951051291368854</v>
      </c>
      <c r="L110" s="81">
        <v>1.7409545104327671</v>
      </c>
      <c r="M110" s="81">
        <v>62.200200236260962</v>
      </c>
      <c r="N110" s="81">
        <v>73.713611638749413</v>
      </c>
      <c r="O110" s="81">
        <v>72.602725642269036</v>
      </c>
      <c r="P110" s="81">
        <v>51.70622720873876</v>
      </c>
      <c r="Q110" s="81">
        <v>3.4040084155555608</v>
      </c>
      <c r="R110" s="81">
        <v>0</v>
      </c>
      <c r="S110" s="81">
        <v>12.826924626659192</v>
      </c>
      <c r="T110" s="82"/>
      <c r="U110" s="81">
        <v>4511912</v>
      </c>
      <c r="V110" s="81">
        <v>1707</v>
      </c>
      <c r="W110" s="81">
        <v>37</v>
      </c>
      <c r="X110" s="81">
        <v>13883</v>
      </c>
      <c r="Y110" s="81">
        <v>20939</v>
      </c>
      <c r="Z110" s="81">
        <v>36873</v>
      </c>
      <c r="AA110" s="81">
        <v>10147</v>
      </c>
      <c r="AB110" s="81">
        <v>55949</v>
      </c>
      <c r="AC110" s="81">
        <v>0</v>
      </c>
      <c r="AD110" s="81">
        <v>12.826924626659192</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0</v>
      </c>
      <c r="BI110" s="81">
        <v>21.245999999999999</v>
      </c>
      <c r="BJ110" s="81">
        <v>0</v>
      </c>
      <c r="BK110" s="81">
        <v>14.382999999999999</v>
      </c>
      <c r="BL110" s="81">
        <v>0</v>
      </c>
      <c r="BM110" s="82"/>
      <c r="BN110" s="81">
        <v>0</v>
      </c>
      <c r="BO110" s="81">
        <v>0</v>
      </c>
      <c r="BP110" s="81">
        <v>3</v>
      </c>
      <c r="BQ110" s="81">
        <v>0</v>
      </c>
      <c r="BR110" s="81">
        <v>2</v>
      </c>
      <c r="BS110" s="81">
        <v>0</v>
      </c>
      <c r="BT110"/>
      <c r="BU110" s="80">
        <v>35.628999999999998</v>
      </c>
      <c r="BV110" s="80">
        <v>0</v>
      </c>
      <c r="BW110" s="80">
        <v>0</v>
      </c>
      <c r="BX110" s="80">
        <v>0</v>
      </c>
      <c r="BY110" s="80">
        <v>0</v>
      </c>
      <c r="BZ110" s="80">
        <v>0</v>
      </c>
      <c r="CA110" s="80">
        <v>0</v>
      </c>
      <c r="CB110" s="80">
        <v>0</v>
      </c>
      <c r="CC110" s="80">
        <v>0</v>
      </c>
    </row>
    <row r="111" spans="1:81">
      <c r="A111" s="80" t="s">
        <v>1944</v>
      </c>
      <c r="B111" s="80">
        <v>110</v>
      </c>
      <c r="C111" s="80">
        <v>8</v>
      </c>
      <c r="D111" s="80">
        <v>7</v>
      </c>
      <c r="E111" s="80">
        <v>2011</v>
      </c>
      <c r="F111" s="80" t="s">
        <v>87</v>
      </c>
      <c r="G111" s="80" t="s">
        <v>1936</v>
      </c>
      <c r="H111" s="80" t="s">
        <v>1937</v>
      </c>
      <c r="I111" s="177"/>
      <c r="J111" s="81">
        <v>87.693899195129248</v>
      </c>
      <c r="K111" s="81">
        <v>4.2378049574923029</v>
      </c>
      <c r="L111" s="81">
        <v>1.8549491021234257</v>
      </c>
      <c r="M111" s="81">
        <v>75.725250631153102</v>
      </c>
      <c r="N111" s="81">
        <v>79.565297823991955</v>
      </c>
      <c r="O111" s="81">
        <v>72.25378826054002</v>
      </c>
      <c r="P111" s="81">
        <v>51.003751282197136</v>
      </c>
      <c r="Q111" s="81">
        <v>3.918406261078978</v>
      </c>
      <c r="R111" s="81">
        <v>0</v>
      </c>
      <c r="S111" s="81">
        <v>22.585857059498714</v>
      </c>
      <c r="T111" s="82"/>
      <c r="U111" s="81">
        <v>3989714</v>
      </c>
      <c r="V111" s="81">
        <v>1707</v>
      </c>
      <c r="W111" s="81">
        <v>37</v>
      </c>
      <c r="X111" s="81">
        <v>13883</v>
      </c>
      <c r="Y111" s="81">
        <v>21142</v>
      </c>
      <c r="Z111" s="81">
        <v>37493</v>
      </c>
      <c r="AA111" s="81">
        <v>10307</v>
      </c>
      <c r="AB111" s="81">
        <v>55835</v>
      </c>
      <c r="AC111" s="81">
        <v>0</v>
      </c>
      <c r="AD111" s="81">
        <v>22.585857059498714</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0</v>
      </c>
      <c r="BI111" s="81">
        <v>21.754999999999999</v>
      </c>
      <c r="BJ111" s="81">
        <v>0</v>
      </c>
      <c r="BK111" s="81">
        <v>12.49</v>
      </c>
      <c r="BL111" s="81">
        <v>0</v>
      </c>
      <c r="BM111" s="82"/>
      <c r="BN111" s="81">
        <v>0</v>
      </c>
      <c r="BO111" s="81">
        <v>0</v>
      </c>
      <c r="BP111" s="81">
        <v>3</v>
      </c>
      <c r="BQ111" s="81">
        <v>0</v>
      </c>
      <c r="BR111" s="81">
        <v>2</v>
      </c>
      <c r="BS111" s="81">
        <v>0</v>
      </c>
      <c r="BT111"/>
      <c r="BU111" s="80">
        <v>34.244999999999997</v>
      </c>
      <c r="BV111" s="80">
        <v>0</v>
      </c>
      <c r="BW111" s="80">
        <v>0</v>
      </c>
      <c r="BX111" s="80">
        <v>0</v>
      </c>
      <c r="BY111" s="80">
        <v>0</v>
      </c>
      <c r="BZ111" s="80">
        <v>0</v>
      </c>
      <c r="CA111" s="80">
        <v>0</v>
      </c>
      <c r="CB111" s="80">
        <v>0</v>
      </c>
      <c r="CC111" s="80">
        <v>0</v>
      </c>
    </row>
    <row r="112" spans="1:81">
      <c r="A112" s="80" t="s">
        <v>1945</v>
      </c>
      <c r="B112" s="80">
        <v>111</v>
      </c>
      <c r="C112" s="80">
        <v>9</v>
      </c>
      <c r="D112" s="80">
        <v>7</v>
      </c>
      <c r="E112" s="80">
        <v>2012</v>
      </c>
      <c r="F112" s="80" t="s">
        <v>88</v>
      </c>
      <c r="G112" s="80" t="s">
        <v>1936</v>
      </c>
      <c r="H112" s="80" t="s">
        <v>1937</v>
      </c>
      <c r="I112" s="177"/>
      <c r="J112" s="81">
        <v>96.780419719644783</v>
      </c>
      <c r="K112" s="81">
        <v>4.0155563074969036</v>
      </c>
      <c r="L112" s="81">
        <v>1.8586610911040748</v>
      </c>
      <c r="M112" s="81">
        <v>82.784153867421054</v>
      </c>
      <c r="N112" s="81">
        <v>88.357719486039116</v>
      </c>
      <c r="O112" s="81">
        <v>72.778851858749377</v>
      </c>
      <c r="P112" s="81">
        <v>51.045112874862575</v>
      </c>
      <c r="Q112" s="81">
        <v>4.2687680517633124</v>
      </c>
      <c r="R112" s="81">
        <v>0</v>
      </c>
      <c r="S112" s="81">
        <v>18.844005193351322</v>
      </c>
      <c r="T112" s="82"/>
      <c r="U112" s="81">
        <v>4319133</v>
      </c>
      <c r="V112" s="81">
        <v>1707</v>
      </c>
      <c r="W112" s="81">
        <v>37</v>
      </c>
      <c r="X112" s="81">
        <v>13883</v>
      </c>
      <c r="Y112" s="81">
        <v>21500</v>
      </c>
      <c r="Z112" s="81">
        <v>38065</v>
      </c>
      <c r="AA112" s="81">
        <v>10257</v>
      </c>
      <c r="AB112" s="81">
        <v>55986</v>
      </c>
      <c r="AC112" s="81">
        <v>0</v>
      </c>
      <c r="AD112" s="81">
        <v>18.844005193351322</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0</v>
      </c>
      <c r="BI112" s="81">
        <v>35.518999999999998</v>
      </c>
      <c r="BJ112" s="81">
        <v>0</v>
      </c>
      <c r="BK112" s="81">
        <v>17.597000000000001</v>
      </c>
      <c r="BL112" s="81">
        <v>0</v>
      </c>
      <c r="BM112" s="82"/>
      <c r="BN112" s="81">
        <v>0</v>
      </c>
      <c r="BO112" s="81">
        <v>0</v>
      </c>
      <c r="BP112" s="81">
        <v>5</v>
      </c>
      <c r="BQ112" s="81">
        <v>0</v>
      </c>
      <c r="BR112" s="81">
        <v>2</v>
      </c>
      <c r="BS112" s="81">
        <v>0</v>
      </c>
      <c r="BT112"/>
      <c r="BU112" s="80">
        <v>53.116</v>
      </c>
      <c r="BV112" s="80">
        <v>0</v>
      </c>
      <c r="BW112" s="80">
        <v>0</v>
      </c>
      <c r="BX112" s="80">
        <v>0</v>
      </c>
      <c r="BY112" s="80">
        <v>0</v>
      </c>
      <c r="BZ112" s="80">
        <v>0</v>
      </c>
      <c r="CA112" s="80">
        <v>0</v>
      </c>
      <c r="CB112" s="80">
        <v>0</v>
      </c>
      <c r="CC112" s="80">
        <v>0</v>
      </c>
    </row>
    <row r="113" spans="1:81">
      <c r="A113" s="80" t="s">
        <v>1946</v>
      </c>
      <c r="B113" s="80">
        <v>112</v>
      </c>
      <c r="C113" s="80">
        <v>10</v>
      </c>
      <c r="D113" s="80">
        <v>7</v>
      </c>
      <c r="E113" s="80">
        <v>2013</v>
      </c>
      <c r="F113" s="80" t="s">
        <v>89</v>
      </c>
      <c r="G113" s="80" t="s">
        <v>1936</v>
      </c>
      <c r="H113" s="80" t="s">
        <v>1937</v>
      </c>
      <c r="I113" s="177"/>
      <c r="J113" s="81">
        <v>106.44850114547884</v>
      </c>
      <c r="K113" s="81">
        <v>3.5802493996992424</v>
      </c>
      <c r="L113" s="81">
        <v>1.7834858174233654</v>
      </c>
      <c r="M113" s="81">
        <v>80.797131314184753</v>
      </c>
      <c r="N113" s="81">
        <v>87.965490231948507</v>
      </c>
      <c r="O113" s="81">
        <v>70.422351900714716</v>
      </c>
      <c r="P113" s="81">
        <v>51.242440733585319</v>
      </c>
      <c r="Q113" s="81">
        <v>4.3286217580544744</v>
      </c>
      <c r="R113" s="81">
        <v>0</v>
      </c>
      <c r="S113" s="81">
        <v>6.2479440639494497</v>
      </c>
      <c r="T113" s="82"/>
      <c r="U113" s="81">
        <v>4451631</v>
      </c>
      <c r="V113" s="81">
        <v>1707</v>
      </c>
      <c r="W113" s="81">
        <v>37</v>
      </c>
      <c r="X113" s="81">
        <v>13883</v>
      </c>
      <c r="Y113" s="81">
        <v>21656</v>
      </c>
      <c r="Z113" s="81">
        <v>38477</v>
      </c>
      <c r="AA113" s="81">
        <v>10258</v>
      </c>
      <c r="AB113" s="81">
        <v>55957</v>
      </c>
      <c r="AC113" s="81">
        <v>0</v>
      </c>
      <c r="AD113" s="81">
        <v>6.2479440639494497</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0</v>
      </c>
      <c r="BH113" s="81">
        <v>0</v>
      </c>
      <c r="BI113" s="81">
        <v>37.39</v>
      </c>
      <c r="BJ113" s="81">
        <v>0</v>
      </c>
      <c r="BK113" s="81">
        <v>21.338000000000001</v>
      </c>
      <c r="BL113" s="81">
        <v>0</v>
      </c>
      <c r="BM113" s="82"/>
      <c r="BN113" s="81">
        <v>0</v>
      </c>
      <c r="BO113" s="81">
        <v>0</v>
      </c>
      <c r="BP113" s="81">
        <v>5</v>
      </c>
      <c r="BQ113" s="81">
        <v>0</v>
      </c>
      <c r="BR113" s="81">
        <v>2</v>
      </c>
      <c r="BS113" s="81">
        <v>0</v>
      </c>
      <c r="BT113"/>
      <c r="BU113" s="80">
        <v>58.728000000000002</v>
      </c>
      <c r="BV113" s="80">
        <v>0</v>
      </c>
      <c r="BW113" s="80">
        <v>0</v>
      </c>
      <c r="BX113" s="80">
        <v>0</v>
      </c>
      <c r="BY113" s="80">
        <v>0</v>
      </c>
      <c r="BZ113" s="80">
        <v>0</v>
      </c>
      <c r="CA113" s="80">
        <v>0</v>
      </c>
      <c r="CB113" s="80">
        <v>0</v>
      </c>
      <c r="CC113" s="80">
        <v>0</v>
      </c>
    </row>
    <row r="114" spans="1:81">
      <c r="A114" s="80" t="s">
        <v>1947</v>
      </c>
      <c r="B114" s="80">
        <v>113</v>
      </c>
      <c r="C114" s="80">
        <v>11</v>
      </c>
      <c r="D114" s="80">
        <v>7</v>
      </c>
      <c r="E114" s="80">
        <v>2014</v>
      </c>
      <c r="F114" s="80" t="s">
        <v>90</v>
      </c>
      <c r="G114" s="80" t="s">
        <v>1936</v>
      </c>
      <c r="H114" s="80" t="s">
        <v>1937</v>
      </c>
      <c r="I114" s="177"/>
      <c r="J114" s="81">
        <v>109.27624556510625</v>
      </c>
      <c r="K114" s="81">
        <v>3.9779583496846604</v>
      </c>
      <c r="L114" s="81">
        <v>4.894236590153036</v>
      </c>
      <c r="M114" s="81">
        <v>77.41986012525598</v>
      </c>
      <c r="N114" s="81">
        <v>86.102325926347802</v>
      </c>
      <c r="O114" s="81">
        <v>67.547360800370043</v>
      </c>
      <c r="P114" s="81">
        <v>51.418572806717712</v>
      </c>
      <c r="Q114" s="81">
        <v>4.1399059909609717</v>
      </c>
      <c r="R114" s="81">
        <v>0</v>
      </c>
      <c r="S114" s="81">
        <v>6.169880554814295</v>
      </c>
      <c r="T114" s="82"/>
      <c r="U114" s="81">
        <v>5079690</v>
      </c>
      <c r="V114" s="81">
        <v>1642</v>
      </c>
      <c r="W114" s="81">
        <v>86</v>
      </c>
      <c r="X114" s="81">
        <v>13733</v>
      </c>
      <c r="Y114" s="81">
        <v>21830</v>
      </c>
      <c r="Z114" s="81">
        <v>38870</v>
      </c>
      <c r="AA114" s="81">
        <v>10240</v>
      </c>
      <c r="AB114" s="81">
        <v>55779</v>
      </c>
      <c r="AC114" s="81">
        <v>0</v>
      </c>
      <c r="AD114" s="81">
        <v>6.169880554814295</v>
      </c>
      <c r="AE114" s="82"/>
      <c r="AF114" s="81">
        <v>61788205.746125132</v>
      </c>
      <c r="AG114" s="81">
        <v>3380433.0166160646</v>
      </c>
      <c r="AH114" s="81">
        <v>1046949.3826218342</v>
      </c>
      <c r="AI114" s="81">
        <v>99371237.252576545</v>
      </c>
      <c r="AJ114" s="81">
        <v>122740603.10838313</v>
      </c>
      <c r="AK114" s="81">
        <v>0</v>
      </c>
      <c r="AL114" s="81">
        <v>0</v>
      </c>
      <c r="AM114" s="81">
        <v>7657623.1824123263</v>
      </c>
      <c r="AN114" s="81">
        <v>0</v>
      </c>
      <c r="AO114" s="81">
        <v>0</v>
      </c>
      <c r="AP114" s="82"/>
      <c r="AQ114" s="81">
        <v>1279</v>
      </c>
      <c r="AR114" s="81">
        <v>219</v>
      </c>
      <c r="AS114" s="81">
        <v>0</v>
      </c>
      <c r="AT114" s="81">
        <v>0</v>
      </c>
      <c r="AU114" s="81">
        <v>0</v>
      </c>
      <c r="AV114" s="81">
        <v>0</v>
      </c>
      <c r="AW114" s="81" t="s">
        <v>564</v>
      </c>
      <c r="AX114" s="82"/>
      <c r="AY114" s="81">
        <v>5291</v>
      </c>
      <c r="AZ114" s="81">
        <v>12897.6</v>
      </c>
      <c r="BA114" s="81">
        <v>0</v>
      </c>
      <c r="BB114" s="81">
        <v>0</v>
      </c>
      <c r="BC114" s="81">
        <v>0</v>
      </c>
      <c r="BD114" s="81">
        <v>0</v>
      </c>
      <c r="BE114" s="81" t="s">
        <v>564</v>
      </c>
      <c r="BF114" s="82"/>
      <c r="BG114" s="81">
        <v>0</v>
      </c>
      <c r="BH114" s="81">
        <v>0</v>
      </c>
      <c r="BI114" s="81">
        <v>35.758000000000003</v>
      </c>
      <c r="BJ114" s="81">
        <v>0</v>
      </c>
      <c r="BK114" s="81">
        <v>20.762</v>
      </c>
      <c r="BL114" s="81">
        <v>0</v>
      </c>
      <c r="BM114" s="82"/>
      <c r="BN114" s="81">
        <v>0</v>
      </c>
      <c r="BO114" s="81">
        <v>0</v>
      </c>
      <c r="BP114" s="81">
        <v>5</v>
      </c>
      <c r="BQ114" s="81">
        <v>0</v>
      </c>
      <c r="BR114" s="81">
        <v>2</v>
      </c>
      <c r="BS114" s="81">
        <v>0</v>
      </c>
      <c r="BT114"/>
      <c r="BU114" s="80">
        <v>56.52</v>
      </c>
      <c r="BV114" s="80">
        <v>0</v>
      </c>
      <c r="BW114" s="80">
        <v>0</v>
      </c>
      <c r="BX114" s="80">
        <v>0</v>
      </c>
      <c r="BY114" s="80">
        <v>0</v>
      </c>
      <c r="BZ114" s="80">
        <v>0</v>
      </c>
      <c r="CA114" s="80">
        <v>0</v>
      </c>
      <c r="CB114" s="80">
        <v>0</v>
      </c>
      <c r="CC114" s="80">
        <v>0</v>
      </c>
    </row>
    <row r="115" spans="1:81">
      <c r="A115" s="80" t="s">
        <v>1948</v>
      </c>
      <c r="B115" s="80">
        <v>114</v>
      </c>
      <c r="C115" s="80">
        <v>12</v>
      </c>
      <c r="D115" s="80">
        <v>7</v>
      </c>
      <c r="E115" s="80">
        <v>2015</v>
      </c>
      <c r="F115" s="80" t="s">
        <v>91</v>
      </c>
      <c r="G115" s="80" t="s">
        <v>1936</v>
      </c>
      <c r="H115" s="80" t="s">
        <v>1937</v>
      </c>
      <c r="I115" s="177"/>
      <c r="J115" s="81">
        <v>94.407600417408474</v>
      </c>
      <c r="K115" s="81">
        <v>3.8061589412158474</v>
      </c>
      <c r="L115" s="81">
        <v>4.9283654058704407</v>
      </c>
      <c r="M115" s="81">
        <v>86.144242571360991</v>
      </c>
      <c r="N115" s="81">
        <v>82.198482782624509</v>
      </c>
      <c r="O115" s="81">
        <v>67.300364196464216</v>
      </c>
      <c r="P115" s="81">
        <v>51.077107315887588</v>
      </c>
      <c r="Q115" s="81">
        <v>4.0434622864783414</v>
      </c>
      <c r="R115" s="81">
        <v>0</v>
      </c>
      <c r="S115" s="81">
        <v>6.3055055327239353</v>
      </c>
      <c r="T115" s="82"/>
      <c r="U115" s="81">
        <v>4903232</v>
      </c>
      <c r="V115" s="81">
        <v>1642</v>
      </c>
      <c r="W115" s="81">
        <v>86</v>
      </c>
      <c r="X115" s="81">
        <v>13733</v>
      </c>
      <c r="Y115" s="81">
        <v>22096</v>
      </c>
      <c r="Z115" s="81">
        <v>39101</v>
      </c>
      <c r="AA115" s="81">
        <v>10164</v>
      </c>
      <c r="AB115" s="81">
        <v>55651</v>
      </c>
      <c r="AC115" s="81">
        <v>0</v>
      </c>
      <c r="AD115" s="81">
        <v>6.3055055327239353</v>
      </c>
      <c r="AE115" s="82"/>
      <c r="AF115" s="81">
        <v>52979581.134625286</v>
      </c>
      <c r="AG115" s="81">
        <v>2981874.1423489708</v>
      </c>
      <c r="AH115" s="81">
        <v>943318.62917895464</v>
      </c>
      <c r="AI115" s="81">
        <v>105327560.68608147</v>
      </c>
      <c r="AJ115" s="81">
        <v>119130380.00747783</v>
      </c>
      <c r="AK115" s="81">
        <v>0</v>
      </c>
      <c r="AL115" s="81">
        <v>0</v>
      </c>
      <c r="AM115" s="81">
        <v>7626736.102835115</v>
      </c>
      <c r="AN115" s="81">
        <v>0</v>
      </c>
      <c r="AO115" s="81">
        <v>0</v>
      </c>
      <c r="AP115" s="82"/>
      <c r="AQ115" s="81">
        <v>1449</v>
      </c>
      <c r="AR115" s="81">
        <v>416</v>
      </c>
      <c r="AS115" s="81">
        <v>0</v>
      </c>
      <c r="AT115" s="81">
        <v>0</v>
      </c>
      <c r="AU115" s="81">
        <v>0</v>
      </c>
      <c r="AV115" s="81">
        <v>0</v>
      </c>
      <c r="AW115" s="81" t="s">
        <v>564</v>
      </c>
      <c r="AX115" s="82"/>
      <c r="AY115" s="81">
        <v>6079.6</v>
      </c>
      <c r="AZ115" s="81">
        <v>24538.400000000001</v>
      </c>
      <c r="BA115" s="81">
        <v>0</v>
      </c>
      <c r="BB115" s="81">
        <v>0</v>
      </c>
      <c r="BC115" s="81">
        <v>0</v>
      </c>
      <c r="BD115" s="81">
        <v>0</v>
      </c>
      <c r="BE115" s="81" t="s">
        <v>564</v>
      </c>
      <c r="BF115" s="82"/>
      <c r="BG115" s="81">
        <v>0</v>
      </c>
      <c r="BH115" s="81">
        <v>0</v>
      </c>
      <c r="BI115" s="81">
        <v>32.932000000000002</v>
      </c>
      <c r="BJ115" s="81">
        <v>0</v>
      </c>
      <c r="BK115" s="81">
        <v>3.8940000000000001</v>
      </c>
      <c r="BL115" s="81">
        <v>0</v>
      </c>
      <c r="BM115" s="82"/>
      <c r="BN115" s="81">
        <v>0</v>
      </c>
      <c r="BO115" s="81">
        <v>0</v>
      </c>
      <c r="BP115" s="81">
        <v>5</v>
      </c>
      <c r="BQ115" s="81">
        <v>0</v>
      </c>
      <c r="BR115" s="81">
        <v>1</v>
      </c>
      <c r="BS115" s="81">
        <v>0</v>
      </c>
      <c r="BT115"/>
      <c r="BU115" s="80">
        <v>36.826000000000001</v>
      </c>
      <c r="BV115" s="80">
        <v>0</v>
      </c>
      <c r="BW115" s="80">
        <v>0</v>
      </c>
      <c r="BX115" s="80">
        <v>0</v>
      </c>
      <c r="BY115" s="80">
        <v>0</v>
      </c>
      <c r="BZ115" s="80">
        <v>0</v>
      </c>
      <c r="CA115" s="80">
        <v>0</v>
      </c>
      <c r="CB115" s="80">
        <v>0</v>
      </c>
      <c r="CC115" s="80">
        <v>0</v>
      </c>
    </row>
    <row r="116" spans="1:81">
      <c r="A116" s="80" t="s">
        <v>1949</v>
      </c>
      <c r="B116" s="80">
        <v>115</v>
      </c>
      <c r="C116" s="80">
        <v>13</v>
      </c>
      <c r="D116" s="80">
        <v>7</v>
      </c>
      <c r="E116" s="80">
        <v>2016</v>
      </c>
      <c r="F116" s="80" t="s">
        <v>92</v>
      </c>
      <c r="G116" s="80" t="s">
        <v>1936</v>
      </c>
      <c r="H116" s="80" t="s">
        <v>1937</v>
      </c>
      <c r="I116" s="177"/>
      <c r="J116" s="81">
        <v>112.68433633070069</v>
      </c>
      <c r="K116" s="81">
        <v>3.5359267560087124</v>
      </c>
      <c r="L116" s="81">
        <v>4.8936785789526258</v>
      </c>
      <c r="M116" s="81">
        <v>63.012289511855904</v>
      </c>
      <c r="N116" s="81">
        <v>73.118034553526371</v>
      </c>
      <c r="O116" s="81">
        <v>67.001694774259335</v>
      </c>
      <c r="P116" s="81">
        <v>49.646420722232421</v>
      </c>
      <c r="Q116" s="81">
        <v>3.9152039358257467</v>
      </c>
      <c r="R116" s="81">
        <v>0</v>
      </c>
      <c r="S116" s="81">
        <v>4.8806853981572536</v>
      </c>
      <c r="T116" s="82"/>
      <c r="U116" s="81">
        <v>5273801</v>
      </c>
      <c r="V116" s="81">
        <v>1642</v>
      </c>
      <c r="W116" s="81">
        <v>86</v>
      </c>
      <c r="X116" s="81">
        <v>13733</v>
      </c>
      <c r="Y116" s="81">
        <v>22324</v>
      </c>
      <c r="Z116" s="81">
        <v>39406</v>
      </c>
      <c r="AA116" s="81">
        <v>10218</v>
      </c>
      <c r="AB116" s="81">
        <v>55431</v>
      </c>
      <c r="AC116" s="81">
        <v>0</v>
      </c>
      <c r="AD116" s="81">
        <v>4.8806853981572544</v>
      </c>
      <c r="AE116" s="82"/>
      <c r="AF116" s="81">
        <v>63341185.228078388</v>
      </c>
      <c r="AG116" s="81">
        <v>2658518.4046924761</v>
      </c>
      <c r="AH116" s="81">
        <v>845876.07847611816</v>
      </c>
      <c r="AI116" s="81">
        <v>98022476.34291409</v>
      </c>
      <c r="AJ116" s="81">
        <v>105335956.52053609</v>
      </c>
      <c r="AK116" s="81">
        <v>0</v>
      </c>
      <c r="AL116" s="81">
        <v>0</v>
      </c>
      <c r="AM116" s="81">
        <v>7602487.8276720373</v>
      </c>
      <c r="AN116" s="81">
        <v>0</v>
      </c>
      <c r="AO116" s="81">
        <v>0</v>
      </c>
      <c r="AP116" s="82"/>
      <c r="AQ116" s="81">
        <v>1599</v>
      </c>
      <c r="AR116" s="81">
        <v>519</v>
      </c>
      <c r="AS116" s="81">
        <v>0</v>
      </c>
      <c r="AT116" s="81">
        <v>0</v>
      </c>
      <c r="AU116" s="81">
        <v>0</v>
      </c>
      <c r="AV116" s="81">
        <v>0</v>
      </c>
      <c r="AW116" s="81" t="s">
        <v>564</v>
      </c>
      <c r="AX116" s="82"/>
      <c r="AY116" s="81">
        <v>6794.2000000000007</v>
      </c>
      <c r="AZ116" s="81">
        <v>28889.7</v>
      </c>
      <c r="BA116" s="81">
        <v>0</v>
      </c>
      <c r="BB116" s="81">
        <v>0</v>
      </c>
      <c r="BC116" s="81">
        <v>0</v>
      </c>
      <c r="BD116" s="81">
        <v>0</v>
      </c>
      <c r="BE116" s="81" t="s">
        <v>564</v>
      </c>
      <c r="BF116" s="82"/>
      <c r="BG116" s="81">
        <v>0</v>
      </c>
      <c r="BH116" s="81">
        <v>0</v>
      </c>
      <c r="BI116" s="81">
        <v>33.655999999999999</v>
      </c>
      <c r="BJ116" s="81">
        <v>0</v>
      </c>
      <c r="BK116" s="81">
        <v>26.85</v>
      </c>
      <c r="BL116" s="81">
        <v>0</v>
      </c>
      <c r="BM116" s="82"/>
      <c r="BN116" s="81">
        <v>0</v>
      </c>
      <c r="BO116" s="81">
        <v>0</v>
      </c>
      <c r="BP116" s="81">
        <v>5</v>
      </c>
      <c r="BQ116" s="81">
        <v>0</v>
      </c>
      <c r="BR116" s="81">
        <v>2</v>
      </c>
      <c r="BS116" s="81">
        <v>0</v>
      </c>
      <c r="BT116"/>
      <c r="BU116" s="80">
        <v>60.506</v>
      </c>
      <c r="BV116" s="80">
        <v>0</v>
      </c>
      <c r="BW116" s="80">
        <v>0</v>
      </c>
      <c r="BX116" s="80">
        <v>0</v>
      </c>
      <c r="BY116" s="80">
        <v>0</v>
      </c>
      <c r="BZ116" s="80">
        <v>0</v>
      </c>
      <c r="CA116" s="80">
        <v>0</v>
      </c>
      <c r="CB116" s="80">
        <v>0</v>
      </c>
      <c r="CC116" s="80">
        <v>0</v>
      </c>
    </row>
    <row r="117" spans="1:81">
      <c r="A117" s="80" t="s">
        <v>1950</v>
      </c>
      <c r="B117" s="80">
        <v>116</v>
      </c>
      <c r="C117" s="80">
        <v>14</v>
      </c>
      <c r="D117" s="80">
        <v>7</v>
      </c>
      <c r="E117" s="80">
        <v>2017</v>
      </c>
      <c r="F117" s="80" t="s">
        <v>71</v>
      </c>
      <c r="G117" s="80" t="s">
        <v>1936</v>
      </c>
      <c r="H117" s="80" t="s">
        <v>1937</v>
      </c>
      <c r="I117" s="177"/>
      <c r="J117" s="81">
        <v>91.25649597493873</v>
      </c>
      <c r="K117" s="81">
        <v>3.5205218389570225</v>
      </c>
      <c r="L117" s="81">
        <v>4.8730912096230412</v>
      </c>
      <c r="M117" s="81">
        <v>57.30757480855813</v>
      </c>
      <c r="N117" s="81">
        <v>79.476859184533794</v>
      </c>
      <c r="O117" s="81">
        <v>66.204427580986788</v>
      </c>
      <c r="P117" s="81">
        <v>48.747747191516211</v>
      </c>
      <c r="Q117" s="81">
        <v>3.7722453891387864</v>
      </c>
      <c r="R117" s="81">
        <v>0</v>
      </c>
      <c r="S117" s="81">
        <v>6.138873559468319</v>
      </c>
      <c r="T117" s="82"/>
      <c r="U117" s="81">
        <v>5039013</v>
      </c>
      <c r="V117" s="81">
        <v>1642</v>
      </c>
      <c r="W117" s="81">
        <v>86</v>
      </c>
      <c r="X117" s="81">
        <v>13733</v>
      </c>
      <c r="Y117" s="81">
        <v>22517</v>
      </c>
      <c r="Z117" s="81">
        <v>39583</v>
      </c>
      <c r="AA117" s="81">
        <v>10097</v>
      </c>
      <c r="AB117" s="81">
        <v>55230</v>
      </c>
      <c r="AC117" s="81">
        <v>0</v>
      </c>
      <c r="AD117" s="81">
        <v>6.138873559468319</v>
      </c>
      <c r="AE117" s="82"/>
      <c r="AF117" s="81">
        <v>56457467.846909292</v>
      </c>
      <c r="AG117" s="81">
        <v>2678964.4539831309</v>
      </c>
      <c r="AH117" s="81">
        <v>1012480.643394519</v>
      </c>
      <c r="AI117" s="81">
        <v>92757586.793624401</v>
      </c>
      <c r="AJ117" s="81">
        <v>114995601.13972791</v>
      </c>
      <c r="AK117" s="81">
        <v>0</v>
      </c>
      <c r="AL117" s="81">
        <v>0</v>
      </c>
      <c r="AM117" s="81">
        <v>7586772.9025489492</v>
      </c>
      <c r="AN117" s="81">
        <v>0</v>
      </c>
      <c r="AO117" s="81">
        <v>0</v>
      </c>
      <c r="AP117" s="82"/>
      <c r="AQ117" s="81">
        <v>1696</v>
      </c>
      <c r="AR117" s="81">
        <v>646</v>
      </c>
      <c r="AS117" s="81">
        <v>0</v>
      </c>
      <c r="AT117" s="81">
        <v>0</v>
      </c>
      <c r="AU117" s="81">
        <v>0</v>
      </c>
      <c r="AV117" s="81">
        <v>0</v>
      </c>
      <c r="AW117" s="81" t="s">
        <v>564</v>
      </c>
      <c r="AX117" s="82"/>
      <c r="AY117" s="81">
        <v>7367.9</v>
      </c>
      <c r="AZ117" s="81">
        <v>38803.5</v>
      </c>
      <c r="BA117" s="81">
        <v>0</v>
      </c>
      <c r="BB117" s="81">
        <v>0</v>
      </c>
      <c r="BC117" s="81">
        <v>0</v>
      </c>
      <c r="BD117" s="81">
        <v>0</v>
      </c>
      <c r="BE117" s="81" t="s">
        <v>564</v>
      </c>
      <c r="BF117" s="82"/>
      <c r="BG117" s="81">
        <v>0</v>
      </c>
      <c r="BH117" s="81">
        <v>0</v>
      </c>
      <c r="BI117" s="81">
        <v>38.758000000000003</v>
      </c>
      <c r="BJ117" s="81">
        <v>5.7279999999999998</v>
      </c>
      <c r="BK117" s="81">
        <v>21.087</v>
      </c>
      <c r="BL117" s="81">
        <v>0</v>
      </c>
      <c r="BM117" s="82"/>
      <c r="BN117" s="81">
        <v>0</v>
      </c>
      <c r="BO117" s="81">
        <v>0</v>
      </c>
      <c r="BP117" s="81">
        <v>6</v>
      </c>
      <c r="BQ117" s="81">
        <v>1</v>
      </c>
      <c r="BR117" s="81">
        <v>2</v>
      </c>
      <c r="BS117" s="81">
        <v>0</v>
      </c>
      <c r="BT117"/>
      <c r="BU117" s="80">
        <v>65.572999999999993</v>
      </c>
      <c r="BV117" s="80">
        <v>0</v>
      </c>
      <c r="BW117" s="80">
        <v>0</v>
      </c>
      <c r="BX117" s="80">
        <v>0</v>
      </c>
      <c r="BY117" s="80">
        <v>0</v>
      </c>
      <c r="BZ117" s="80">
        <v>0</v>
      </c>
      <c r="CA117" s="80">
        <v>0</v>
      </c>
      <c r="CB117" s="80">
        <v>0</v>
      </c>
      <c r="CC117" s="80">
        <v>0</v>
      </c>
    </row>
    <row r="118" spans="1:81">
      <c r="A118" s="80" t="s">
        <v>1951</v>
      </c>
      <c r="B118" s="80">
        <v>117</v>
      </c>
      <c r="C118" s="80">
        <v>15</v>
      </c>
      <c r="D118" s="80">
        <v>7</v>
      </c>
      <c r="E118" s="80">
        <v>2018</v>
      </c>
      <c r="F118" s="80" t="s">
        <v>93</v>
      </c>
      <c r="G118" s="80" t="s">
        <v>1936</v>
      </c>
      <c r="H118" s="80" t="s">
        <v>1937</v>
      </c>
      <c r="I118" s="177"/>
      <c r="J118" s="81">
        <v>99.13392888892308</v>
      </c>
      <c r="K118" s="81">
        <v>3.3218734018149676</v>
      </c>
      <c r="L118" s="81">
        <v>4.5708258164863755</v>
      </c>
      <c r="M118" s="81">
        <v>60.819233086697444</v>
      </c>
      <c r="N118" s="81">
        <v>75.910421013594998</v>
      </c>
      <c r="O118" s="81">
        <v>65.30194455886911</v>
      </c>
      <c r="P118" s="81">
        <v>48.324639052547063</v>
      </c>
      <c r="Q118" s="81">
        <v>3.48112258424002</v>
      </c>
      <c r="R118" s="81">
        <v>0</v>
      </c>
      <c r="S118" s="81">
        <v>6.2136808834412713</v>
      </c>
      <c r="T118" s="82"/>
      <c r="U118" s="81">
        <v>5454677</v>
      </c>
      <c r="V118" s="81">
        <v>1642</v>
      </c>
      <c r="W118" s="81">
        <v>86</v>
      </c>
      <c r="X118" s="81">
        <v>13733</v>
      </c>
      <c r="Y118" s="81">
        <v>22645</v>
      </c>
      <c r="Z118" s="81">
        <v>39791</v>
      </c>
      <c r="AA118" s="81">
        <v>10110</v>
      </c>
      <c r="AB118" s="81">
        <v>54925</v>
      </c>
      <c r="AC118" s="81">
        <v>0</v>
      </c>
      <c r="AD118" s="81">
        <v>6.2136808834412713</v>
      </c>
      <c r="AE118" s="82"/>
      <c r="AF118" s="81">
        <v>60327288.031412713</v>
      </c>
      <c r="AG118" s="81">
        <v>2378934.6410718211</v>
      </c>
      <c r="AH118" s="81">
        <v>972667.15864790685</v>
      </c>
      <c r="AI118" s="81">
        <v>96121080.035092413</v>
      </c>
      <c r="AJ118" s="81">
        <v>114461210.9330076</v>
      </c>
      <c r="AK118" s="81">
        <v>0</v>
      </c>
      <c r="AL118" s="81">
        <v>0</v>
      </c>
      <c r="AM118" s="81">
        <v>7560487.2558373148</v>
      </c>
      <c r="AN118" s="81">
        <v>0</v>
      </c>
      <c r="AO118" s="81">
        <v>0</v>
      </c>
      <c r="AP118" s="82"/>
      <c r="AQ118" s="81">
        <v>1809</v>
      </c>
      <c r="AR118" s="81">
        <v>732</v>
      </c>
      <c r="AS118" s="81">
        <v>0</v>
      </c>
      <c r="AT118" s="81">
        <v>0</v>
      </c>
      <c r="AU118" s="81">
        <v>0</v>
      </c>
      <c r="AV118" s="81">
        <v>0</v>
      </c>
      <c r="AW118" s="81" t="s">
        <v>564</v>
      </c>
      <c r="AX118" s="82"/>
      <c r="AY118" s="81">
        <v>7953.9</v>
      </c>
      <c r="AZ118" s="81">
        <v>45660</v>
      </c>
      <c r="BA118" s="81">
        <v>0</v>
      </c>
      <c r="BB118" s="81">
        <v>0</v>
      </c>
      <c r="BC118" s="81">
        <v>0</v>
      </c>
      <c r="BD118" s="81">
        <v>0</v>
      </c>
      <c r="BE118" s="81" t="s">
        <v>564</v>
      </c>
      <c r="BF118" s="82"/>
      <c r="BG118" s="81">
        <v>0</v>
      </c>
      <c r="BH118" s="81">
        <v>0</v>
      </c>
      <c r="BI118" s="81">
        <v>27.617999999999999</v>
      </c>
      <c r="BJ118" s="81">
        <v>4.7359999999999998</v>
      </c>
      <c r="BK118" s="81">
        <v>20.943999999999999</v>
      </c>
      <c r="BL118" s="81">
        <v>0</v>
      </c>
      <c r="BM118" s="82"/>
      <c r="BN118" s="81">
        <v>0</v>
      </c>
      <c r="BO118" s="81">
        <v>0</v>
      </c>
      <c r="BP118" s="81">
        <v>4</v>
      </c>
      <c r="BQ118" s="81">
        <v>1</v>
      </c>
      <c r="BR118" s="81">
        <v>2</v>
      </c>
      <c r="BS118" s="81">
        <v>0</v>
      </c>
      <c r="BT118"/>
      <c r="BU118" s="80">
        <v>53.298000000000002</v>
      </c>
      <c r="BV118" s="80">
        <v>0</v>
      </c>
      <c r="BW118" s="80">
        <v>0</v>
      </c>
      <c r="BX118" s="80">
        <v>0</v>
      </c>
      <c r="BY118" s="80">
        <v>0</v>
      </c>
      <c r="BZ118" s="80">
        <v>0</v>
      </c>
      <c r="CA118" s="80">
        <v>0</v>
      </c>
      <c r="CB118" s="80">
        <v>0</v>
      </c>
      <c r="CC118" s="80">
        <v>0</v>
      </c>
    </row>
    <row r="119" spans="1:81">
      <c r="A119" s="80" t="s">
        <v>1952</v>
      </c>
      <c r="B119" s="80">
        <v>118</v>
      </c>
      <c r="C119" s="80">
        <v>16</v>
      </c>
      <c r="D119" s="80">
        <v>7</v>
      </c>
      <c r="E119" s="80">
        <v>2019</v>
      </c>
      <c r="F119" s="80" t="s">
        <v>73</v>
      </c>
      <c r="G119" s="80" t="s">
        <v>1936</v>
      </c>
      <c r="H119" s="80" t="s">
        <v>1937</v>
      </c>
      <c r="I119" s="177"/>
      <c r="J119" s="81">
        <v>100.64109049473048</v>
      </c>
      <c r="K119" s="81">
        <v>3.0334844906183545</v>
      </c>
      <c r="L119" s="81">
        <v>4.6101529780729678</v>
      </c>
      <c r="M119" s="81">
        <v>59.45065817608377</v>
      </c>
      <c r="N119" s="81">
        <v>72.864010841152407</v>
      </c>
      <c r="O119" s="81">
        <v>63.838060187410314</v>
      </c>
      <c r="P119" s="81">
        <v>48.255616055358466</v>
      </c>
      <c r="Q119" s="81">
        <v>3.3723236603813431</v>
      </c>
      <c r="R119" s="81">
        <v>0</v>
      </c>
      <c r="S119" s="81">
        <v>4.9127194457300982</v>
      </c>
      <c r="T119" s="82"/>
      <c r="U119" s="81">
        <v>5554377</v>
      </c>
      <c r="V119" s="81">
        <v>1642</v>
      </c>
      <c r="W119" s="81">
        <v>86</v>
      </c>
      <c r="X119" s="81">
        <v>13733</v>
      </c>
      <c r="Y119" s="81">
        <v>22796</v>
      </c>
      <c r="Z119" s="81">
        <v>39967</v>
      </c>
      <c r="AA119" s="81">
        <v>10020</v>
      </c>
      <c r="AB119" s="81">
        <v>54649</v>
      </c>
      <c r="AC119" s="81">
        <v>0</v>
      </c>
      <c r="AD119" s="81">
        <v>4.9127194457300982</v>
      </c>
      <c r="AE119" s="82"/>
      <c r="AF119" s="81">
        <v>60851250.208573617</v>
      </c>
      <c r="AG119" s="81">
        <v>2297086.3214792232</v>
      </c>
      <c r="AH119" s="81">
        <v>1029569.565786237</v>
      </c>
      <c r="AI119" s="81">
        <v>97801919.243133336</v>
      </c>
      <c r="AJ119" s="81">
        <v>109235591.67850567</v>
      </c>
      <c r="AK119" s="81">
        <v>0</v>
      </c>
      <c r="AL119" s="81">
        <v>0</v>
      </c>
      <c r="AM119" s="81">
        <v>7442782.402548261</v>
      </c>
      <c r="AN119" s="81">
        <v>0</v>
      </c>
      <c r="AO119" s="81">
        <v>0</v>
      </c>
      <c r="AP119" s="82"/>
      <c r="AQ119" s="81">
        <v>1934</v>
      </c>
      <c r="AR119" s="81">
        <v>815</v>
      </c>
      <c r="AS119" s="81">
        <v>0</v>
      </c>
      <c r="AT119" s="81">
        <v>0</v>
      </c>
      <c r="AU119" s="81">
        <v>0</v>
      </c>
      <c r="AV119" s="81">
        <v>0</v>
      </c>
      <c r="AW119" s="81" t="s">
        <v>564</v>
      </c>
      <c r="AX119" s="82"/>
      <c r="AY119" s="81">
        <v>8596.8999999999978</v>
      </c>
      <c r="AZ119" s="81">
        <v>51519.100000000013</v>
      </c>
      <c r="BA119" s="81">
        <v>0</v>
      </c>
      <c r="BB119" s="81">
        <v>0</v>
      </c>
      <c r="BC119" s="81">
        <v>0</v>
      </c>
      <c r="BD119" s="81">
        <v>0</v>
      </c>
      <c r="BE119" s="81" t="s">
        <v>564</v>
      </c>
      <c r="BF119" s="82"/>
      <c r="BG119" s="81">
        <v>0</v>
      </c>
      <c r="BH119" s="81">
        <v>0</v>
      </c>
      <c r="BI119" s="81">
        <v>36.112000000000002</v>
      </c>
      <c r="BJ119" s="81">
        <v>65.281999999999996</v>
      </c>
      <c r="BK119" s="81">
        <v>19.811</v>
      </c>
      <c r="BL119" s="81">
        <v>0</v>
      </c>
      <c r="BM119" s="82"/>
      <c r="BN119" s="81">
        <v>0</v>
      </c>
      <c r="BO119" s="81">
        <v>0</v>
      </c>
      <c r="BP119" s="81">
        <v>5</v>
      </c>
      <c r="BQ119" s="81">
        <v>1</v>
      </c>
      <c r="BR119" s="81">
        <v>2</v>
      </c>
      <c r="BS119" s="81">
        <v>0</v>
      </c>
      <c r="BT119"/>
      <c r="BU119" s="80">
        <v>121.205</v>
      </c>
      <c r="BV119" s="80">
        <v>0</v>
      </c>
      <c r="BW119" s="80">
        <v>0</v>
      </c>
      <c r="BX119" s="80">
        <v>0</v>
      </c>
      <c r="BY119" s="80">
        <v>0</v>
      </c>
      <c r="BZ119" s="80">
        <v>0</v>
      </c>
      <c r="CA119" s="80">
        <v>0</v>
      </c>
      <c r="CB119" s="80">
        <v>0</v>
      </c>
      <c r="CC119" s="80">
        <v>0</v>
      </c>
    </row>
    <row r="120" spans="1:81">
      <c r="A120" s="80" t="s">
        <v>1953</v>
      </c>
      <c r="B120" s="80">
        <v>119</v>
      </c>
      <c r="C120" s="80">
        <v>17</v>
      </c>
      <c r="D120" s="80">
        <v>7</v>
      </c>
      <c r="E120" s="80">
        <v>2020</v>
      </c>
      <c r="F120" s="80" t="s">
        <v>218</v>
      </c>
      <c r="G120" s="80" t="s">
        <v>1936</v>
      </c>
      <c r="H120" s="80" t="s">
        <v>1937</v>
      </c>
      <c r="I120" s="177"/>
      <c r="J120" s="81">
        <v>93.677478228602581</v>
      </c>
      <c r="K120" s="81">
        <v>3.6405557032577502</v>
      </c>
      <c r="L120" s="81">
        <v>4.2023393062514387</v>
      </c>
      <c r="M120" s="81">
        <v>54.366096347857152</v>
      </c>
      <c r="N120" s="81">
        <v>70.18285353290895</v>
      </c>
      <c r="O120" s="81">
        <v>56.120097480299059</v>
      </c>
      <c r="P120" s="81">
        <v>45.11042799940023</v>
      </c>
      <c r="Q120" s="81">
        <v>3.2099550320816617</v>
      </c>
      <c r="R120" s="81">
        <v>0</v>
      </c>
      <c r="S120" s="81">
        <v>8.4697256837246524</v>
      </c>
      <c r="T120" s="82"/>
      <c r="U120" s="81">
        <v>6264222</v>
      </c>
      <c r="V120" s="81">
        <v>1677</v>
      </c>
      <c r="W120" s="81">
        <v>85</v>
      </c>
      <c r="X120" s="81">
        <v>13967</v>
      </c>
      <c r="Y120" s="81">
        <v>23012</v>
      </c>
      <c r="Z120" s="81">
        <v>40102</v>
      </c>
      <c r="AA120" s="81">
        <v>10177</v>
      </c>
      <c r="AB120" s="81">
        <v>54440</v>
      </c>
      <c r="AC120" s="81">
        <v>0</v>
      </c>
      <c r="AD120" s="81">
        <v>8.4697256837246524</v>
      </c>
      <c r="AE120" s="82"/>
      <c r="AF120" s="81">
        <v>67274228.522298902</v>
      </c>
      <c r="AG120" s="81">
        <v>2600497.901658922</v>
      </c>
      <c r="AH120" s="81">
        <v>760812.10320735816</v>
      </c>
      <c r="AI120" s="81">
        <v>90853700.030764148</v>
      </c>
      <c r="AJ120" s="81">
        <v>109283823.48490998</v>
      </c>
      <c r="AK120" s="81"/>
      <c r="AL120" s="81"/>
      <c r="AM120" s="81">
        <v>7105024.8410151973</v>
      </c>
      <c r="AN120" s="81"/>
      <c r="AO120" s="81"/>
      <c r="AP120" s="82"/>
      <c r="AQ120" s="81">
        <v>2038</v>
      </c>
      <c r="AR120" s="81">
        <v>909</v>
      </c>
      <c r="AS120" s="81">
        <v>0</v>
      </c>
      <c r="AT120" s="81">
        <v>0</v>
      </c>
      <c r="AU120" s="81">
        <v>0</v>
      </c>
      <c r="AV120" s="81">
        <v>0</v>
      </c>
      <c r="AW120" s="81">
        <v>0</v>
      </c>
      <c r="AX120" s="82"/>
      <c r="AY120" s="81">
        <v>9183.9999999999836</v>
      </c>
      <c r="AZ120" s="81">
        <v>59047.799999999981</v>
      </c>
      <c r="BA120" s="81">
        <v>0</v>
      </c>
      <c r="BB120" s="81">
        <v>0</v>
      </c>
      <c r="BC120" s="81">
        <v>0</v>
      </c>
      <c r="BD120" s="81">
        <v>0</v>
      </c>
      <c r="BE120" s="81">
        <v>0</v>
      </c>
      <c r="BF120" s="82"/>
      <c r="BG120" s="81">
        <v>0</v>
      </c>
      <c r="BH120" s="81">
        <v>0</v>
      </c>
      <c r="BI120" s="81">
        <v>32.938000000000002</v>
      </c>
      <c r="BJ120" s="81">
        <v>0.93300000000000005</v>
      </c>
      <c r="BK120" s="81">
        <v>26.749000000000002</v>
      </c>
      <c r="BL120" s="81">
        <v>0</v>
      </c>
      <c r="BM120" s="82"/>
      <c r="BN120" s="81">
        <v>0</v>
      </c>
      <c r="BO120" s="81">
        <v>0</v>
      </c>
      <c r="BP120" s="81">
        <v>5</v>
      </c>
      <c r="BQ120" s="81">
        <v>1</v>
      </c>
      <c r="BR120" s="81">
        <v>2</v>
      </c>
      <c r="BS120" s="81">
        <v>0</v>
      </c>
      <c r="BT120"/>
      <c r="BU120" s="80">
        <v>60.62</v>
      </c>
      <c r="BV120" s="80">
        <v>0</v>
      </c>
      <c r="BW120" s="80">
        <v>0</v>
      </c>
      <c r="BX120" s="80">
        <v>0</v>
      </c>
      <c r="BY120" s="80">
        <v>0</v>
      </c>
      <c r="BZ120" s="80">
        <v>0</v>
      </c>
      <c r="CA120" s="80">
        <v>0</v>
      </c>
      <c r="CB120" s="80">
        <v>0</v>
      </c>
      <c r="CC120" s="80">
        <v>0</v>
      </c>
    </row>
    <row r="121" spans="1:81">
      <c r="A121" s="80" t="s">
        <v>1954</v>
      </c>
      <c r="B121" s="80">
        <v>119</v>
      </c>
      <c r="C121" s="80">
        <v>18</v>
      </c>
      <c r="D121" s="80">
        <v>7</v>
      </c>
      <c r="E121" s="80">
        <v>2021</v>
      </c>
      <c r="F121" s="80" t="s">
        <v>75</v>
      </c>
      <c r="G121" s="174" t="s">
        <v>1936</v>
      </c>
      <c r="H121" s="80" t="s">
        <v>1937</v>
      </c>
      <c r="I121" s="177"/>
      <c r="J121" s="81">
        <v>90.149982209223992</v>
      </c>
      <c r="K121" s="81">
        <v>3.8768984917362026</v>
      </c>
      <c r="L121" s="81">
        <v>3.4813389069361258</v>
      </c>
      <c r="M121" s="81">
        <v>57.558745671321361</v>
      </c>
      <c r="N121" s="81">
        <v>72.482870845238466</v>
      </c>
      <c r="O121" s="81">
        <v>54.771283568161024</v>
      </c>
      <c r="P121" s="81">
        <v>46.175620531779273</v>
      </c>
      <c r="Q121" s="81">
        <v>3.2388701003280711</v>
      </c>
      <c r="R121" s="81">
        <v>0</v>
      </c>
      <c r="S121" s="81">
        <v>4.6634316720700397</v>
      </c>
      <c r="T121" s="82"/>
      <c r="U121" s="81">
        <v>5454360</v>
      </c>
      <c r="V121" s="81">
        <v>1677</v>
      </c>
      <c r="W121" s="81">
        <v>85</v>
      </c>
      <c r="X121" s="81">
        <v>13967</v>
      </c>
      <c r="Y121" s="81">
        <v>23207</v>
      </c>
      <c r="Z121" s="81">
        <v>40300</v>
      </c>
      <c r="AA121" s="81">
        <v>10159</v>
      </c>
      <c r="AB121" s="81">
        <v>54279</v>
      </c>
      <c r="AC121" s="81">
        <v>0</v>
      </c>
      <c r="AD121" s="81">
        <v>4.6634316720700397</v>
      </c>
      <c r="AE121" s="82"/>
      <c r="AF121" s="81">
        <v>55174582.835692763</v>
      </c>
      <c r="AG121" s="81">
        <v>2755911.5778314252</v>
      </c>
      <c r="AH121" s="81">
        <v>607036.03871856618</v>
      </c>
      <c r="AI121" s="81">
        <v>95059288.400924906</v>
      </c>
      <c r="AJ121" s="81">
        <v>105035775.88345806</v>
      </c>
      <c r="AK121" s="81">
        <v>0</v>
      </c>
      <c r="AL121" s="81">
        <v>0</v>
      </c>
      <c r="AM121" s="81">
        <v>7124872.5663197348</v>
      </c>
      <c r="AN121" s="81">
        <v>0</v>
      </c>
      <c r="AO121" s="81">
        <v>0</v>
      </c>
      <c r="AP121" s="82"/>
      <c r="AQ121" s="81">
        <v>2161</v>
      </c>
      <c r="AR121" s="81">
        <v>1015</v>
      </c>
      <c r="AS121" s="81">
        <v>0</v>
      </c>
      <c r="AT121" s="81">
        <v>0</v>
      </c>
      <c r="AU121" s="81">
        <v>0</v>
      </c>
      <c r="AV121" s="81">
        <v>0</v>
      </c>
      <c r="AW121" s="81"/>
      <c r="AX121" s="82"/>
      <c r="AY121" s="81">
        <v>9919.5999999999767</v>
      </c>
      <c r="AZ121" s="81">
        <v>93689.099999999933</v>
      </c>
      <c r="BA121" s="81">
        <v>0</v>
      </c>
      <c r="BB121" s="81">
        <v>0</v>
      </c>
      <c r="BC121" s="81">
        <v>0</v>
      </c>
      <c r="BD121" s="81">
        <v>0</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1955</v>
      </c>
      <c r="B122" s="80">
        <v>119</v>
      </c>
      <c r="C122" s="80">
        <v>19</v>
      </c>
      <c r="D122" s="80">
        <v>7</v>
      </c>
      <c r="E122" s="80">
        <v>2022</v>
      </c>
      <c r="F122" s="80" t="s">
        <v>568</v>
      </c>
      <c r="G122" s="174" t="s">
        <v>1936</v>
      </c>
      <c r="H122" s="80" t="s">
        <v>1937</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2301</v>
      </c>
      <c r="AR122" s="81">
        <v>1080</v>
      </c>
      <c r="AS122" s="81">
        <v>0</v>
      </c>
      <c r="AT122" s="81">
        <v>0</v>
      </c>
      <c r="AU122" s="81">
        <v>0</v>
      </c>
      <c r="AV122" s="81">
        <v>0</v>
      </c>
      <c r="AW122" s="81"/>
      <c r="AX122" s="82"/>
      <c r="AY122" s="81">
        <v>10786.399999999971</v>
      </c>
      <c r="AZ122" s="81">
        <v>102147.89999999994</v>
      </c>
      <c r="BA122" s="81">
        <v>0</v>
      </c>
      <c r="BB122" s="81">
        <v>0</v>
      </c>
      <c r="BC122" s="81">
        <v>0</v>
      </c>
      <c r="BD122" s="81">
        <v>0</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1956</v>
      </c>
      <c r="B123" s="80">
        <v>392</v>
      </c>
      <c r="C123" s="80">
        <v>1</v>
      </c>
      <c r="D123" s="80">
        <v>24</v>
      </c>
      <c r="E123" s="80">
        <v>1990</v>
      </c>
      <c r="F123" s="80" t="s">
        <v>562</v>
      </c>
      <c r="G123" s="80" t="s">
        <v>1957</v>
      </c>
      <c r="H123" s="80" t="s">
        <v>1958</v>
      </c>
      <c r="I123" s="177"/>
      <c r="J123" s="81">
        <v>1439.79060652461</v>
      </c>
      <c r="K123" s="81">
        <v>14.852096952423219</v>
      </c>
      <c r="L123" s="81">
        <v>28.946609436575947</v>
      </c>
      <c r="M123" s="81">
        <v>37.414053321924335</v>
      </c>
      <c r="N123" s="81">
        <v>54.884243487681417</v>
      </c>
      <c r="O123" s="81">
        <v>43.628713389460323</v>
      </c>
      <c r="P123" s="81">
        <v>74.634151780495557</v>
      </c>
      <c r="Q123" s="81">
        <v>4.036620172053178</v>
      </c>
      <c r="R123" s="81">
        <v>0</v>
      </c>
      <c r="S123" s="81">
        <v>3.9782581925910825</v>
      </c>
      <c r="T123" s="82"/>
      <c r="U123" s="81">
        <v>11278304</v>
      </c>
      <c r="V123" s="81">
        <v>3017</v>
      </c>
      <c r="W123" s="81">
        <v>349</v>
      </c>
      <c r="X123" s="81">
        <v>14524</v>
      </c>
      <c r="Y123" s="81">
        <v>21319</v>
      </c>
      <c r="Z123" s="81">
        <v>17945</v>
      </c>
      <c r="AA123" s="81">
        <v>18122</v>
      </c>
      <c r="AB123" s="81">
        <v>65541</v>
      </c>
      <c r="AC123" s="81">
        <v>0</v>
      </c>
      <c r="AD123" s="81">
        <v>3.9782581925910825</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1959</v>
      </c>
      <c r="B124" s="80">
        <v>393</v>
      </c>
      <c r="C124" s="80">
        <v>2</v>
      </c>
      <c r="D124" s="80">
        <v>24</v>
      </c>
      <c r="E124" s="80">
        <v>2005</v>
      </c>
      <c r="F124" s="80" t="s">
        <v>565</v>
      </c>
      <c r="G124" s="80" t="s">
        <v>1957</v>
      </c>
      <c r="H124" s="80" t="s">
        <v>1958</v>
      </c>
      <c r="I124" s="177"/>
      <c r="J124" s="81">
        <v>876.55273234997696</v>
      </c>
      <c r="K124" s="81">
        <v>8.7565470707973461</v>
      </c>
      <c r="L124" s="81">
        <v>19.868550425355433</v>
      </c>
      <c r="M124" s="81">
        <v>61.635143015028127</v>
      </c>
      <c r="N124" s="81">
        <v>74.866236458912297</v>
      </c>
      <c r="O124" s="81">
        <v>69.897841836478349</v>
      </c>
      <c r="P124" s="81">
        <v>77.07935425114853</v>
      </c>
      <c r="Q124" s="81">
        <v>3.6993783032927636</v>
      </c>
      <c r="R124" s="81">
        <v>0</v>
      </c>
      <c r="S124" s="81">
        <v>10.041790379999998</v>
      </c>
      <c r="T124" s="82"/>
      <c r="U124" s="81">
        <v>14770300</v>
      </c>
      <c r="V124" s="81">
        <v>2508</v>
      </c>
      <c r="W124" s="81">
        <v>217</v>
      </c>
      <c r="X124" s="81">
        <v>13177</v>
      </c>
      <c r="Y124" s="81">
        <v>25178</v>
      </c>
      <c r="Z124" s="81">
        <v>33269</v>
      </c>
      <c r="AA124" s="81">
        <v>15328</v>
      </c>
      <c r="AB124" s="81">
        <v>62792</v>
      </c>
      <c r="AC124" s="81">
        <v>0</v>
      </c>
      <c r="AD124" s="81">
        <v>10.041790379999998</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1960</v>
      </c>
      <c r="B125" s="80">
        <v>394</v>
      </c>
      <c r="C125" s="80">
        <v>3</v>
      </c>
      <c r="D125" s="80">
        <v>24</v>
      </c>
      <c r="E125" s="80">
        <v>2006</v>
      </c>
      <c r="F125" s="80" t="s">
        <v>566</v>
      </c>
      <c r="G125" s="80" t="s">
        <v>1957</v>
      </c>
      <c r="H125" s="80" t="s">
        <v>1958</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1961</v>
      </c>
      <c r="B126" s="80">
        <v>395</v>
      </c>
      <c r="C126" s="80">
        <v>4</v>
      </c>
      <c r="D126" s="80">
        <v>24</v>
      </c>
      <c r="E126" s="80">
        <v>2007</v>
      </c>
      <c r="F126" s="80" t="s">
        <v>567</v>
      </c>
      <c r="G126" s="80" t="s">
        <v>1957</v>
      </c>
      <c r="H126" s="80" t="s">
        <v>1958</v>
      </c>
      <c r="I126" s="177"/>
      <c r="J126" s="81">
        <v>887.14647428163653</v>
      </c>
      <c r="K126" s="81">
        <v>6.9812714698189984</v>
      </c>
      <c r="L126" s="81">
        <v>19.167004543566488</v>
      </c>
      <c r="M126" s="81">
        <v>62.375472375475219</v>
      </c>
      <c r="N126" s="81">
        <v>74.368007524801016</v>
      </c>
      <c r="O126" s="81">
        <v>68.847211707566288</v>
      </c>
      <c r="P126" s="81">
        <v>75.356641313092538</v>
      </c>
      <c r="Q126" s="81">
        <v>3.8535069823505057</v>
      </c>
      <c r="R126" s="81">
        <v>0</v>
      </c>
      <c r="S126" s="81">
        <v>9.094631402000001</v>
      </c>
      <c r="T126" s="82"/>
      <c r="U126" s="81">
        <v>17270684</v>
      </c>
      <c r="V126" s="81">
        <v>2426</v>
      </c>
      <c r="W126" s="81">
        <v>246</v>
      </c>
      <c r="X126" s="81">
        <v>15870</v>
      </c>
      <c r="Y126" s="81">
        <v>25427</v>
      </c>
      <c r="Z126" s="81">
        <v>34065</v>
      </c>
      <c r="AA126" s="81">
        <v>14757</v>
      </c>
      <c r="AB126" s="81">
        <v>61949</v>
      </c>
      <c r="AC126" s="81">
        <v>0</v>
      </c>
      <c r="AD126" s="81">
        <v>9.094631402000001</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1962</v>
      </c>
      <c r="B127" s="80">
        <v>396</v>
      </c>
      <c r="C127" s="80">
        <v>5</v>
      </c>
      <c r="D127" s="80">
        <v>24</v>
      </c>
      <c r="E127" s="80">
        <v>2008</v>
      </c>
      <c r="F127" s="80" t="s">
        <v>84</v>
      </c>
      <c r="G127" s="80" t="s">
        <v>1957</v>
      </c>
      <c r="H127" s="80" t="s">
        <v>1958</v>
      </c>
      <c r="I127" s="177"/>
      <c r="J127" s="81">
        <v>758.06763271606212</v>
      </c>
      <c r="K127" s="81">
        <v>6.5564020663120663</v>
      </c>
      <c r="L127" s="81">
        <v>16.476651084969063</v>
      </c>
      <c r="M127" s="81">
        <v>66.704108550495462</v>
      </c>
      <c r="N127" s="81">
        <v>67.954585024808978</v>
      </c>
      <c r="O127" s="81">
        <v>67.582714571420908</v>
      </c>
      <c r="P127" s="81">
        <v>74.352638542647568</v>
      </c>
      <c r="Q127" s="81">
        <v>3.768932816727117</v>
      </c>
      <c r="R127" s="81">
        <v>0</v>
      </c>
      <c r="S127" s="81">
        <v>6.2719962354999987</v>
      </c>
      <c r="T127" s="82"/>
      <c r="U127" s="81">
        <v>16931040</v>
      </c>
      <c r="V127" s="81">
        <v>2426</v>
      </c>
      <c r="W127" s="81">
        <v>246</v>
      </c>
      <c r="X127" s="81">
        <v>15870</v>
      </c>
      <c r="Y127" s="81">
        <v>25543</v>
      </c>
      <c r="Z127" s="81">
        <v>34613</v>
      </c>
      <c r="AA127" s="81">
        <v>14577</v>
      </c>
      <c r="AB127" s="81">
        <v>61585</v>
      </c>
      <c r="AC127" s="81">
        <v>0</v>
      </c>
      <c r="AD127" s="81">
        <v>6.2719962354999987</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1963</v>
      </c>
      <c r="B128" s="80">
        <v>397</v>
      </c>
      <c r="C128" s="80">
        <v>6</v>
      </c>
      <c r="D128" s="80">
        <v>24</v>
      </c>
      <c r="E128" s="80">
        <v>2009</v>
      </c>
      <c r="F128" s="80" t="s">
        <v>85</v>
      </c>
      <c r="G128" s="80" t="s">
        <v>1957</v>
      </c>
      <c r="H128" s="80" t="s">
        <v>1958</v>
      </c>
      <c r="I128" s="177"/>
      <c r="J128" s="81">
        <v>853.37443464947182</v>
      </c>
      <c r="K128" s="81">
        <v>6.282054472286803</v>
      </c>
      <c r="L128" s="81">
        <v>23.70658314806661</v>
      </c>
      <c r="M128" s="81">
        <v>65.017672416361464</v>
      </c>
      <c r="N128" s="81">
        <v>64.218278905277487</v>
      </c>
      <c r="O128" s="81">
        <v>69.227120060797873</v>
      </c>
      <c r="P128" s="81">
        <v>71.411630712940962</v>
      </c>
      <c r="Q128" s="81">
        <v>3.5597474683995256</v>
      </c>
      <c r="R128" s="81">
        <v>0</v>
      </c>
      <c r="S128" s="81">
        <v>6.8399987939999987</v>
      </c>
      <c r="T128" s="82"/>
      <c r="U128" s="81">
        <v>13538629</v>
      </c>
      <c r="V128" s="81">
        <v>2021</v>
      </c>
      <c r="W128" s="81">
        <v>630</v>
      </c>
      <c r="X128" s="81">
        <v>16798</v>
      </c>
      <c r="Y128" s="81">
        <v>25580</v>
      </c>
      <c r="Z128" s="81">
        <v>34996</v>
      </c>
      <c r="AA128" s="81">
        <v>14373</v>
      </c>
      <c r="AB128" s="81">
        <v>61061</v>
      </c>
      <c r="AC128" s="81">
        <v>0</v>
      </c>
      <c r="AD128" s="81">
        <v>6.8399987939999987</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0</v>
      </c>
      <c r="BH128" s="81">
        <v>0</v>
      </c>
      <c r="BI128" s="81">
        <v>55.357000000000006</v>
      </c>
      <c r="BJ128" s="81">
        <v>0</v>
      </c>
      <c r="BK128" s="81">
        <v>0</v>
      </c>
      <c r="BL128" s="81">
        <v>0</v>
      </c>
      <c r="BM128" s="82"/>
      <c r="BN128" s="81">
        <v>0</v>
      </c>
      <c r="BO128" s="81">
        <v>0</v>
      </c>
      <c r="BP128" s="81">
        <v>8</v>
      </c>
      <c r="BQ128" s="81">
        <v>0</v>
      </c>
      <c r="BR128" s="81">
        <v>0</v>
      </c>
      <c r="BS128" s="81">
        <v>0</v>
      </c>
      <c r="BT128"/>
      <c r="BU128" s="80"/>
      <c r="BV128" s="80"/>
      <c r="BW128" s="80"/>
      <c r="BX128" s="80"/>
      <c r="BY128" s="80"/>
      <c r="BZ128" s="80"/>
      <c r="CA128" s="80"/>
      <c r="CB128" s="80"/>
      <c r="CC128" s="80"/>
    </row>
    <row r="129" spans="1:81">
      <c r="A129" s="80" t="s">
        <v>1964</v>
      </c>
      <c r="B129" s="80">
        <v>398</v>
      </c>
      <c r="C129" s="80">
        <v>7</v>
      </c>
      <c r="D129" s="80">
        <v>24</v>
      </c>
      <c r="E129" s="80">
        <v>2010</v>
      </c>
      <c r="F129" s="80" t="s">
        <v>86</v>
      </c>
      <c r="G129" s="80" t="s">
        <v>1957</v>
      </c>
      <c r="H129" s="80" t="s">
        <v>1958</v>
      </c>
      <c r="I129" s="177"/>
      <c r="J129" s="81">
        <v>853.53083248173198</v>
      </c>
      <c r="K129" s="81">
        <v>5.1895980972538949</v>
      </c>
      <c r="L129" s="81">
        <v>21.339894145448728</v>
      </c>
      <c r="M129" s="81">
        <v>69.887704551924799</v>
      </c>
      <c r="N129" s="81">
        <v>85.458484935054372</v>
      </c>
      <c r="O129" s="81">
        <v>69.668924183017538</v>
      </c>
      <c r="P129" s="81">
        <v>71.859782802565675</v>
      </c>
      <c r="Q129" s="81">
        <v>3.6904491315725694</v>
      </c>
      <c r="R129" s="81">
        <v>0</v>
      </c>
      <c r="S129" s="81">
        <v>7.2257039740800009</v>
      </c>
      <c r="T129" s="82"/>
      <c r="U129" s="81">
        <v>15572398</v>
      </c>
      <c r="V129" s="81">
        <v>2021</v>
      </c>
      <c r="W129" s="81">
        <v>630</v>
      </c>
      <c r="X129" s="81">
        <v>16798</v>
      </c>
      <c r="Y129" s="81">
        <v>25704</v>
      </c>
      <c r="Z129" s="81">
        <v>35383</v>
      </c>
      <c r="AA129" s="81">
        <v>14102</v>
      </c>
      <c r="AB129" s="81">
        <v>60657</v>
      </c>
      <c r="AC129" s="81">
        <v>0</v>
      </c>
      <c r="AD129" s="81">
        <v>7.2257039740800009</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0</v>
      </c>
      <c r="BH129" s="81">
        <v>0</v>
      </c>
      <c r="BI129" s="81">
        <v>65.831999999999994</v>
      </c>
      <c r="BJ129" s="81">
        <v>0</v>
      </c>
      <c r="BK129" s="81">
        <v>0</v>
      </c>
      <c r="BL129" s="81">
        <v>0</v>
      </c>
      <c r="BM129" s="82"/>
      <c r="BN129" s="81">
        <v>0</v>
      </c>
      <c r="BO129" s="81">
        <v>0</v>
      </c>
      <c r="BP129" s="81">
        <v>9</v>
      </c>
      <c r="BQ129" s="81">
        <v>0</v>
      </c>
      <c r="BR129" s="81">
        <v>0</v>
      </c>
      <c r="BS129" s="81">
        <v>0</v>
      </c>
      <c r="BT129"/>
      <c r="BU129" s="80">
        <v>65.831999999999994</v>
      </c>
      <c r="BV129" s="80">
        <v>0</v>
      </c>
      <c r="BW129" s="80">
        <v>0</v>
      </c>
      <c r="BX129" s="80">
        <v>0</v>
      </c>
      <c r="BY129" s="80">
        <v>0</v>
      </c>
      <c r="BZ129" s="80">
        <v>0</v>
      </c>
      <c r="CA129" s="80">
        <v>0</v>
      </c>
      <c r="CB129" s="80">
        <v>0</v>
      </c>
      <c r="CC129" s="80">
        <v>0</v>
      </c>
    </row>
    <row r="130" spans="1:81">
      <c r="A130" s="80" t="s">
        <v>1965</v>
      </c>
      <c r="B130" s="80">
        <v>399</v>
      </c>
      <c r="C130" s="80">
        <v>8</v>
      </c>
      <c r="D130" s="80">
        <v>24</v>
      </c>
      <c r="E130" s="80">
        <v>2011</v>
      </c>
      <c r="F130" s="80" t="s">
        <v>87</v>
      </c>
      <c r="G130" s="80" t="s">
        <v>1957</v>
      </c>
      <c r="H130" s="80" t="s">
        <v>1958</v>
      </c>
      <c r="I130" s="177"/>
      <c r="J130" s="81">
        <v>828.58538382719917</v>
      </c>
      <c r="K130" s="81">
        <v>7.9550594639497643</v>
      </c>
      <c r="L130" s="81">
        <v>28.832338669180736</v>
      </c>
      <c r="M130" s="81">
        <v>87.412938586218885</v>
      </c>
      <c r="N130" s="81">
        <v>105.37472700100638</v>
      </c>
      <c r="O130" s="81">
        <v>68.973817396126961</v>
      </c>
      <c r="P130" s="81">
        <v>68.550981518606477</v>
      </c>
      <c r="Q130" s="81">
        <v>4.2259276407879076</v>
      </c>
      <c r="R130" s="81">
        <v>0</v>
      </c>
      <c r="S130" s="81">
        <v>6.2224459015599995</v>
      </c>
      <c r="T130" s="82"/>
      <c r="U130" s="81">
        <v>14366613</v>
      </c>
      <c r="V130" s="81">
        <v>2021</v>
      </c>
      <c r="W130" s="81">
        <v>630</v>
      </c>
      <c r="X130" s="81">
        <v>16798</v>
      </c>
      <c r="Y130" s="81">
        <v>25698</v>
      </c>
      <c r="Z130" s="81">
        <v>35791</v>
      </c>
      <c r="AA130" s="81">
        <v>13853</v>
      </c>
      <c r="AB130" s="81">
        <v>60217</v>
      </c>
      <c r="AC130" s="81">
        <v>0</v>
      </c>
      <c r="AD130" s="81">
        <v>6.2224459015599995</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0</v>
      </c>
      <c r="BH130" s="81">
        <v>0</v>
      </c>
      <c r="BI130" s="81">
        <v>67.289000000000001</v>
      </c>
      <c r="BJ130" s="81">
        <v>0</v>
      </c>
      <c r="BK130" s="81">
        <v>0</v>
      </c>
      <c r="BL130" s="81">
        <v>0</v>
      </c>
      <c r="BM130" s="82"/>
      <c r="BN130" s="81">
        <v>0</v>
      </c>
      <c r="BO130" s="81">
        <v>0</v>
      </c>
      <c r="BP130" s="81">
        <v>9</v>
      </c>
      <c r="BQ130" s="81">
        <v>0</v>
      </c>
      <c r="BR130" s="81">
        <v>0</v>
      </c>
      <c r="BS130" s="81">
        <v>0</v>
      </c>
      <c r="BT130"/>
      <c r="BU130" s="80">
        <v>67.289000000000001</v>
      </c>
      <c r="BV130" s="80">
        <v>0</v>
      </c>
      <c r="BW130" s="80">
        <v>0</v>
      </c>
      <c r="BX130" s="80">
        <v>0</v>
      </c>
      <c r="BY130" s="80">
        <v>0</v>
      </c>
      <c r="BZ130" s="80">
        <v>0</v>
      </c>
      <c r="CA130" s="80">
        <v>0</v>
      </c>
      <c r="CB130" s="80">
        <v>0</v>
      </c>
      <c r="CC130" s="80">
        <v>0</v>
      </c>
    </row>
    <row r="131" spans="1:81">
      <c r="A131" s="80" t="s">
        <v>1966</v>
      </c>
      <c r="B131" s="80">
        <v>400</v>
      </c>
      <c r="C131" s="80">
        <v>9</v>
      </c>
      <c r="D131" s="80">
        <v>24</v>
      </c>
      <c r="E131" s="80">
        <v>2012</v>
      </c>
      <c r="F131" s="80" t="s">
        <v>88</v>
      </c>
      <c r="G131" s="80" t="s">
        <v>1957</v>
      </c>
      <c r="H131" s="80" t="s">
        <v>1958</v>
      </c>
      <c r="I131" s="177"/>
      <c r="J131" s="81">
        <v>901.22405146760366</v>
      </c>
      <c r="K131" s="81">
        <v>8.4545106053114658</v>
      </c>
      <c r="L131" s="81">
        <v>28.391192399921234</v>
      </c>
      <c r="M131" s="81">
        <v>93.003360133632498</v>
      </c>
      <c r="N131" s="81">
        <v>104.21589106940932</v>
      </c>
      <c r="O131" s="81">
        <v>69.440565366029645</v>
      </c>
      <c r="P131" s="81">
        <v>68.438373038423521</v>
      </c>
      <c r="Q131" s="81">
        <v>4.5665128315678301</v>
      </c>
      <c r="R131" s="81">
        <v>0</v>
      </c>
      <c r="S131" s="81">
        <v>6.3305209981799999</v>
      </c>
      <c r="T131" s="82"/>
      <c r="U131" s="81">
        <v>15505914</v>
      </c>
      <c r="V131" s="81">
        <v>2021</v>
      </c>
      <c r="W131" s="81">
        <v>630</v>
      </c>
      <c r="X131" s="81">
        <v>16798</v>
      </c>
      <c r="Y131" s="81">
        <v>25912</v>
      </c>
      <c r="Z131" s="81">
        <v>36319</v>
      </c>
      <c r="AA131" s="81">
        <v>13752</v>
      </c>
      <c r="AB131" s="81">
        <v>59891</v>
      </c>
      <c r="AC131" s="81">
        <v>0</v>
      </c>
      <c r="AD131" s="81">
        <v>6.3305209981799999</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0</v>
      </c>
      <c r="BH131" s="81">
        <v>0</v>
      </c>
      <c r="BI131" s="81">
        <v>86.881</v>
      </c>
      <c r="BJ131" s="81">
        <v>0</v>
      </c>
      <c r="BK131" s="81">
        <v>0</v>
      </c>
      <c r="BL131" s="81">
        <v>0</v>
      </c>
      <c r="BM131" s="82"/>
      <c r="BN131" s="81">
        <v>0</v>
      </c>
      <c r="BO131" s="81">
        <v>0</v>
      </c>
      <c r="BP131" s="81">
        <v>9</v>
      </c>
      <c r="BQ131" s="81">
        <v>0</v>
      </c>
      <c r="BR131" s="81">
        <v>0</v>
      </c>
      <c r="BS131" s="81">
        <v>0</v>
      </c>
      <c r="BT131"/>
      <c r="BU131" s="80">
        <v>86.881</v>
      </c>
      <c r="BV131" s="80">
        <v>0</v>
      </c>
      <c r="BW131" s="80">
        <v>0</v>
      </c>
      <c r="BX131" s="80">
        <v>0</v>
      </c>
      <c r="BY131" s="80">
        <v>0</v>
      </c>
      <c r="BZ131" s="80">
        <v>0</v>
      </c>
      <c r="CA131" s="80">
        <v>0</v>
      </c>
      <c r="CB131" s="80">
        <v>0</v>
      </c>
      <c r="CC131" s="80">
        <v>0</v>
      </c>
    </row>
    <row r="132" spans="1:81">
      <c r="A132" s="80" t="s">
        <v>1967</v>
      </c>
      <c r="B132" s="80">
        <v>401</v>
      </c>
      <c r="C132" s="80">
        <v>10</v>
      </c>
      <c r="D132" s="80">
        <v>24</v>
      </c>
      <c r="E132" s="80">
        <v>2013</v>
      </c>
      <c r="F132" s="80" t="s">
        <v>89</v>
      </c>
      <c r="G132" s="80" t="s">
        <v>1957</v>
      </c>
      <c r="H132" s="80" t="s">
        <v>1958</v>
      </c>
      <c r="I132" s="177"/>
      <c r="J132" s="81">
        <v>999.28912122204019</v>
      </c>
      <c r="K132" s="81">
        <v>6.0434097372948665</v>
      </c>
      <c r="L132" s="81">
        <v>26.373375813673238</v>
      </c>
      <c r="M132" s="81">
        <v>90.467362647927786</v>
      </c>
      <c r="N132" s="81">
        <v>108.90406237842161</v>
      </c>
      <c r="O132" s="81">
        <v>67.133400933498351</v>
      </c>
      <c r="P132" s="81">
        <v>68.001885914047264</v>
      </c>
      <c r="Q132" s="81">
        <v>4.6015344868000501</v>
      </c>
      <c r="R132" s="81">
        <v>0</v>
      </c>
      <c r="S132" s="81">
        <v>5.3568381674999994</v>
      </c>
      <c r="T132" s="82"/>
      <c r="U132" s="81">
        <v>17232395</v>
      </c>
      <c r="V132" s="81">
        <v>2021</v>
      </c>
      <c r="W132" s="81">
        <v>630</v>
      </c>
      <c r="X132" s="81">
        <v>16798</v>
      </c>
      <c r="Y132" s="81">
        <v>25908</v>
      </c>
      <c r="Z132" s="81">
        <v>36680</v>
      </c>
      <c r="AA132" s="81">
        <v>13613</v>
      </c>
      <c r="AB132" s="81">
        <v>59485</v>
      </c>
      <c r="AC132" s="81">
        <v>0</v>
      </c>
      <c r="AD132" s="81">
        <v>5.3568381674999994</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0</v>
      </c>
      <c r="BH132" s="81">
        <v>0</v>
      </c>
      <c r="BI132" s="81">
        <v>99.063999999999993</v>
      </c>
      <c r="BJ132" s="81">
        <v>0</v>
      </c>
      <c r="BK132" s="81">
        <v>0</v>
      </c>
      <c r="BL132" s="81">
        <v>0</v>
      </c>
      <c r="BM132" s="82"/>
      <c r="BN132" s="81">
        <v>0</v>
      </c>
      <c r="BO132" s="81">
        <v>0</v>
      </c>
      <c r="BP132" s="81">
        <v>9</v>
      </c>
      <c r="BQ132" s="81">
        <v>0</v>
      </c>
      <c r="BR132" s="81">
        <v>0</v>
      </c>
      <c r="BS132" s="81">
        <v>0</v>
      </c>
      <c r="BT132"/>
      <c r="BU132" s="80">
        <v>99.063999999999993</v>
      </c>
      <c r="BV132" s="80">
        <v>0</v>
      </c>
      <c r="BW132" s="80">
        <v>0</v>
      </c>
      <c r="BX132" s="80">
        <v>0</v>
      </c>
      <c r="BY132" s="80">
        <v>0</v>
      </c>
      <c r="BZ132" s="80">
        <v>0</v>
      </c>
      <c r="CA132" s="80">
        <v>0</v>
      </c>
      <c r="CB132" s="80">
        <v>0</v>
      </c>
      <c r="CC132" s="80">
        <v>0</v>
      </c>
    </row>
    <row r="133" spans="1:81">
      <c r="A133" s="80" t="s">
        <v>1968</v>
      </c>
      <c r="B133" s="80">
        <v>402</v>
      </c>
      <c r="C133" s="80">
        <v>11</v>
      </c>
      <c r="D133" s="80">
        <v>24</v>
      </c>
      <c r="E133" s="80">
        <v>2014</v>
      </c>
      <c r="F133" s="80" t="s">
        <v>90</v>
      </c>
      <c r="G133" s="80" t="s">
        <v>1957</v>
      </c>
      <c r="H133" s="80" t="s">
        <v>1958</v>
      </c>
      <c r="I133" s="177"/>
      <c r="J133" s="81">
        <v>874.24989125519539</v>
      </c>
      <c r="K133" s="81">
        <v>6.9346766450965829</v>
      </c>
      <c r="L133" s="81">
        <v>42.302749051082024</v>
      </c>
      <c r="M133" s="81">
        <v>85.761600121866564</v>
      </c>
      <c r="N133" s="81">
        <v>98.051567620267903</v>
      </c>
      <c r="O133" s="81">
        <v>64.709572269703614</v>
      </c>
      <c r="P133" s="81">
        <v>67.58730370883012</v>
      </c>
      <c r="Q133" s="81">
        <v>4.3699873579983688</v>
      </c>
      <c r="R133" s="81">
        <v>0</v>
      </c>
      <c r="S133" s="81">
        <v>7.76509127943</v>
      </c>
      <c r="T133" s="82"/>
      <c r="U133" s="81">
        <v>16400030</v>
      </c>
      <c r="V133" s="81">
        <v>1763</v>
      </c>
      <c r="W133" s="81">
        <v>1025</v>
      </c>
      <c r="X133" s="81">
        <v>16394</v>
      </c>
      <c r="Y133" s="81">
        <v>25871</v>
      </c>
      <c r="Z133" s="81">
        <v>37237</v>
      </c>
      <c r="AA133" s="81">
        <v>13460</v>
      </c>
      <c r="AB133" s="81">
        <v>58879</v>
      </c>
      <c r="AC133" s="81">
        <v>0</v>
      </c>
      <c r="AD133" s="81">
        <v>7.76509127943</v>
      </c>
      <c r="AE133" s="82"/>
      <c r="AF133" s="81">
        <v>232605497.17200753</v>
      </c>
      <c r="AG133" s="81">
        <v>6546154.9161006212</v>
      </c>
      <c r="AH133" s="81">
        <v>9498820.1700256485</v>
      </c>
      <c r="AI133" s="81">
        <v>99239789.206533983</v>
      </c>
      <c r="AJ133" s="81">
        <v>135710415.00127</v>
      </c>
      <c r="AK133" s="81">
        <v>0</v>
      </c>
      <c r="AL133" s="81">
        <v>0</v>
      </c>
      <c r="AM133" s="81">
        <v>8083206.8584459266</v>
      </c>
      <c r="AN133" s="81">
        <v>0</v>
      </c>
      <c r="AO133" s="81">
        <v>0</v>
      </c>
      <c r="AP133" s="82"/>
      <c r="AQ133" s="81">
        <v>1701</v>
      </c>
      <c r="AR133" s="81">
        <v>498</v>
      </c>
      <c r="AS133" s="81">
        <v>0</v>
      </c>
      <c r="AT133" s="81">
        <v>0</v>
      </c>
      <c r="AU133" s="81">
        <v>0</v>
      </c>
      <c r="AV133" s="81">
        <v>0</v>
      </c>
      <c r="AW133" s="81" t="s">
        <v>564</v>
      </c>
      <c r="AX133" s="82"/>
      <c r="AY133" s="81">
        <v>7852.0910000000003</v>
      </c>
      <c r="AZ133" s="81">
        <v>42736.69</v>
      </c>
      <c r="BA133" s="81">
        <v>0</v>
      </c>
      <c r="BB133" s="81">
        <v>0</v>
      </c>
      <c r="BC133" s="81">
        <v>0</v>
      </c>
      <c r="BD133" s="81">
        <v>0</v>
      </c>
      <c r="BE133" s="81" t="s">
        <v>564</v>
      </c>
      <c r="BF133" s="82"/>
      <c r="BG133" s="81">
        <v>0</v>
      </c>
      <c r="BH133" s="81">
        <v>0</v>
      </c>
      <c r="BI133" s="81">
        <v>87.444000000000003</v>
      </c>
      <c r="BJ133" s="81">
        <v>0</v>
      </c>
      <c r="BK133" s="81">
        <v>0</v>
      </c>
      <c r="BL133" s="81">
        <v>0</v>
      </c>
      <c r="BM133" s="82"/>
      <c r="BN133" s="81">
        <v>0</v>
      </c>
      <c r="BO133" s="81">
        <v>0</v>
      </c>
      <c r="BP133" s="81">
        <v>8</v>
      </c>
      <c r="BQ133" s="81">
        <v>0</v>
      </c>
      <c r="BR133" s="81">
        <v>0</v>
      </c>
      <c r="BS133" s="81">
        <v>0</v>
      </c>
      <c r="BT133"/>
      <c r="BU133" s="80">
        <v>87.444000000000003</v>
      </c>
      <c r="BV133" s="80">
        <v>0</v>
      </c>
      <c r="BW133" s="80">
        <v>0</v>
      </c>
      <c r="BX133" s="80">
        <v>0</v>
      </c>
      <c r="BY133" s="80">
        <v>0</v>
      </c>
      <c r="BZ133" s="80">
        <v>0</v>
      </c>
      <c r="CA133" s="80">
        <v>0</v>
      </c>
      <c r="CB133" s="80">
        <v>0</v>
      </c>
      <c r="CC133" s="80">
        <v>0</v>
      </c>
    </row>
    <row r="134" spans="1:81">
      <c r="A134" s="80" t="s">
        <v>1969</v>
      </c>
      <c r="B134" s="80">
        <v>403</v>
      </c>
      <c r="C134" s="80">
        <v>12</v>
      </c>
      <c r="D134" s="80">
        <v>24</v>
      </c>
      <c r="E134" s="80">
        <v>2015</v>
      </c>
      <c r="F134" s="80" t="s">
        <v>91</v>
      </c>
      <c r="G134" s="80" t="s">
        <v>1957</v>
      </c>
      <c r="H134" s="80" t="s">
        <v>1958</v>
      </c>
      <c r="I134" s="177"/>
      <c r="J134" s="81">
        <v>925.52988496917567</v>
      </c>
      <c r="K134" s="81">
        <v>7.4086895184099975</v>
      </c>
      <c r="L134" s="81">
        <v>46.562326703202388</v>
      </c>
      <c r="M134" s="81">
        <v>93.466788472415544</v>
      </c>
      <c r="N134" s="81">
        <v>85.621425688820011</v>
      </c>
      <c r="O134" s="81">
        <v>64.138532810338432</v>
      </c>
      <c r="P134" s="81">
        <v>66.861561672361702</v>
      </c>
      <c r="Q134" s="81">
        <v>4.2245247654617213</v>
      </c>
      <c r="R134" s="81">
        <v>0</v>
      </c>
      <c r="S134" s="81">
        <v>6.8559848036799993</v>
      </c>
      <c r="T134" s="82"/>
      <c r="U134" s="81">
        <v>17517594</v>
      </c>
      <c r="V134" s="81">
        <v>1763</v>
      </c>
      <c r="W134" s="81">
        <v>1025</v>
      </c>
      <c r="X134" s="81">
        <v>16394</v>
      </c>
      <c r="Y134" s="81">
        <v>25877</v>
      </c>
      <c r="Z134" s="81">
        <v>37264</v>
      </c>
      <c r="AA134" s="81">
        <v>13305</v>
      </c>
      <c r="AB134" s="81">
        <v>58143</v>
      </c>
      <c r="AC134" s="81">
        <v>0</v>
      </c>
      <c r="AD134" s="81">
        <v>6.8559848036799993</v>
      </c>
      <c r="AE134" s="82"/>
      <c r="AF134" s="81">
        <v>263813061.25236395</v>
      </c>
      <c r="AG134" s="81">
        <v>7174951.1187025765</v>
      </c>
      <c r="AH134" s="81">
        <v>8540928.9210281689</v>
      </c>
      <c r="AI134" s="81">
        <v>108488342.33331057</v>
      </c>
      <c r="AJ134" s="81">
        <v>131113905.37448587</v>
      </c>
      <c r="AK134" s="81">
        <v>0</v>
      </c>
      <c r="AL134" s="81">
        <v>0</v>
      </c>
      <c r="AM134" s="81">
        <v>7968254.2492882796</v>
      </c>
      <c r="AN134" s="81">
        <v>0</v>
      </c>
      <c r="AO134" s="81">
        <v>0</v>
      </c>
      <c r="AP134" s="82"/>
      <c r="AQ134" s="81">
        <v>1820</v>
      </c>
      <c r="AR134" s="81">
        <v>640</v>
      </c>
      <c r="AS134" s="81">
        <v>0</v>
      </c>
      <c r="AT134" s="81">
        <v>0</v>
      </c>
      <c r="AU134" s="81">
        <v>0</v>
      </c>
      <c r="AV134" s="81">
        <v>0</v>
      </c>
      <c r="AW134" s="81" t="s">
        <v>564</v>
      </c>
      <c r="AX134" s="82"/>
      <c r="AY134" s="81">
        <v>8595.8909999999996</v>
      </c>
      <c r="AZ134" s="81">
        <v>57309.49</v>
      </c>
      <c r="BA134" s="81">
        <v>0</v>
      </c>
      <c r="BB134" s="81">
        <v>0</v>
      </c>
      <c r="BC134" s="81">
        <v>0</v>
      </c>
      <c r="BD134" s="81">
        <v>0</v>
      </c>
      <c r="BE134" s="81" t="s">
        <v>564</v>
      </c>
      <c r="BF134" s="82"/>
      <c r="BG134" s="81">
        <v>0</v>
      </c>
      <c r="BH134" s="81">
        <v>0</v>
      </c>
      <c r="BI134" s="81">
        <v>82.171000000000006</v>
      </c>
      <c r="BJ134" s="81">
        <v>0</v>
      </c>
      <c r="BK134" s="81">
        <v>0</v>
      </c>
      <c r="BL134" s="81">
        <v>0</v>
      </c>
      <c r="BM134" s="82"/>
      <c r="BN134" s="81">
        <v>0</v>
      </c>
      <c r="BO134" s="81">
        <v>0</v>
      </c>
      <c r="BP134" s="81">
        <v>8</v>
      </c>
      <c r="BQ134" s="81">
        <v>0</v>
      </c>
      <c r="BR134" s="81">
        <v>0</v>
      </c>
      <c r="BS134" s="81">
        <v>0</v>
      </c>
      <c r="BT134"/>
      <c r="BU134" s="80">
        <v>82.171000000000006</v>
      </c>
      <c r="BV134" s="80">
        <v>0</v>
      </c>
      <c r="BW134" s="80">
        <v>0</v>
      </c>
      <c r="BX134" s="80">
        <v>0</v>
      </c>
      <c r="BY134" s="80">
        <v>0</v>
      </c>
      <c r="BZ134" s="80">
        <v>0</v>
      </c>
      <c r="CA134" s="80">
        <v>0</v>
      </c>
      <c r="CB134" s="80">
        <v>0</v>
      </c>
      <c r="CC134" s="80">
        <v>0</v>
      </c>
    </row>
    <row r="135" spans="1:81">
      <c r="A135" s="80" t="s">
        <v>1970</v>
      </c>
      <c r="B135" s="80">
        <v>404</v>
      </c>
      <c r="C135" s="80">
        <v>13</v>
      </c>
      <c r="D135" s="80">
        <v>24</v>
      </c>
      <c r="E135" s="80">
        <v>2016</v>
      </c>
      <c r="F135" s="80" t="s">
        <v>92</v>
      </c>
      <c r="G135" s="80" t="s">
        <v>1957</v>
      </c>
      <c r="H135" s="80" t="s">
        <v>1958</v>
      </c>
      <c r="I135" s="177"/>
      <c r="J135" s="81">
        <v>1021.5246008005894</v>
      </c>
      <c r="K135" s="81">
        <v>7.0382169208312133</v>
      </c>
      <c r="L135" s="81">
        <v>48.799598926453029</v>
      </c>
      <c r="M135" s="81">
        <v>63.751588238426883</v>
      </c>
      <c r="N135" s="81">
        <v>82.417262568168212</v>
      </c>
      <c r="O135" s="81">
        <v>63.679324790274592</v>
      </c>
      <c r="P135" s="81">
        <v>64.854220375842473</v>
      </c>
      <c r="Q135" s="81">
        <v>4.0688992284301895</v>
      </c>
      <c r="R135" s="81">
        <v>0.12061561211999366</v>
      </c>
      <c r="S135" s="81">
        <v>7.1481312572600002</v>
      </c>
      <c r="T135" s="82"/>
      <c r="U135" s="81">
        <v>17604136</v>
      </c>
      <c r="V135" s="81">
        <v>1763</v>
      </c>
      <c r="W135" s="81">
        <v>1025</v>
      </c>
      <c r="X135" s="81">
        <v>16394</v>
      </c>
      <c r="Y135" s="81">
        <v>25944</v>
      </c>
      <c r="Z135" s="81">
        <v>37452</v>
      </c>
      <c r="AA135" s="81">
        <v>13348</v>
      </c>
      <c r="AB135" s="81">
        <v>57607</v>
      </c>
      <c r="AC135" s="81">
        <v>20599.959272723609</v>
      </c>
      <c r="AD135" s="81">
        <v>7.1481312572600002</v>
      </c>
      <c r="AE135" s="82"/>
      <c r="AF135" s="81">
        <v>306188280.31122398</v>
      </c>
      <c r="AG135" s="81">
        <v>7133252.2161863726</v>
      </c>
      <c r="AH135" s="81">
        <v>7635792.0788256777</v>
      </c>
      <c r="AI135" s="81">
        <v>98636515.949265063</v>
      </c>
      <c r="AJ135" s="81">
        <v>134123494.34280311</v>
      </c>
      <c r="AK135" s="81">
        <v>0</v>
      </c>
      <c r="AL135" s="81">
        <v>0</v>
      </c>
      <c r="AM135" s="81">
        <v>7900931.1809042403</v>
      </c>
      <c r="AN135" s="81">
        <v>0</v>
      </c>
      <c r="AO135" s="81">
        <v>0</v>
      </c>
      <c r="AP135" s="82"/>
      <c r="AQ135" s="81">
        <v>1912</v>
      </c>
      <c r="AR135" s="81">
        <v>730</v>
      </c>
      <c r="AS135" s="81">
        <v>0</v>
      </c>
      <c r="AT135" s="81">
        <v>0</v>
      </c>
      <c r="AU135" s="81">
        <v>0</v>
      </c>
      <c r="AV135" s="81">
        <v>0</v>
      </c>
      <c r="AW135" s="81" t="s">
        <v>564</v>
      </c>
      <c r="AX135" s="82"/>
      <c r="AY135" s="81">
        <v>9154.7910000000011</v>
      </c>
      <c r="AZ135" s="81">
        <v>61801.89</v>
      </c>
      <c r="BA135" s="81">
        <v>0</v>
      </c>
      <c r="BB135" s="81">
        <v>0</v>
      </c>
      <c r="BC135" s="81">
        <v>0</v>
      </c>
      <c r="BD135" s="81">
        <v>0</v>
      </c>
      <c r="BE135" s="81" t="s">
        <v>564</v>
      </c>
      <c r="BF135" s="82"/>
      <c r="BG135" s="81">
        <v>0</v>
      </c>
      <c r="BH135" s="81">
        <v>0</v>
      </c>
      <c r="BI135" s="81">
        <v>76.326999999999998</v>
      </c>
      <c r="BJ135" s="81">
        <v>0</v>
      </c>
      <c r="BK135" s="81">
        <v>0</v>
      </c>
      <c r="BL135" s="81">
        <v>0</v>
      </c>
      <c r="BM135" s="82"/>
      <c r="BN135" s="81">
        <v>0</v>
      </c>
      <c r="BO135" s="81">
        <v>0</v>
      </c>
      <c r="BP135" s="81">
        <v>8</v>
      </c>
      <c r="BQ135" s="81">
        <v>0</v>
      </c>
      <c r="BR135" s="81">
        <v>0</v>
      </c>
      <c r="BS135" s="81">
        <v>0</v>
      </c>
      <c r="BT135"/>
      <c r="BU135" s="80">
        <v>76.326999999999998</v>
      </c>
      <c r="BV135" s="80">
        <v>0</v>
      </c>
      <c r="BW135" s="80">
        <v>0</v>
      </c>
      <c r="BX135" s="80">
        <v>0</v>
      </c>
      <c r="BY135" s="80">
        <v>0</v>
      </c>
      <c r="BZ135" s="80">
        <v>0</v>
      </c>
      <c r="CA135" s="80">
        <v>0</v>
      </c>
      <c r="CB135" s="80">
        <v>0</v>
      </c>
      <c r="CC135" s="80">
        <v>0</v>
      </c>
    </row>
    <row r="136" spans="1:81">
      <c r="A136" s="80" t="s">
        <v>1971</v>
      </c>
      <c r="B136" s="80">
        <v>405</v>
      </c>
      <c r="C136" s="80">
        <v>14</v>
      </c>
      <c r="D136" s="80">
        <v>24</v>
      </c>
      <c r="E136" s="80">
        <v>2017</v>
      </c>
      <c r="F136" s="80" t="s">
        <v>71</v>
      </c>
      <c r="G136" s="80" t="s">
        <v>1957</v>
      </c>
      <c r="H136" s="80" t="s">
        <v>1958</v>
      </c>
      <c r="I136" s="177"/>
      <c r="J136" s="81">
        <v>938.58232504589307</v>
      </c>
      <c r="K136" s="81">
        <v>6.9990902441715264</v>
      </c>
      <c r="L136" s="81">
        <v>44.080008268833069</v>
      </c>
      <c r="M136" s="81">
        <v>61.769291972926709</v>
      </c>
      <c r="N136" s="81">
        <v>81.166949339635366</v>
      </c>
      <c r="O136" s="81">
        <v>62.56329277958698</v>
      </c>
      <c r="P136" s="81">
        <v>64.047500667787858</v>
      </c>
      <c r="Q136" s="81">
        <v>3.8992846146285234</v>
      </c>
      <c r="R136" s="81">
        <v>0.18554476757336502</v>
      </c>
      <c r="S136" s="81">
        <v>7.8315745536000003</v>
      </c>
      <c r="T136" s="82"/>
      <c r="U136" s="81">
        <v>18359001</v>
      </c>
      <c r="V136" s="81">
        <v>1763</v>
      </c>
      <c r="W136" s="81">
        <v>1025</v>
      </c>
      <c r="X136" s="81">
        <v>16394</v>
      </c>
      <c r="Y136" s="81">
        <v>26056</v>
      </c>
      <c r="Z136" s="81">
        <v>37406</v>
      </c>
      <c r="AA136" s="81">
        <v>13266</v>
      </c>
      <c r="AB136" s="81">
        <v>57090</v>
      </c>
      <c r="AC136" s="81">
        <v>32317.999999999989</v>
      </c>
      <c r="AD136" s="81">
        <v>7.8315745536000003</v>
      </c>
      <c r="AE136" s="82"/>
      <c r="AF136" s="81">
        <v>280126550.61869311</v>
      </c>
      <c r="AG136" s="81">
        <v>6354355.0823260751</v>
      </c>
      <c r="AH136" s="81">
        <v>8806984.7519997563</v>
      </c>
      <c r="AI136" s="81">
        <v>101349522.0774485</v>
      </c>
      <c r="AJ136" s="81">
        <v>144283521.6002562</v>
      </c>
      <c r="AK136" s="81">
        <v>0</v>
      </c>
      <c r="AL136" s="81">
        <v>0</v>
      </c>
      <c r="AM136" s="81">
        <v>7842275.3033952452</v>
      </c>
      <c r="AN136" s="81">
        <v>0</v>
      </c>
      <c r="AO136" s="81">
        <v>0</v>
      </c>
      <c r="AP136" s="82"/>
      <c r="AQ136" s="81">
        <v>1991</v>
      </c>
      <c r="AR136" s="81">
        <v>801</v>
      </c>
      <c r="AS136" s="81">
        <v>0</v>
      </c>
      <c r="AT136" s="81">
        <v>0</v>
      </c>
      <c r="AU136" s="81">
        <v>0</v>
      </c>
      <c r="AV136" s="81">
        <v>0</v>
      </c>
      <c r="AW136" s="81" t="s">
        <v>564</v>
      </c>
      <c r="AX136" s="82"/>
      <c r="AY136" s="81">
        <v>9587.1110000000008</v>
      </c>
      <c r="AZ136" s="81">
        <v>65628.790000000023</v>
      </c>
      <c r="BA136" s="81">
        <v>0</v>
      </c>
      <c r="BB136" s="81">
        <v>0</v>
      </c>
      <c r="BC136" s="81">
        <v>0</v>
      </c>
      <c r="BD136" s="81">
        <v>0</v>
      </c>
      <c r="BE136" s="81" t="s">
        <v>564</v>
      </c>
      <c r="BF136" s="82"/>
      <c r="BG136" s="81">
        <v>0</v>
      </c>
      <c r="BH136" s="81">
        <v>0</v>
      </c>
      <c r="BI136" s="81">
        <v>69.915999999999997</v>
      </c>
      <c r="BJ136" s="81">
        <v>0</v>
      </c>
      <c r="BK136" s="81">
        <v>0</v>
      </c>
      <c r="BL136" s="81">
        <v>0</v>
      </c>
      <c r="BM136" s="82"/>
      <c r="BN136" s="81">
        <v>0</v>
      </c>
      <c r="BO136" s="81">
        <v>0</v>
      </c>
      <c r="BP136" s="81">
        <v>8</v>
      </c>
      <c r="BQ136" s="81">
        <v>0</v>
      </c>
      <c r="BR136" s="81">
        <v>0</v>
      </c>
      <c r="BS136" s="81">
        <v>0</v>
      </c>
      <c r="BT136"/>
      <c r="BU136" s="80">
        <v>69.915999999999997</v>
      </c>
      <c r="BV136" s="80">
        <v>0</v>
      </c>
      <c r="BW136" s="80">
        <v>0</v>
      </c>
      <c r="BX136" s="80">
        <v>0</v>
      </c>
      <c r="BY136" s="80">
        <v>0</v>
      </c>
      <c r="BZ136" s="80">
        <v>0</v>
      </c>
      <c r="CA136" s="80">
        <v>0</v>
      </c>
      <c r="CB136" s="80">
        <v>0</v>
      </c>
      <c r="CC136" s="80">
        <v>0</v>
      </c>
    </row>
    <row r="137" spans="1:81">
      <c r="A137" s="80" t="s">
        <v>1972</v>
      </c>
      <c r="B137" s="80">
        <v>406</v>
      </c>
      <c r="C137" s="80">
        <v>15</v>
      </c>
      <c r="D137" s="80">
        <v>24</v>
      </c>
      <c r="E137" s="80">
        <v>2018</v>
      </c>
      <c r="F137" s="80" t="s">
        <v>93</v>
      </c>
      <c r="G137" s="80" t="s">
        <v>1957</v>
      </c>
      <c r="H137" s="80" t="s">
        <v>1958</v>
      </c>
      <c r="I137" s="177"/>
      <c r="J137" s="81">
        <v>773.19744600783747</v>
      </c>
      <c r="K137" s="81">
        <v>6.2936988105830141</v>
      </c>
      <c r="L137" s="81">
        <v>39.211659033145622</v>
      </c>
      <c r="M137" s="81">
        <v>56.245053456965188</v>
      </c>
      <c r="N137" s="81">
        <v>58.494541046972671</v>
      </c>
      <c r="O137" s="81">
        <v>61.548695150557343</v>
      </c>
      <c r="P137" s="81">
        <v>63.204421581783372</v>
      </c>
      <c r="Q137" s="81">
        <v>3.5796778071529602</v>
      </c>
      <c r="R137" s="81">
        <v>0.33445658993167049</v>
      </c>
      <c r="S137" s="81">
        <v>7.4197332641199996</v>
      </c>
      <c r="T137" s="82"/>
      <c r="U137" s="81">
        <v>16978657</v>
      </c>
      <c r="V137" s="81">
        <v>1763</v>
      </c>
      <c r="W137" s="81">
        <v>1025</v>
      </c>
      <c r="X137" s="81">
        <v>16394</v>
      </c>
      <c r="Y137" s="81">
        <v>26115</v>
      </c>
      <c r="Z137" s="81">
        <v>37504</v>
      </c>
      <c r="AA137" s="81">
        <v>13223</v>
      </c>
      <c r="AB137" s="81">
        <v>56480</v>
      </c>
      <c r="AC137" s="81">
        <v>58026.999999999993</v>
      </c>
      <c r="AD137" s="81">
        <v>7.4197332641199996</v>
      </c>
      <c r="AE137" s="82"/>
      <c r="AF137" s="81">
        <v>241095129.35692</v>
      </c>
      <c r="AG137" s="81">
        <v>6842729.996094808</v>
      </c>
      <c r="AH137" s="81">
        <v>7998543.4754975028</v>
      </c>
      <c r="AI137" s="81">
        <v>97356654.070062205</v>
      </c>
      <c r="AJ137" s="81">
        <v>132227819.9885865</v>
      </c>
      <c r="AK137" s="81">
        <v>0</v>
      </c>
      <c r="AL137" s="81">
        <v>0</v>
      </c>
      <c r="AM137" s="81">
        <v>7774534.7329939287</v>
      </c>
      <c r="AN137" s="81">
        <v>0</v>
      </c>
      <c r="AO137" s="81">
        <v>0</v>
      </c>
      <c r="AP137" s="82"/>
      <c r="AQ137" s="81">
        <v>2100</v>
      </c>
      <c r="AR137" s="81">
        <v>871</v>
      </c>
      <c r="AS137" s="81">
        <v>0</v>
      </c>
      <c r="AT137" s="81">
        <v>0</v>
      </c>
      <c r="AU137" s="81">
        <v>0</v>
      </c>
      <c r="AV137" s="81">
        <v>1</v>
      </c>
      <c r="AW137" s="81" t="s">
        <v>564</v>
      </c>
      <c r="AX137" s="82"/>
      <c r="AY137" s="81">
        <v>10227.000999999989</v>
      </c>
      <c r="AZ137" s="81">
        <v>112455.39</v>
      </c>
      <c r="BA137" s="81">
        <v>0</v>
      </c>
      <c r="BB137" s="81">
        <v>0</v>
      </c>
      <c r="BC137" s="81">
        <v>0</v>
      </c>
      <c r="BD137" s="81">
        <v>600</v>
      </c>
      <c r="BE137" s="81" t="s">
        <v>564</v>
      </c>
      <c r="BF137" s="82"/>
      <c r="BG137" s="81">
        <v>0</v>
      </c>
      <c r="BH137" s="81">
        <v>0</v>
      </c>
      <c r="BI137" s="81">
        <v>65.144999999999996</v>
      </c>
      <c r="BJ137" s="81">
        <v>0</v>
      </c>
      <c r="BK137" s="81">
        <v>0</v>
      </c>
      <c r="BL137" s="81">
        <v>0</v>
      </c>
      <c r="BM137" s="82"/>
      <c r="BN137" s="81">
        <v>0</v>
      </c>
      <c r="BO137" s="81">
        <v>0</v>
      </c>
      <c r="BP137" s="81">
        <v>8</v>
      </c>
      <c r="BQ137" s="81">
        <v>0</v>
      </c>
      <c r="BR137" s="81">
        <v>0</v>
      </c>
      <c r="BS137" s="81">
        <v>0</v>
      </c>
      <c r="BT137"/>
      <c r="BU137" s="80">
        <v>65.144999999999996</v>
      </c>
      <c r="BV137" s="80">
        <v>0</v>
      </c>
      <c r="BW137" s="80">
        <v>0</v>
      </c>
      <c r="BX137" s="80">
        <v>0</v>
      </c>
      <c r="BY137" s="80">
        <v>0</v>
      </c>
      <c r="BZ137" s="80">
        <v>0</v>
      </c>
      <c r="CA137" s="80">
        <v>0</v>
      </c>
      <c r="CB137" s="80">
        <v>0</v>
      </c>
      <c r="CC137" s="80">
        <v>0</v>
      </c>
    </row>
    <row r="138" spans="1:81">
      <c r="A138" s="80" t="s">
        <v>1973</v>
      </c>
      <c r="B138" s="80">
        <v>407</v>
      </c>
      <c r="C138" s="80">
        <v>16</v>
      </c>
      <c r="D138" s="80">
        <v>24</v>
      </c>
      <c r="E138" s="80">
        <v>2019</v>
      </c>
      <c r="F138" s="80" t="s">
        <v>73</v>
      </c>
      <c r="G138" s="80" t="s">
        <v>1957</v>
      </c>
      <c r="H138" s="80" t="s">
        <v>1958</v>
      </c>
      <c r="I138" s="177"/>
      <c r="J138" s="81">
        <v>750.5023477223184</v>
      </c>
      <c r="K138" s="81">
        <v>6.3853671854343572</v>
      </c>
      <c r="L138" s="81">
        <v>39.920848544623908</v>
      </c>
      <c r="M138" s="81">
        <v>64.153341710159111</v>
      </c>
      <c r="N138" s="81">
        <v>65.165906618135864</v>
      </c>
      <c r="O138" s="81">
        <v>59.69314647894258</v>
      </c>
      <c r="P138" s="81">
        <v>62.780460169426441</v>
      </c>
      <c r="Q138" s="81">
        <v>3.4373030161679363</v>
      </c>
      <c r="R138" s="81">
        <v>0.34303152447226298</v>
      </c>
      <c r="S138" s="81">
        <v>8.4986111177500021</v>
      </c>
      <c r="T138" s="82"/>
      <c r="U138" s="81">
        <v>15743349</v>
      </c>
      <c r="V138" s="81">
        <v>1763</v>
      </c>
      <c r="W138" s="81">
        <v>1025</v>
      </c>
      <c r="X138" s="81">
        <v>16394</v>
      </c>
      <c r="Y138" s="81">
        <v>26019</v>
      </c>
      <c r="Z138" s="81">
        <v>37372</v>
      </c>
      <c r="AA138" s="81">
        <v>13036</v>
      </c>
      <c r="AB138" s="81">
        <v>55702</v>
      </c>
      <c r="AC138" s="81">
        <v>60489.5</v>
      </c>
      <c r="AD138" s="81">
        <v>8.4986111177500021</v>
      </c>
      <c r="AE138" s="82"/>
      <c r="AF138" s="81">
        <v>219578569.3466292</v>
      </c>
      <c r="AG138" s="81">
        <v>6784495.4019694831</v>
      </c>
      <c r="AH138" s="81">
        <v>8902079.0238330346</v>
      </c>
      <c r="AI138" s="81">
        <v>100140653.55245461</v>
      </c>
      <c r="AJ138" s="81">
        <v>135579340.32406831</v>
      </c>
      <c r="AK138" s="81">
        <v>0</v>
      </c>
      <c r="AL138" s="81">
        <v>0</v>
      </c>
      <c r="AM138" s="81">
        <v>7586193.0755685046</v>
      </c>
      <c r="AN138" s="81">
        <v>0</v>
      </c>
      <c r="AO138" s="81">
        <v>0</v>
      </c>
      <c r="AP138" s="82"/>
      <c r="AQ138" s="81">
        <v>2199</v>
      </c>
      <c r="AR138" s="81">
        <v>928</v>
      </c>
      <c r="AS138" s="81">
        <v>0</v>
      </c>
      <c r="AT138" s="81">
        <v>0</v>
      </c>
      <c r="AU138" s="81">
        <v>0</v>
      </c>
      <c r="AV138" s="81">
        <v>1</v>
      </c>
      <c r="AW138" s="81" t="s">
        <v>564</v>
      </c>
      <c r="AX138" s="82"/>
      <c r="AY138" s="81">
        <v>10830.070999999991</v>
      </c>
      <c r="AZ138" s="81">
        <v>115500.59</v>
      </c>
      <c r="BA138" s="81">
        <v>0</v>
      </c>
      <c r="BB138" s="81">
        <v>0</v>
      </c>
      <c r="BC138" s="81">
        <v>0</v>
      </c>
      <c r="BD138" s="81">
        <v>600</v>
      </c>
      <c r="BE138" s="81" t="s">
        <v>564</v>
      </c>
      <c r="BF138" s="82"/>
      <c r="BG138" s="81">
        <v>0</v>
      </c>
      <c r="BH138" s="81">
        <v>0</v>
      </c>
      <c r="BI138" s="81">
        <v>48.307000000000002</v>
      </c>
      <c r="BJ138" s="81">
        <v>0</v>
      </c>
      <c r="BK138" s="81">
        <v>0</v>
      </c>
      <c r="BL138" s="81">
        <v>0</v>
      </c>
      <c r="BM138" s="82"/>
      <c r="BN138" s="81">
        <v>0</v>
      </c>
      <c r="BO138" s="81">
        <v>0</v>
      </c>
      <c r="BP138" s="81">
        <v>8</v>
      </c>
      <c r="BQ138" s="81">
        <v>0</v>
      </c>
      <c r="BR138" s="81">
        <v>0</v>
      </c>
      <c r="BS138" s="81">
        <v>0</v>
      </c>
      <c r="BT138"/>
      <c r="BU138" s="80">
        <v>48.307000000000002</v>
      </c>
      <c r="BV138" s="80">
        <v>0</v>
      </c>
      <c r="BW138" s="80">
        <v>0</v>
      </c>
      <c r="BX138" s="80">
        <v>0</v>
      </c>
      <c r="BY138" s="80">
        <v>0</v>
      </c>
      <c r="BZ138" s="80">
        <v>0</v>
      </c>
      <c r="CA138" s="80">
        <v>0</v>
      </c>
      <c r="CB138" s="80">
        <v>0</v>
      </c>
      <c r="CC138" s="80">
        <v>0</v>
      </c>
    </row>
    <row r="139" spans="1:81">
      <c r="A139" s="80" t="s">
        <v>1974</v>
      </c>
      <c r="B139" s="80">
        <v>408</v>
      </c>
      <c r="C139" s="80">
        <v>17</v>
      </c>
      <c r="D139" s="80">
        <v>24</v>
      </c>
      <c r="E139" s="80">
        <v>2020</v>
      </c>
      <c r="F139" s="80" t="s">
        <v>218</v>
      </c>
      <c r="G139" s="80" t="s">
        <v>1957</v>
      </c>
      <c r="H139" s="80" t="s">
        <v>1958</v>
      </c>
      <c r="I139" s="177"/>
      <c r="J139" s="81">
        <v>717.41105985705656</v>
      </c>
      <c r="K139" s="81">
        <v>6.4916917076338807</v>
      </c>
      <c r="L139" s="81">
        <v>39.49716224562416</v>
      </c>
      <c r="M139" s="81">
        <v>59.511588004751616</v>
      </c>
      <c r="N139" s="81">
        <v>60.311178395473043</v>
      </c>
      <c r="O139" s="81">
        <v>52.140107523838772</v>
      </c>
      <c r="P139" s="81">
        <v>58.399320909118408</v>
      </c>
      <c r="Q139" s="81">
        <v>3.2338351163578016</v>
      </c>
      <c r="R139" s="81">
        <v>0.4876311245919373</v>
      </c>
      <c r="S139" s="81">
        <v>9.3440636554999976</v>
      </c>
      <c r="T139" s="82"/>
      <c r="U139" s="81">
        <v>14433515</v>
      </c>
      <c r="V139" s="81">
        <v>1751</v>
      </c>
      <c r="W139" s="81">
        <v>953</v>
      </c>
      <c r="X139" s="81">
        <v>16241</v>
      </c>
      <c r="Y139" s="81">
        <v>25918</v>
      </c>
      <c r="Z139" s="81">
        <v>37258</v>
      </c>
      <c r="AA139" s="81">
        <v>13175</v>
      </c>
      <c r="AB139" s="81">
        <v>54845</v>
      </c>
      <c r="AC139" s="81">
        <v>86436.5</v>
      </c>
      <c r="AD139" s="81">
        <v>9.3440636554999976</v>
      </c>
      <c r="AE139" s="82"/>
      <c r="AF139" s="81">
        <v>227865551.56981161</v>
      </c>
      <c r="AG139" s="81">
        <v>6596789.8323449939</v>
      </c>
      <c r="AH139" s="81">
        <v>9752099.8173931651</v>
      </c>
      <c r="AI139" s="81">
        <v>88769264.010837242</v>
      </c>
      <c r="AJ139" s="81">
        <v>123698950.05306864</v>
      </c>
      <c r="AK139" s="81"/>
      <c r="AL139" s="81"/>
      <c r="AM139" s="81">
        <v>7157881.8406590465</v>
      </c>
      <c r="AN139" s="81"/>
      <c r="AO139" s="81"/>
      <c r="AP139" s="82"/>
      <c r="AQ139" s="81">
        <v>2276</v>
      </c>
      <c r="AR139" s="81">
        <v>962</v>
      </c>
      <c r="AS139" s="81">
        <v>0</v>
      </c>
      <c r="AT139" s="81">
        <v>0</v>
      </c>
      <c r="AU139" s="81">
        <v>0</v>
      </c>
      <c r="AV139" s="81">
        <v>1</v>
      </c>
      <c r="AW139" s="81">
        <v>0</v>
      </c>
      <c r="AX139" s="82"/>
      <c r="AY139" s="81">
        <v>11288.440999999981</v>
      </c>
      <c r="AZ139" s="81">
        <v>120527.3899999999</v>
      </c>
      <c r="BA139" s="81">
        <v>0</v>
      </c>
      <c r="BB139" s="81">
        <v>0</v>
      </c>
      <c r="BC139" s="81">
        <v>0</v>
      </c>
      <c r="BD139" s="81">
        <v>600</v>
      </c>
      <c r="BE139" s="81">
        <v>0</v>
      </c>
      <c r="BF139" s="82"/>
      <c r="BG139" s="81">
        <v>0</v>
      </c>
      <c r="BH139" s="81">
        <v>0</v>
      </c>
      <c r="BI139" s="81">
        <v>44.524000000000001</v>
      </c>
      <c r="BJ139" s="81">
        <v>0</v>
      </c>
      <c r="BK139" s="81">
        <v>0</v>
      </c>
      <c r="BL139" s="81">
        <v>0</v>
      </c>
      <c r="BM139" s="82"/>
      <c r="BN139" s="81">
        <v>0</v>
      </c>
      <c r="BO139" s="81">
        <v>0</v>
      </c>
      <c r="BP139" s="81">
        <v>8</v>
      </c>
      <c r="BQ139" s="81">
        <v>0</v>
      </c>
      <c r="BR139" s="81">
        <v>0</v>
      </c>
      <c r="BS139" s="81">
        <v>0</v>
      </c>
      <c r="BT139"/>
      <c r="BU139" s="80">
        <v>44.524000000000001</v>
      </c>
      <c r="BV139" s="80">
        <v>0</v>
      </c>
      <c r="BW139" s="80">
        <v>0</v>
      </c>
      <c r="BX139" s="80">
        <v>0</v>
      </c>
      <c r="BY139" s="80">
        <v>0</v>
      </c>
      <c r="BZ139" s="80">
        <v>0</v>
      </c>
      <c r="CA139" s="80">
        <v>0</v>
      </c>
      <c r="CB139" s="80">
        <v>0</v>
      </c>
      <c r="CC139" s="80">
        <v>0</v>
      </c>
    </row>
    <row r="140" spans="1:81">
      <c r="A140" s="80" t="s">
        <v>1975</v>
      </c>
      <c r="B140" s="80">
        <v>408</v>
      </c>
      <c r="C140" s="80">
        <v>18</v>
      </c>
      <c r="D140" s="80">
        <v>24</v>
      </c>
      <c r="E140" s="80">
        <v>2021</v>
      </c>
      <c r="F140" s="80" t="s">
        <v>75</v>
      </c>
      <c r="G140" s="174" t="s">
        <v>1957</v>
      </c>
      <c r="H140" s="80" t="s">
        <v>1958</v>
      </c>
      <c r="I140" s="177"/>
      <c r="J140" s="81">
        <v>643.63760675560695</v>
      </c>
      <c r="K140" s="81">
        <v>6.7050407238018765</v>
      </c>
      <c r="L140" s="81">
        <v>35.235697752164143</v>
      </c>
      <c r="M140" s="81">
        <v>57.059461603416118</v>
      </c>
      <c r="N140" s="81">
        <v>51.224360591921467</v>
      </c>
      <c r="O140" s="81">
        <v>50.195231166821117</v>
      </c>
      <c r="P140" s="81">
        <v>59.866039770062486</v>
      </c>
      <c r="Q140" s="81">
        <v>3.2222219535679701</v>
      </c>
      <c r="R140" s="81">
        <v>0.64666886946063407</v>
      </c>
      <c r="S140" s="81">
        <v>8.3372913489599991</v>
      </c>
      <c r="T140" s="82"/>
      <c r="U140" s="81">
        <v>14830346</v>
      </c>
      <c r="V140" s="81">
        <v>1751</v>
      </c>
      <c r="W140" s="81">
        <v>953</v>
      </c>
      <c r="X140" s="81">
        <v>16241</v>
      </c>
      <c r="Y140" s="81">
        <v>25802</v>
      </c>
      <c r="Z140" s="81">
        <v>36933</v>
      </c>
      <c r="AA140" s="81">
        <v>13171</v>
      </c>
      <c r="AB140" s="81">
        <v>54000</v>
      </c>
      <c r="AC140" s="81">
        <v>111103.99999999999</v>
      </c>
      <c r="AD140" s="81">
        <v>8.3372913489599991</v>
      </c>
      <c r="AE140" s="82"/>
      <c r="AF140" s="81">
        <v>190368250.85273936</v>
      </c>
      <c r="AG140" s="81">
        <v>7816034.4945225846</v>
      </c>
      <c r="AH140" s="81">
        <v>9064631.0608047768</v>
      </c>
      <c r="AI140" s="81">
        <v>102829580.86216052</v>
      </c>
      <c r="AJ140" s="81">
        <v>123829520.88584976</v>
      </c>
      <c r="AK140" s="81">
        <v>0</v>
      </c>
      <c r="AL140" s="81">
        <v>0</v>
      </c>
      <c r="AM140" s="81">
        <v>7088249.9416213576</v>
      </c>
      <c r="AN140" s="81">
        <v>0</v>
      </c>
      <c r="AO140" s="81">
        <v>0</v>
      </c>
      <c r="AP140" s="82"/>
      <c r="AQ140" s="81">
        <v>2336</v>
      </c>
      <c r="AR140" s="81">
        <v>973</v>
      </c>
      <c r="AS140" s="81">
        <v>0</v>
      </c>
      <c r="AT140" s="81">
        <v>0</v>
      </c>
      <c r="AU140" s="81">
        <v>0</v>
      </c>
      <c r="AV140" s="81">
        <v>1</v>
      </c>
      <c r="AW140" s="81"/>
      <c r="AX140" s="82"/>
      <c r="AY140" s="81">
        <v>11623.17099999998</v>
      </c>
      <c r="AZ140" s="81">
        <v>128977.08999999989</v>
      </c>
      <c r="BA140" s="81">
        <v>0</v>
      </c>
      <c r="BB140" s="81">
        <v>0</v>
      </c>
      <c r="BC140" s="81">
        <v>0</v>
      </c>
      <c r="BD140" s="81">
        <v>600</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1976</v>
      </c>
      <c r="B141" s="80">
        <v>408</v>
      </c>
      <c r="C141" s="80">
        <v>19</v>
      </c>
      <c r="D141" s="80">
        <v>24</v>
      </c>
      <c r="E141" s="80">
        <v>2022</v>
      </c>
      <c r="F141" s="80" t="s">
        <v>568</v>
      </c>
      <c r="G141" s="174" t="s">
        <v>1957</v>
      </c>
      <c r="H141" s="80" t="s">
        <v>1958</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2449</v>
      </c>
      <c r="AR141" s="81">
        <v>988</v>
      </c>
      <c r="AS141" s="81">
        <v>0</v>
      </c>
      <c r="AT141" s="81">
        <v>0</v>
      </c>
      <c r="AU141" s="81">
        <v>0</v>
      </c>
      <c r="AV141" s="81">
        <v>1</v>
      </c>
      <c r="AW141" s="81"/>
      <c r="AX141" s="82"/>
      <c r="AY141" s="81">
        <v>12308.260999999975</v>
      </c>
      <c r="AZ141" s="81">
        <v>129703.08999999992</v>
      </c>
      <c r="BA141" s="81">
        <v>0</v>
      </c>
      <c r="BB141" s="81">
        <v>0</v>
      </c>
      <c r="BC141" s="81">
        <v>0</v>
      </c>
      <c r="BD141" s="81">
        <v>600</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1977</v>
      </c>
      <c r="B142" s="80">
        <v>86</v>
      </c>
      <c r="C142" s="80">
        <v>1</v>
      </c>
      <c r="D142" s="80">
        <v>6</v>
      </c>
      <c r="E142" s="80">
        <v>1990</v>
      </c>
      <c r="F142" s="80" t="s">
        <v>562</v>
      </c>
      <c r="G142" s="80" t="s">
        <v>1978</v>
      </c>
      <c r="H142" s="80" t="s">
        <v>1979</v>
      </c>
      <c r="I142" s="177"/>
      <c r="J142" s="81">
        <v>391.40448060183098</v>
      </c>
      <c r="K142" s="81">
        <v>3.7061781377326972</v>
      </c>
      <c r="L142" s="81">
        <v>7.4411503514298962</v>
      </c>
      <c r="M142" s="81">
        <v>18.018015640393866</v>
      </c>
      <c r="N142" s="81">
        <v>29.705510074912691</v>
      </c>
      <c r="O142" s="81">
        <v>34.059328273778192</v>
      </c>
      <c r="P142" s="81">
        <v>34.957216660017998</v>
      </c>
      <c r="Q142" s="81">
        <v>2.3734644202928448</v>
      </c>
      <c r="R142" s="81">
        <v>0</v>
      </c>
      <c r="S142" s="81">
        <v>2.3135865593231419</v>
      </c>
      <c r="T142" s="82"/>
      <c r="U142" s="81">
        <v>16514607</v>
      </c>
      <c r="V142" s="81">
        <v>1311</v>
      </c>
      <c r="W142" s="81">
        <v>79</v>
      </c>
      <c r="X142" s="81">
        <v>6443</v>
      </c>
      <c r="Y142" s="81">
        <v>9797</v>
      </c>
      <c r="Z142" s="81">
        <v>14009</v>
      </c>
      <c r="AA142" s="81">
        <v>8488</v>
      </c>
      <c r="AB142" s="81">
        <v>38537</v>
      </c>
      <c r="AC142" s="81">
        <v>0</v>
      </c>
      <c r="AD142" s="81">
        <v>2.3135865593231419</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1980</v>
      </c>
      <c r="B143" s="80">
        <v>87</v>
      </c>
      <c r="C143" s="80">
        <v>2</v>
      </c>
      <c r="D143" s="80">
        <v>6</v>
      </c>
      <c r="E143" s="80">
        <v>2005</v>
      </c>
      <c r="F143" s="80" t="s">
        <v>565</v>
      </c>
      <c r="G143" s="80" t="s">
        <v>1978</v>
      </c>
      <c r="H143" s="80" t="s">
        <v>1979</v>
      </c>
      <c r="I143" s="177"/>
      <c r="J143" s="81">
        <v>395.70355294917005</v>
      </c>
      <c r="K143" s="81">
        <v>3.027971535255563</v>
      </c>
      <c r="L143" s="81">
        <v>9.0122583572665551</v>
      </c>
      <c r="M143" s="81">
        <v>53.31428840402328</v>
      </c>
      <c r="N143" s="81">
        <v>49.387130374544967</v>
      </c>
      <c r="O143" s="81">
        <v>52.486936329883733</v>
      </c>
      <c r="P143" s="81">
        <v>45.021624387430386</v>
      </c>
      <c r="Q143" s="81">
        <v>2.4325332966724251</v>
      </c>
      <c r="R143" s="81">
        <v>0</v>
      </c>
      <c r="S143" s="81">
        <v>2.8899220872011293</v>
      </c>
      <c r="T143" s="82"/>
      <c r="U143" s="81">
        <v>17467976</v>
      </c>
      <c r="V143" s="81">
        <v>1374</v>
      </c>
      <c r="W143" s="81">
        <v>108</v>
      </c>
      <c r="X143" s="81">
        <v>8967</v>
      </c>
      <c r="Y143" s="81">
        <v>13336</v>
      </c>
      <c r="Z143" s="81">
        <v>24982</v>
      </c>
      <c r="AA143" s="81">
        <v>8953</v>
      </c>
      <c r="AB143" s="81">
        <v>41289</v>
      </c>
      <c r="AC143" s="81">
        <v>0</v>
      </c>
      <c r="AD143" s="81">
        <v>2.8899220872011293</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1981</v>
      </c>
      <c r="B144" s="80">
        <v>88</v>
      </c>
      <c r="C144" s="80">
        <v>3</v>
      </c>
      <c r="D144" s="80">
        <v>6</v>
      </c>
      <c r="E144" s="80">
        <v>2006</v>
      </c>
      <c r="F144" s="80" t="s">
        <v>566</v>
      </c>
      <c r="G144" s="80" t="s">
        <v>1978</v>
      </c>
      <c r="H144" s="80" t="s">
        <v>1979</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1982</v>
      </c>
      <c r="B145" s="80">
        <v>89</v>
      </c>
      <c r="C145" s="80">
        <v>4</v>
      </c>
      <c r="D145" s="80">
        <v>6</v>
      </c>
      <c r="E145" s="80">
        <v>2007</v>
      </c>
      <c r="F145" s="80" t="s">
        <v>567</v>
      </c>
      <c r="G145" s="80" t="s">
        <v>1978</v>
      </c>
      <c r="H145" s="80" t="s">
        <v>1979</v>
      </c>
      <c r="I145" s="177"/>
      <c r="J145" s="81">
        <v>444.23320470768556</v>
      </c>
      <c r="K145" s="81">
        <v>2.95465740654641</v>
      </c>
      <c r="L145" s="81">
        <v>7.7599310491184275</v>
      </c>
      <c r="M145" s="81">
        <v>51.888875970469471</v>
      </c>
      <c r="N145" s="81">
        <v>55.261465424568485</v>
      </c>
      <c r="O145" s="81">
        <v>52.080545970711157</v>
      </c>
      <c r="P145" s="81">
        <v>46.101494732980917</v>
      </c>
      <c r="Q145" s="81">
        <v>2.6810142365382297</v>
      </c>
      <c r="R145" s="81">
        <v>0</v>
      </c>
      <c r="S145" s="81">
        <v>2.8703705845396219</v>
      </c>
      <c r="T145" s="82"/>
      <c r="U145" s="81">
        <v>21807161</v>
      </c>
      <c r="V145" s="81">
        <v>1248</v>
      </c>
      <c r="W145" s="81">
        <v>91</v>
      </c>
      <c r="X145" s="81">
        <v>10548</v>
      </c>
      <c r="Y145" s="81">
        <v>14661</v>
      </c>
      <c r="Z145" s="81">
        <v>25769</v>
      </c>
      <c r="AA145" s="81">
        <v>9028</v>
      </c>
      <c r="AB145" s="81">
        <v>43100</v>
      </c>
      <c r="AC145" s="81">
        <v>0</v>
      </c>
      <c r="AD145" s="81">
        <v>2.8703705845396219</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1983</v>
      </c>
      <c r="B146" s="80">
        <v>90</v>
      </c>
      <c r="C146" s="80">
        <v>5</v>
      </c>
      <c r="D146" s="80">
        <v>6</v>
      </c>
      <c r="E146" s="80">
        <v>2008</v>
      </c>
      <c r="F146" s="80" t="s">
        <v>84</v>
      </c>
      <c r="G146" s="80" t="s">
        <v>1978</v>
      </c>
      <c r="H146" s="80" t="s">
        <v>1979</v>
      </c>
      <c r="I146" s="177"/>
      <c r="J146" s="81">
        <v>441.57493702452314</v>
      </c>
      <c r="K146" s="81">
        <v>2.2173123699159052</v>
      </c>
      <c r="L146" s="81">
        <v>6.9351736325705922</v>
      </c>
      <c r="M146" s="81">
        <v>53.509087111387323</v>
      </c>
      <c r="N146" s="81">
        <v>56.176491085451801</v>
      </c>
      <c r="O146" s="81">
        <v>51.167844973237116</v>
      </c>
      <c r="P146" s="81">
        <v>45.350161849672745</v>
      </c>
      <c r="Q146" s="81">
        <v>2.6875486668274964</v>
      </c>
      <c r="R146" s="81">
        <v>0</v>
      </c>
      <c r="S146" s="81">
        <v>2.2596037146206718</v>
      </c>
      <c r="T146" s="82"/>
      <c r="U146" s="81">
        <v>22722834</v>
      </c>
      <c r="V146" s="81">
        <v>1248</v>
      </c>
      <c r="W146" s="81">
        <v>91</v>
      </c>
      <c r="X146" s="81">
        <v>10548</v>
      </c>
      <c r="Y146" s="81">
        <v>15324</v>
      </c>
      <c r="Z146" s="81">
        <v>26206</v>
      </c>
      <c r="AA146" s="81">
        <v>8891</v>
      </c>
      <c r="AB146" s="81">
        <v>43915</v>
      </c>
      <c r="AC146" s="81">
        <v>0</v>
      </c>
      <c r="AD146" s="81">
        <v>2.2596037146206718</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1984</v>
      </c>
      <c r="B147" s="80">
        <v>91</v>
      </c>
      <c r="C147" s="80">
        <v>6</v>
      </c>
      <c r="D147" s="80">
        <v>6</v>
      </c>
      <c r="E147" s="80">
        <v>2009</v>
      </c>
      <c r="F147" s="80" t="s">
        <v>85</v>
      </c>
      <c r="G147" s="80" t="s">
        <v>1978</v>
      </c>
      <c r="H147" s="80" t="s">
        <v>1979</v>
      </c>
      <c r="I147" s="177"/>
      <c r="J147" s="81">
        <v>340.03718858456261</v>
      </c>
      <c r="K147" s="81">
        <v>2.3538964148709289</v>
      </c>
      <c r="L147" s="81">
        <v>7.5939016245725961</v>
      </c>
      <c r="M147" s="81">
        <v>51.266012852325545</v>
      </c>
      <c r="N147" s="81">
        <v>50.465659697387089</v>
      </c>
      <c r="O147" s="81">
        <v>52.660165822908333</v>
      </c>
      <c r="P147" s="81">
        <v>43.165953359356514</v>
      </c>
      <c r="Q147" s="81">
        <v>2.616948692438485</v>
      </c>
      <c r="R147" s="81">
        <v>0</v>
      </c>
      <c r="S147" s="81">
        <v>3.1148426978843657</v>
      </c>
      <c r="T147" s="82"/>
      <c r="U147" s="81">
        <v>15270106</v>
      </c>
      <c r="V147" s="81">
        <v>1458</v>
      </c>
      <c r="W147" s="81">
        <v>155</v>
      </c>
      <c r="X147" s="81">
        <v>10947</v>
      </c>
      <c r="Y147" s="81">
        <v>15949</v>
      </c>
      <c r="Z147" s="81">
        <v>26621</v>
      </c>
      <c r="AA147" s="81">
        <v>8688</v>
      </c>
      <c r="AB147" s="81">
        <v>44889</v>
      </c>
      <c r="AC147" s="81">
        <v>0</v>
      </c>
      <c r="AD147" s="81">
        <v>3.1148426978843657</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0</v>
      </c>
      <c r="BH147" s="81">
        <v>0</v>
      </c>
      <c r="BI147" s="81">
        <v>29.88</v>
      </c>
      <c r="BJ147" s="81">
        <v>0</v>
      </c>
      <c r="BK147" s="81">
        <v>0</v>
      </c>
      <c r="BL147" s="81">
        <v>0</v>
      </c>
      <c r="BM147" s="82"/>
      <c r="BN147" s="81">
        <v>0</v>
      </c>
      <c r="BO147" s="81">
        <v>0</v>
      </c>
      <c r="BP147" s="81">
        <v>3</v>
      </c>
      <c r="BQ147" s="81">
        <v>0</v>
      </c>
      <c r="BR147" s="81">
        <v>0</v>
      </c>
      <c r="BS147" s="81">
        <v>0</v>
      </c>
      <c r="BT147"/>
      <c r="BU147" s="80"/>
      <c r="BV147" s="80"/>
      <c r="BW147" s="80"/>
      <c r="BX147" s="80"/>
      <c r="BY147" s="80"/>
      <c r="BZ147" s="80"/>
      <c r="CA147" s="80"/>
      <c r="CB147" s="80"/>
      <c r="CC147" s="80"/>
    </row>
    <row r="148" spans="1:81">
      <c r="A148" s="80" t="s">
        <v>1985</v>
      </c>
      <c r="B148" s="80">
        <v>92</v>
      </c>
      <c r="C148" s="80">
        <v>7</v>
      </c>
      <c r="D148" s="80">
        <v>6</v>
      </c>
      <c r="E148" s="80">
        <v>2010</v>
      </c>
      <c r="F148" s="80" t="s">
        <v>86</v>
      </c>
      <c r="G148" s="80" t="s">
        <v>1978</v>
      </c>
      <c r="H148" s="80" t="s">
        <v>1979</v>
      </c>
      <c r="I148" s="177"/>
      <c r="J148" s="81">
        <v>460.59333525814111</v>
      </c>
      <c r="K148" s="81">
        <v>2.5205815950883359</v>
      </c>
      <c r="L148" s="81">
        <v>7.2931878139751056</v>
      </c>
      <c r="M148" s="81">
        <v>49.045998126222628</v>
      </c>
      <c r="N148" s="81">
        <v>58.009116604580583</v>
      </c>
      <c r="O148" s="81">
        <v>53.426690466664709</v>
      </c>
      <c r="P148" s="81">
        <v>43.593847814207159</v>
      </c>
      <c r="Q148" s="81">
        <v>2.775031329280321</v>
      </c>
      <c r="R148" s="81">
        <v>0</v>
      </c>
      <c r="S148" s="81">
        <v>3.7249472812901545</v>
      </c>
      <c r="T148" s="82"/>
      <c r="U148" s="81">
        <v>22592076</v>
      </c>
      <c r="V148" s="81">
        <v>1458</v>
      </c>
      <c r="W148" s="81">
        <v>155</v>
      </c>
      <c r="X148" s="81">
        <v>10947</v>
      </c>
      <c r="Y148" s="81">
        <v>16478</v>
      </c>
      <c r="Z148" s="81">
        <v>27134</v>
      </c>
      <c r="AA148" s="81">
        <v>8555</v>
      </c>
      <c r="AB148" s="81">
        <v>45611</v>
      </c>
      <c r="AC148" s="81">
        <v>0</v>
      </c>
      <c r="AD148" s="81">
        <v>3.7249472812901545</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0</v>
      </c>
      <c r="BH148" s="81">
        <v>0</v>
      </c>
      <c r="BI148" s="81">
        <v>32.055</v>
      </c>
      <c r="BJ148" s="81">
        <v>0</v>
      </c>
      <c r="BK148" s="81">
        <v>0</v>
      </c>
      <c r="BL148" s="81">
        <v>0</v>
      </c>
      <c r="BM148" s="82"/>
      <c r="BN148" s="81">
        <v>0</v>
      </c>
      <c r="BO148" s="81">
        <v>0</v>
      </c>
      <c r="BP148" s="81">
        <v>3</v>
      </c>
      <c r="BQ148" s="81">
        <v>0</v>
      </c>
      <c r="BR148" s="81">
        <v>0</v>
      </c>
      <c r="BS148" s="81">
        <v>0</v>
      </c>
      <c r="BT148"/>
      <c r="BU148" s="80">
        <v>32.055</v>
      </c>
      <c r="BV148" s="80">
        <v>0</v>
      </c>
      <c r="BW148" s="80">
        <v>0</v>
      </c>
      <c r="BX148" s="80">
        <v>0</v>
      </c>
      <c r="BY148" s="80">
        <v>0</v>
      </c>
      <c r="BZ148" s="80">
        <v>0</v>
      </c>
      <c r="CA148" s="80">
        <v>0</v>
      </c>
      <c r="CB148" s="80">
        <v>0</v>
      </c>
      <c r="CC148" s="80">
        <v>0</v>
      </c>
    </row>
    <row r="149" spans="1:81">
      <c r="A149" s="80" t="s">
        <v>1986</v>
      </c>
      <c r="B149" s="80">
        <v>93</v>
      </c>
      <c r="C149" s="80">
        <v>8</v>
      </c>
      <c r="D149" s="80">
        <v>6</v>
      </c>
      <c r="E149" s="80">
        <v>2011</v>
      </c>
      <c r="F149" s="80" t="s">
        <v>87</v>
      </c>
      <c r="G149" s="80" t="s">
        <v>1978</v>
      </c>
      <c r="H149" s="80" t="s">
        <v>1979</v>
      </c>
      <c r="I149" s="177"/>
      <c r="J149" s="81">
        <v>480.2557769545225</v>
      </c>
      <c r="K149" s="81">
        <v>3.6196365717772574</v>
      </c>
      <c r="L149" s="81">
        <v>7.7707327251116496</v>
      </c>
      <c r="M149" s="81">
        <v>59.710748300744292</v>
      </c>
      <c r="N149" s="81">
        <v>64.086531862868185</v>
      </c>
      <c r="O149" s="81">
        <v>53.581850713361291</v>
      </c>
      <c r="P149" s="81">
        <v>42.061888609554252</v>
      </c>
      <c r="Q149" s="81">
        <v>3.2493261985173771</v>
      </c>
      <c r="R149" s="81">
        <v>0</v>
      </c>
      <c r="S149" s="81">
        <v>4.6051232754742584</v>
      </c>
      <c r="T149" s="82"/>
      <c r="U149" s="81">
        <v>21849675</v>
      </c>
      <c r="V149" s="81">
        <v>1458</v>
      </c>
      <c r="W149" s="81">
        <v>155</v>
      </c>
      <c r="X149" s="81">
        <v>10947</v>
      </c>
      <c r="Y149" s="81">
        <v>17029</v>
      </c>
      <c r="Z149" s="81">
        <v>27804</v>
      </c>
      <c r="AA149" s="81">
        <v>8500</v>
      </c>
      <c r="AB149" s="81">
        <v>46301</v>
      </c>
      <c r="AC149" s="81">
        <v>0</v>
      </c>
      <c r="AD149" s="81">
        <v>4.6051232754742584</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0</v>
      </c>
      <c r="BH149" s="81">
        <v>0</v>
      </c>
      <c r="BI149" s="81">
        <v>33.625999999999998</v>
      </c>
      <c r="BJ149" s="81">
        <v>0</v>
      </c>
      <c r="BK149" s="81">
        <v>0</v>
      </c>
      <c r="BL149" s="81">
        <v>0</v>
      </c>
      <c r="BM149" s="82"/>
      <c r="BN149" s="81">
        <v>0</v>
      </c>
      <c r="BO149" s="81">
        <v>0</v>
      </c>
      <c r="BP149" s="81">
        <v>3</v>
      </c>
      <c r="BQ149" s="81">
        <v>0</v>
      </c>
      <c r="BR149" s="81">
        <v>0</v>
      </c>
      <c r="BS149" s="81">
        <v>0</v>
      </c>
      <c r="BT149"/>
      <c r="BU149" s="80">
        <v>33.625999999999998</v>
      </c>
      <c r="BV149" s="80">
        <v>0</v>
      </c>
      <c r="BW149" s="80">
        <v>0</v>
      </c>
      <c r="BX149" s="80">
        <v>0</v>
      </c>
      <c r="BY149" s="80">
        <v>0</v>
      </c>
      <c r="BZ149" s="80">
        <v>0</v>
      </c>
      <c r="CA149" s="80">
        <v>0</v>
      </c>
      <c r="CB149" s="80">
        <v>0</v>
      </c>
      <c r="CC149" s="80">
        <v>0</v>
      </c>
    </row>
    <row r="150" spans="1:81">
      <c r="A150" s="80" t="s">
        <v>1987</v>
      </c>
      <c r="B150" s="80">
        <v>94</v>
      </c>
      <c r="C150" s="80">
        <v>9</v>
      </c>
      <c r="D150" s="80">
        <v>6</v>
      </c>
      <c r="E150" s="80">
        <v>2012</v>
      </c>
      <c r="F150" s="80" t="s">
        <v>88</v>
      </c>
      <c r="G150" s="80" t="s">
        <v>1978</v>
      </c>
      <c r="H150" s="80" t="s">
        <v>1979</v>
      </c>
      <c r="I150" s="177"/>
      <c r="J150" s="81">
        <v>563.62564584885035</v>
      </c>
      <c r="K150" s="81">
        <v>3.4298073206388313</v>
      </c>
      <c r="L150" s="81">
        <v>7.7862829492197738</v>
      </c>
      <c r="M150" s="81">
        <v>65.276822904751</v>
      </c>
      <c r="N150" s="81">
        <v>71.902635354778624</v>
      </c>
      <c r="O150" s="81">
        <v>54.513874272866467</v>
      </c>
      <c r="P150" s="81">
        <v>42.04242113355162</v>
      </c>
      <c r="Q150" s="81">
        <v>3.5985563707180597</v>
      </c>
      <c r="R150" s="81">
        <v>0</v>
      </c>
      <c r="S150" s="81">
        <v>4.6088818540505976</v>
      </c>
      <c r="T150" s="82"/>
      <c r="U150" s="81">
        <v>25153581</v>
      </c>
      <c r="V150" s="81">
        <v>1458</v>
      </c>
      <c r="W150" s="81">
        <v>155</v>
      </c>
      <c r="X150" s="81">
        <v>10947</v>
      </c>
      <c r="Y150" s="81">
        <v>17496</v>
      </c>
      <c r="Z150" s="81">
        <v>28512</v>
      </c>
      <c r="AA150" s="81">
        <v>8448</v>
      </c>
      <c r="AB150" s="81">
        <v>47196</v>
      </c>
      <c r="AC150" s="81">
        <v>0</v>
      </c>
      <c r="AD150" s="81">
        <v>4.6088818540505976</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0</v>
      </c>
      <c r="BH150" s="81">
        <v>0</v>
      </c>
      <c r="BI150" s="81">
        <v>44.338000000000001</v>
      </c>
      <c r="BJ150" s="81">
        <v>0</v>
      </c>
      <c r="BK150" s="81">
        <v>0</v>
      </c>
      <c r="BL150" s="81">
        <v>0</v>
      </c>
      <c r="BM150" s="82"/>
      <c r="BN150" s="81">
        <v>0</v>
      </c>
      <c r="BO150" s="81">
        <v>0</v>
      </c>
      <c r="BP150" s="81">
        <v>4</v>
      </c>
      <c r="BQ150" s="81">
        <v>0</v>
      </c>
      <c r="BR150" s="81">
        <v>0</v>
      </c>
      <c r="BS150" s="81">
        <v>0</v>
      </c>
      <c r="BT150"/>
      <c r="BU150" s="80">
        <v>44.338000000000001</v>
      </c>
      <c r="BV150" s="80">
        <v>0</v>
      </c>
      <c r="BW150" s="80">
        <v>0</v>
      </c>
      <c r="BX150" s="80">
        <v>0</v>
      </c>
      <c r="BY150" s="80">
        <v>0</v>
      </c>
      <c r="BZ150" s="80">
        <v>0</v>
      </c>
      <c r="CA150" s="80">
        <v>0</v>
      </c>
      <c r="CB150" s="80">
        <v>0</v>
      </c>
      <c r="CC150" s="80">
        <v>0</v>
      </c>
    </row>
    <row r="151" spans="1:81">
      <c r="A151" s="80" t="s">
        <v>1988</v>
      </c>
      <c r="B151" s="80">
        <v>95</v>
      </c>
      <c r="C151" s="80">
        <v>10</v>
      </c>
      <c r="D151" s="80">
        <v>6</v>
      </c>
      <c r="E151" s="80">
        <v>2013</v>
      </c>
      <c r="F151" s="80" t="s">
        <v>89</v>
      </c>
      <c r="G151" s="80" t="s">
        <v>1978</v>
      </c>
      <c r="H151" s="80" t="s">
        <v>1979</v>
      </c>
      <c r="I151" s="177"/>
      <c r="J151" s="81">
        <v>632.6062247004553</v>
      </c>
      <c r="K151" s="81">
        <v>3.0579986085304602</v>
      </c>
      <c r="L151" s="81">
        <v>7.4713595054222077</v>
      </c>
      <c r="M151" s="81">
        <v>63.710019195878445</v>
      </c>
      <c r="N151" s="81">
        <v>73.009407158710857</v>
      </c>
      <c r="O151" s="81">
        <v>53.675606575155562</v>
      </c>
      <c r="P151" s="81">
        <v>42.105920544296218</v>
      </c>
      <c r="Q151" s="81">
        <v>3.7067551405982151</v>
      </c>
      <c r="R151" s="81">
        <v>0</v>
      </c>
      <c r="S151" s="81">
        <v>5.5867651286798647</v>
      </c>
      <c r="T151" s="82"/>
      <c r="U151" s="81">
        <v>26455323</v>
      </c>
      <c r="V151" s="81">
        <v>1458</v>
      </c>
      <c r="W151" s="81">
        <v>155</v>
      </c>
      <c r="X151" s="81">
        <v>10947</v>
      </c>
      <c r="Y151" s="81">
        <v>17974</v>
      </c>
      <c r="Z151" s="81">
        <v>29327</v>
      </c>
      <c r="AA151" s="81">
        <v>8429</v>
      </c>
      <c r="AB151" s="81">
        <v>47918</v>
      </c>
      <c r="AC151" s="81">
        <v>0</v>
      </c>
      <c r="AD151" s="81">
        <v>5.5867651286798647</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0</v>
      </c>
      <c r="BH151" s="81">
        <v>0</v>
      </c>
      <c r="BI151" s="81">
        <v>48.908999999999999</v>
      </c>
      <c r="BJ151" s="81">
        <v>0</v>
      </c>
      <c r="BK151" s="81">
        <v>0</v>
      </c>
      <c r="BL151" s="81">
        <v>0</v>
      </c>
      <c r="BM151" s="82"/>
      <c r="BN151" s="81">
        <v>0</v>
      </c>
      <c r="BO151" s="81">
        <v>0</v>
      </c>
      <c r="BP151" s="81">
        <v>4</v>
      </c>
      <c r="BQ151" s="81">
        <v>0</v>
      </c>
      <c r="BR151" s="81">
        <v>0</v>
      </c>
      <c r="BS151" s="81">
        <v>0</v>
      </c>
      <c r="BT151"/>
      <c r="BU151" s="80">
        <v>48.908999999999999</v>
      </c>
      <c r="BV151" s="80">
        <v>0</v>
      </c>
      <c r="BW151" s="80">
        <v>0</v>
      </c>
      <c r="BX151" s="80">
        <v>0</v>
      </c>
      <c r="BY151" s="80">
        <v>0</v>
      </c>
      <c r="BZ151" s="80">
        <v>0</v>
      </c>
      <c r="CA151" s="80">
        <v>0</v>
      </c>
      <c r="CB151" s="80">
        <v>0</v>
      </c>
      <c r="CC151" s="80">
        <v>0</v>
      </c>
    </row>
    <row r="152" spans="1:81">
      <c r="A152" s="80" t="s">
        <v>1989</v>
      </c>
      <c r="B152" s="80">
        <v>96</v>
      </c>
      <c r="C152" s="80">
        <v>11</v>
      </c>
      <c r="D152" s="80">
        <v>6</v>
      </c>
      <c r="E152" s="80">
        <v>2014</v>
      </c>
      <c r="F152" s="80" t="s">
        <v>90</v>
      </c>
      <c r="G152" s="80" t="s">
        <v>1978</v>
      </c>
      <c r="H152" s="80" t="s">
        <v>1979</v>
      </c>
      <c r="I152" s="177"/>
      <c r="J152" s="81">
        <v>562.02552878259621</v>
      </c>
      <c r="K152" s="81">
        <v>3.1251926133332599</v>
      </c>
      <c r="L152" s="81">
        <v>8.9348272634189172</v>
      </c>
      <c r="M152" s="81">
        <v>69.081989803749124</v>
      </c>
      <c r="N152" s="81">
        <v>73.326996852804953</v>
      </c>
      <c r="O152" s="81">
        <v>52.044659341658921</v>
      </c>
      <c r="P152" s="81">
        <v>42.119041865502751</v>
      </c>
      <c r="Q152" s="81">
        <v>3.6385512702068992</v>
      </c>
      <c r="R152" s="81">
        <v>0</v>
      </c>
      <c r="S152" s="81">
        <v>5.3483579722373689</v>
      </c>
      <c r="T152" s="82"/>
      <c r="U152" s="81">
        <v>26125673</v>
      </c>
      <c r="V152" s="81">
        <v>1290</v>
      </c>
      <c r="W152" s="81">
        <v>157</v>
      </c>
      <c r="X152" s="81">
        <v>12254</v>
      </c>
      <c r="Y152" s="81">
        <v>18591</v>
      </c>
      <c r="Z152" s="81">
        <v>29949</v>
      </c>
      <c r="AA152" s="81">
        <v>8388</v>
      </c>
      <c r="AB152" s="81">
        <v>49024</v>
      </c>
      <c r="AC152" s="81">
        <v>0</v>
      </c>
      <c r="AD152" s="81">
        <v>5.3483579722373689</v>
      </c>
      <c r="AE152" s="82"/>
      <c r="AF152" s="81">
        <v>317786805.60821354</v>
      </c>
      <c r="AG152" s="81">
        <v>2655760.4089127425</v>
      </c>
      <c r="AH152" s="81">
        <v>1911291.3147863722</v>
      </c>
      <c r="AI152" s="81">
        <v>88669274.105663225</v>
      </c>
      <c r="AJ152" s="81">
        <v>104529113.71451905</v>
      </c>
      <c r="AK152" s="81">
        <v>0</v>
      </c>
      <c r="AL152" s="81">
        <v>0</v>
      </c>
      <c r="AM152" s="81">
        <v>6730262.6238294318</v>
      </c>
      <c r="AN152" s="81">
        <v>0</v>
      </c>
      <c r="AO152" s="81">
        <v>0</v>
      </c>
      <c r="AP152" s="82"/>
      <c r="AQ152" s="81">
        <v>1417</v>
      </c>
      <c r="AR152" s="81">
        <v>133</v>
      </c>
      <c r="AS152" s="81">
        <v>0</v>
      </c>
      <c r="AT152" s="81">
        <v>0</v>
      </c>
      <c r="AU152" s="81">
        <v>0</v>
      </c>
      <c r="AV152" s="81">
        <v>0</v>
      </c>
      <c r="AW152" s="81" t="s">
        <v>564</v>
      </c>
      <c r="AX152" s="82"/>
      <c r="AY152" s="81">
        <v>5580</v>
      </c>
      <c r="AZ152" s="81">
        <v>12557.9</v>
      </c>
      <c r="BA152" s="81">
        <v>0</v>
      </c>
      <c r="BB152" s="81">
        <v>0</v>
      </c>
      <c r="BC152" s="81">
        <v>0</v>
      </c>
      <c r="BD152" s="81">
        <v>0</v>
      </c>
      <c r="BE152" s="81" t="s">
        <v>564</v>
      </c>
      <c r="BF152" s="82"/>
      <c r="BG152" s="81">
        <v>0</v>
      </c>
      <c r="BH152" s="81">
        <v>0</v>
      </c>
      <c r="BI152" s="81">
        <v>48.472000000000001</v>
      </c>
      <c r="BJ152" s="81">
        <v>0</v>
      </c>
      <c r="BK152" s="81">
        <v>0</v>
      </c>
      <c r="BL152" s="81">
        <v>0</v>
      </c>
      <c r="BM152" s="82"/>
      <c r="BN152" s="81">
        <v>0</v>
      </c>
      <c r="BO152" s="81">
        <v>0</v>
      </c>
      <c r="BP152" s="81">
        <v>4</v>
      </c>
      <c r="BQ152" s="81">
        <v>0</v>
      </c>
      <c r="BR152" s="81">
        <v>0</v>
      </c>
      <c r="BS152" s="81">
        <v>0</v>
      </c>
      <c r="BT152"/>
      <c r="BU152" s="80">
        <v>48.472000000000001</v>
      </c>
      <c r="BV152" s="80">
        <v>0</v>
      </c>
      <c r="BW152" s="80">
        <v>0</v>
      </c>
      <c r="BX152" s="80">
        <v>0</v>
      </c>
      <c r="BY152" s="80">
        <v>0</v>
      </c>
      <c r="BZ152" s="80">
        <v>0</v>
      </c>
      <c r="CA152" s="80">
        <v>0</v>
      </c>
      <c r="CB152" s="80">
        <v>0</v>
      </c>
      <c r="CC152" s="80">
        <v>0</v>
      </c>
    </row>
    <row r="153" spans="1:81">
      <c r="A153" s="80" t="s">
        <v>1990</v>
      </c>
      <c r="B153" s="80">
        <v>97</v>
      </c>
      <c r="C153" s="80">
        <v>12</v>
      </c>
      <c r="D153" s="80">
        <v>6</v>
      </c>
      <c r="E153" s="80">
        <v>2015</v>
      </c>
      <c r="F153" s="80" t="s">
        <v>91</v>
      </c>
      <c r="G153" s="80" t="s">
        <v>1978</v>
      </c>
      <c r="H153" s="80" t="s">
        <v>1979</v>
      </c>
      <c r="I153" s="177"/>
      <c r="J153" s="81">
        <v>565.40605129534299</v>
      </c>
      <c r="K153" s="81">
        <v>2.990222310699417</v>
      </c>
      <c r="L153" s="81">
        <v>8.9971321944378975</v>
      </c>
      <c r="M153" s="81">
        <v>76.866784276520605</v>
      </c>
      <c r="N153" s="81">
        <v>72.027834161711425</v>
      </c>
      <c r="O153" s="81">
        <v>52.883652334629886</v>
      </c>
      <c r="P153" s="81">
        <v>41.714981092993192</v>
      </c>
      <c r="Q153" s="81">
        <v>3.6563431500323369</v>
      </c>
      <c r="R153" s="81">
        <v>0</v>
      </c>
      <c r="S153" s="81">
        <v>5.4266277890110866</v>
      </c>
      <c r="T153" s="82"/>
      <c r="U153" s="81">
        <v>29365401</v>
      </c>
      <c r="V153" s="81">
        <v>1290</v>
      </c>
      <c r="W153" s="81">
        <v>157</v>
      </c>
      <c r="X153" s="81">
        <v>12254</v>
      </c>
      <c r="Y153" s="81">
        <v>19362</v>
      </c>
      <c r="Z153" s="81">
        <v>30725</v>
      </c>
      <c r="AA153" s="81">
        <v>8301</v>
      </c>
      <c r="AB153" s="81">
        <v>50323</v>
      </c>
      <c r="AC153" s="81">
        <v>0</v>
      </c>
      <c r="AD153" s="81">
        <v>5.4266277890110866</v>
      </c>
      <c r="AE153" s="82"/>
      <c r="AF153" s="81">
        <v>317294112.29782856</v>
      </c>
      <c r="AG153" s="81">
        <v>2342641.683087803</v>
      </c>
      <c r="AH153" s="81">
        <v>1722104.9393150681</v>
      </c>
      <c r="AI153" s="81">
        <v>93984120.632581517</v>
      </c>
      <c r="AJ153" s="81">
        <v>104390044.24804425</v>
      </c>
      <c r="AK153" s="81">
        <v>0</v>
      </c>
      <c r="AL153" s="81">
        <v>0</v>
      </c>
      <c r="AM153" s="81">
        <v>6896556.0529545117</v>
      </c>
      <c r="AN153" s="81">
        <v>0</v>
      </c>
      <c r="AO153" s="81">
        <v>0</v>
      </c>
      <c r="AP153" s="82"/>
      <c r="AQ153" s="81">
        <v>1608</v>
      </c>
      <c r="AR153" s="81">
        <v>296</v>
      </c>
      <c r="AS153" s="81">
        <v>0</v>
      </c>
      <c r="AT153" s="81">
        <v>0</v>
      </c>
      <c r="AU153" s="81">
        <v>0</v>
      </c>
      <c r="AV153" s="81">
        <v>0</v>
      </c>
      <c r="AW153" s="81" t="s">
        <v>564</v>
      </c>
      <c r="AX153" s="82"/>
      <c r="AY153" s="81">
        <v>6443.9</v>
      </c>
      <c r="AZ153" s="81">
        <v>22927.200000000001</v>
      </c>
      <c r="BA153" s="81">
        <v>0</v>
      </c>
      <c r="BB153" s="81">
        <v>0</v>
      </c>
      <c r="BC153" s="81">
        <v>0</v>
      </c>
      <c r="BD153" s="81">
        <v>0</v>
      </c>
      <c r="BE153" s="81" t="s">
        <v>564</v>
      </c>
      <c r="BF153" s="82"/>
      <c r="BG153" s="81">
        <v>0</v>
      </c>
      <c r="BH153" s="81">
        <v>0</v>
      </c>
      <c r="BI153" s="81">
        <v>49.335000000000001</v>
      </c>
      <c r="BJ153" s="81">
        <v>0</v>
      </c>
      <c r="BK153" s="81">
        <v>0</v>
      </c>
      <c r="BL153" s="81">
        <v>0</v>
      </c>
      <c r="BM153" s="82"/>
      <c r="BN153" s="81">
        <v>0</v>
      </c>
      <c r="BO153" s="81">
        <v>0</v>
      </c>
      <c r="BP153" s="81">
        <v>4</v>
      </c>
      <c r="BQ153" s="81">
        <v>0</v>
      </c>
      <c r="BR153" s="81">
        <v>0</v>
      </c>
      <c r="BS153" s="81">
        <v>0</v>
      </c>
      <c r="BT153"/>
      <c r="BU153" s="80">
        <v>49.335000000000001</v>
      </c>
      <c r="BV153" s="80">
        <v>0</v>
      </c>
      <c r="BW153" s="80">
        <v>0</v>
      </c>
      <c r="BX153" s="80">
        <v>0</v>
      </c>
      <c r="BY153" s="80">
        <v>0</v>
      </c>
      <c r="BZ153" s="80">
        <v>0</v>
      </c>
      <c r="CA153" s="80">
        <v>0</v>
      </c>
      <c r="CB153" s="80">
        <v>0</v>
      </c>
      <c r="CC153" s="80">
        <v>0</v>
      </c>
    </row>
    <row r="154" spans="1:81">
      <c r="A154" s="80" t="s">
        <v>1991</v>
      </c>
      <c r="B154" s="80">
        <v>98</v>
      </c>
      <c r="C154" s="80">
        <v>13</v>
      </c>
      <c r="D154" s="80">
        <v>6</v>
      </c>
      <c r="E154" s="80">
        <v>2016</v>
      </c>
      <c r="F154" s="80" t="s">
        <v>92</v>
      </c>
      <c r="G154" s="80" t="s">
        <v>1978</v>
      </c>
      <c r="H154" s="80" t="s">
        <v>1979</v>
      </c>
      <c r="I154" s="177"/>
      <c r="J154" s="81">
        <v>582.29184942878874</v>
      </c>
      <c r="K154" s="81">
        <v>2.7779205330397314</v>
      </c>
      <c r="L154" s="81">
        <v>8.9338085685530491</v>
      </c>
      <c r="M154" s="81">
        <v>56.226068279202089</v>
      </c>
      <c r="N154" s="81">
        <v>64.841324585923743</v>
      </c>
      <c r="O154" s="81">
        <v>51.641259546358533</v>
      </c>
      <c r="P154" s="81">
        <v>39.438245938770848</v>
      </c>
      <c r="Q154" s="81">
        <v>3.600185091608922</v>
      </c>
      <c r="R154" s="81">
        <v>0</v>
      </c>
      <c r="S154" s="81">
        <v>5.2450198419075376</v>
      </c>
      <c r="T154" s="82"/>
      <c r="U154" s="81">
        <v>27252158</v>
      </c>
      <c r="V154" s="81">
        <v>1290</v>
      </c>
      <c r="W154" s="81">
        <v>157</v>
      </c>
      <c r="X154" s="81">
        <v>12254</v>
      </c>
      <c r="Y154" s="81">
        <v>19797</v>
      </c>
      <c r="Z154" s="81">
        <v>30372</v>
      </c>
      <c r="AA154" s="81">
        <v>8117</v>
      </c>
      <c r="AB154" s="81">
        <v>50971</v>
      </c>
      <c r="AC154" s="81">
        <v>0</v>
      </c>
      <c r="AD154" s="81">
        <v>5.2450198419075376</v>
      </c>
      <c r="AE154" s="82"/>
      <c r="AF154" s="81">
        <v>327313068.45723951</v>
      </c>
      <c r="AG154" s="81">
        <v>2088604.593211506</v>
      </c>
      <c r="AH154" s="81">
        <v>1544215.631636634</v>
      </c>
      <c r="AI154" s="81">
        <v>87465770.414772391</v>
      </c>
      <c r="AJ154" s="81">
        <v>93412288.62377052</v>
      </c>
      <c r="AK154" s="81">
        <v>0</v>
      </c>
      <c r="AL154" s="81">
        <v>0</v>
      </c>
      <c r="AM154" s="81">
        <v>6990788.6753670573</v>
      </c>
      <c r="AN154" s="81">
        <v>0</v>
      </c>
      <c r="AO154" s="81">
        <v>0</v>
      </c>
      <c r="AP154" s="82"/>
      <c r="AQ154" s="81">
        <v>1775</v>
      </c>
      <c r="AR154" s="81">
        <v>350</v>
      </c>
      <c r="AS154" s="81">
        <v>0</v>
      </c>
      <c r="AT154" s="81">
        <v>0</v>
      </c>
      <c r="AU154" s="81">
        <v>0</v>
      </c>
      <c r="AV154" s="81">
        <v>0</v>
      </c>
      <c r="AW154" s="81" t="s">
        <v>564</v>
      </c>
      <c r="AX154" s="82"/>
      <c r="AY154" s="81">
        <v>7243.3</v>
      </c>
      <c r="AZ154" s="81">
        <v>28298.9</v>
      </c>
      <c r="BA154" s="81">
        <v>0</v>
      </c>
      <c r="BB154" s="81">
        <v>0</v>
      </c>
      <c r="BC154" s="81">
        <v>0</v>
      </c>
      <c r="BD154" s="81">
        <v>0</v>
      </c>
      <c r="BE154" s="81" t="s">
        <v>564</v>
      </c>
      <c r="BF154" s="82"/>
      <c r="BG154" s="81">
        <v>0</v>
      </c>
      <c r="BH154" s="81">
        <v>0</v>
      </c>
      <c r="BI154" s="81">
        <v>47.552</v>
      </c>
      <c r="BJ154" s="81">
        <v>0</v>
      </c>
      <c r="BK154" s="81">
        <v>0</v>
      </c>
      <c r="BL154" s="81">
        <v>0</v>
      </c>
      <c r="BM154" s="82"/>
      <c r="BN154" s="81">
        <v>0</v>
      </c>
      <c r="BO154" s="81">
        <v>0</v>
      </c>
      <c r="BP154" s="81">
        <v>4</v>
      </c>
      <c r="BQ154" s="81">
        <v>0</v>
      </c>
      <c r="BR154" s="81">
        <v>0</v>
      </c>
      <c r="BS154" s="81">
        <v>0</v>
      </c>
      <c r="BT154"/>
      <c r="BU154" s="80">
        <v>47.552</v>
      </c>
      <c r="BV154" s="80">
        <v>0</v>
      </c>
      <c r="BW154" s="80">
        <v>0</v>
      </c>
      <c r="BX154" s="80">
        <v>0</v>
      </c>
      <c r="BY154" s="80">
        <v>0</v>
      </c>
      <c r="BZ154" s="80">
        <v>0</v>
      </c>
      <c r="CA154" s="80">
        <v>0</v>
      </c>
      <c r="CB154" s="80">
        <v>0</v>
      </c>
      <c r="CC154" s="80">
        <v>0</v>
      </c>
    </row>
    <row r="155" spans="1:81">
      <c r="A155" s="80" t="s">
        <v>1992</v>
      </c>
      <c r="B155" s="80">
        <v>99</v>
      </c>
      <c r="C155" s="80">
        <v>14</v>
      </c>
      <c r="D155" s="80">
        <v>6</v>
      </c>
      <c r="E155" s="80">
        <v>2017</v>
      </c>
      <c r="F155" s="80" t="s">
        <v>71</v>
      </c>
      <c r="G155" s="80" t="s">
        <v>1978</v>
      </c>
      <c r="H155" s="80" t="s">
        <v>1979</v>
      </c>
      <c r="I155" s="177"/>
      <c r="J155" s="81">
        <v>535.64453089882875</v>
      </c>
      <c r="K155" s="81">
        <v>2.765818009899244</v>
      </c>
      <c r="L155" s="81">
        <v>8.8962246501257862</v>
      </c>
      <c r="M155" s="81">
        <v>51.135733030224365</v>
      </c>
      <c r="N155" s="81">
        <v>71.849311434044054</v>
      </c>
      <c r="O155" s="81">
        <v>51.949309568891934</v>
      </c>
      <c r="P155" s="81">
        <v>39.608449832544224</v>
      </c>
      <c r="Q155" s="81">
        <v>3.5236309908685497</v>
      </c>
      <c r="R155" s="81">
        <v>0</v>
      </c>
      <c r="S155" s="81">
        <v>3.7932199068579591</v>
      </c>
      <c r="T155" s="82"/>
      <c r="U155" s="81">
        <v>29577289</v>
      </c>
      <c r="V155" s="81">
        <v>1290</v>
      </c>
      <c r="W155" s="81">
        <v>157</v>
      </c>
      <c r="X155" s="81">
        <v>12254</v>
      </c>
      <c r="Y155" s="81">
        <v>20356</v>
      </c>
      <c r="Z155" s="81">
        <v>31060</v>
      </c>
      <c r="AA155" s="81">
        <v>8204</v>
      </c>
      <c r="AB155" s="81">
        <v>51590</v>
      </c>
      <c r="AC155" s="81">
        <v>0</v>
      </c>
      <c r="AD155" s="81">
        <v>3.7932199068579591</v>
      </c>
      <c r="AE155" s="82"/>
      <c r="AF155" s="81">
        <v>331386095.39531732</v>
      </c>
      <c r="AG155" s="81">
        <v>2104667.5673801699</v>
      </c>
      <c r="AH155" s="81">
        <v>1848365.8257318549</v>
      </c>
      <c r="AI155" s="81">
        <v>82767892.563101545</v>
      </c>
      <c r="AJ155" s="81">
        <v>103959251.09030069</v>
      </c>
      <c r="AK155" s="81">
        <v>0</v>
      </c>
      <c r="AL155" s="81">
        <v>0</v>
      </c>
      <c r="AM155" s="81">
        <v>7086757.4514303869</v>
      </c>
      <c r="AN155" s="81">
        <v>0</v>
      </c>
      <c r="AO155" s="81">
        <v>0</v>
      </c>
      <c r="AP155" s="82"/>
      <c r="AQ155" s="81">
        <v>1882</v>
      </c>
      <c r="AR155" s="81">
        <v>413</v>
      </c>
      <c r="AS155" s="81">
        <v>0</v>
      </c>
      <c r="AT155" s="81">
        <v>0</v>
      </c>
      <c r="AU155" s="81">
        <v>0</v>
      </c>
      <c r="AV155" s="81">
        <v>0</v>
      </c>
      <c r="AW155" s="81" t="s">
        <v>564</v>
      </c>
      <c r="AX155" s="82"/>
      <c r="AY155" s="81">
        <v>7771.2999999999993</v>
      </c>
      <c r="AZ155" s="81">
        <v>37605.199999999997</v>
      </c>
      <c r="BA155" s="81">
        <v>0</v>
      </c>
      <c r="BB155" s="81">
        <v>0</v>
      </c>
      <c r="BC155" s="81">
        <v>0</v>
      </c>
      <c r="BD155" s="81">
        <v>0</v>
      </c>
      <c r="BE155" s="81" t="s">
        <v>564</v>
      </c>
      <c r="BF155" s="82"/>
      <c r="BG155" s="81">
        <v>0</v>
      </c>
      <c r="BH155" s="81">
        <v>0</v>
      </c>
      <c r="BI155" s="81">
        <v>51.5</v>
      </c>
      <c r="BJ155" s="81">
        <v>0</v>
      </c>
      <c r="BK155" s="81">
        <v>0</v>
      </c>
      <c r="BL155" s="81">
        <v>0</v>
      </c>
      <c r="BM155" s="82"/>
      <c r="BN155" s="81">
        <v>0</v>
      </c>
      <c r="BO155" s="81">
        <v>0</v>
      </c>
      <c r="BP155" s="81">
        <v>4</v>
      </c>
      <c r="BQ155" s="81">
        <v>0</v>
      </c>
      <c r="BR155" s="81">
        <v>0</v>
      </c>
      <c r="BS155" s="81">
        <v>0</v>
      </c>
      <c r="BT155"/>
      <c r="BU155" s="80">
        <v>51.5</v>
      </c>
      <c r="BV155" s="80">
        <v>0</v>
      </c>
      <c r="BW155" s="80">
        <v>0</v>
      </c>
      <c r="BX155" s="80">
        <v>0</v>
      </c>
      <c r="BY155" s="80">
        <v>0</v>
      </c>
      <c r="BZ155" s="80">
        <v>0</v>
      </c>
      <c r="CA155" s="80">
        <v>0</v>
      </c>
      <c r="CB155" s="80">
        <v>0</v>
      </c>
      <c r="CC155" s="80">
        <v>0</v>
      </c>
    </row>
    <row r="156" spans="1:81">
      <c r="A156" s="80" t="s">
        <v>1993</v>
      </c>
      <c r="B156" s="80">
        <v>100</v>
      </c>
      <c r="C156" s="80">
        <v>15</v>
      </c>
      <c r="D156" s="80">
        <v>6</v>
      </c>
      <c r="E156" s="80">
        <v>2018</v>
      </c>
      <c r="F156" s="80" t="s">
        <v>93</v>
      </c>
      <c r="G156" s="80" t="s">
        <v>1978</v>
      </c>
      <c r="H156" s="80" t="s">
        <v>1979</v>
      </c>
      <c r="I156" s="177"/>
      <c r="J156" s="81">
        <v>589.14053717065303</v>
      </c>
      <c r="K156" s="81">
        <v>2.6097543777961683</v>
      </c>
      <c r="L156" s="81">
        <v>8.3444145719576852</v>
      </c>
      <c r="M156" s="81">
        <v>54.269196988596114</v>
      </c>
      <c r="N156" s="81">
        <v>68.927802026122336</v>
      </c>
      <c r="O156" s="81">
        <v>51.977662990839697</v>
      </c>
      <c r="P156" s="81">
        <v>39.716065864254553</v>
      </c>
      <c r="Q156" s="81">
        <v>3.272286918967906</v>
      </c>
      <c r="R156" s="81">
        <v>0</v>
      </c>
      <c r="S156" s="81">
        <v>3.2128411366322815</v>
      </c>
      <c r="T156" s="82"/>
      <c r="U156" s="81">
        <v>32416463</v>
      </c>
      <c r="V156" s="81">
        <v>1290</v>
      </c>
      <c r="W156" s="81">
        <v>157</v>
      </c>
      <c r="X156" s="81">
        <v>12254</v>
      </c>
      <c r="Y156" s="81">
        <v>20562</v>
      </c>
      <c r="Z156" s="81">
        <v>31672</v>
      </c>
      <c r="AA156" s="81">
        <v>8309</v>
      </c>
      <c r="AB156" s="81">
        <v>51630</v>
      </c>
      <c r="AC156" s="81">
        <v>0</v>
      </c>
      <c r="AD156" s="81">
        <v>3.212841136632282</v>
      </c>
      <c r="AE156" s="82"/>
      <c r="AF156" s="81">
        <v>358517525.48512638</v>
      </c>
      <c r="AG156" s="81">
        <v>1868955.9604035621</v>
      </c>
      <c r="AH156" s="81">
        <v>1775683.0686944351</v>
      </c>
      <c r="AI156" s="81">
        <v>85769148.383457541</v>
      </c>
      <c r="AJ156" s="81">
        <v>103932498.0880769</v>
      </c>
      <c r="AK156" s="81">
        <v>0</v>
      </c>
      <c r="AL156" s="81">
        <v>0</v>
      </c>
      <c r="AM156" s="81">
        <v>7106926.84604243</v>
      </c>
      <c r="AN156" s="81">
        <v>0</v>
      </c>
      <c r="AO156" s="81">
        <v>0</v>
      </c>
      <c r="AP156" s="82"/>
      <c r="AQ156" s="81">
        <v>1994</v>
      </c>
      <c r="AR156" s="81">
        <v>456</v>
      </c>
      <c r="AS156" s="81">
        <v>0</v>
      </c>
      <c r="AT156" s="81">
        <v>0</v>
      </c>
      <c r="AU156" s="81">
        <v>0</v>
      </c>
      <c r="AV156" s="81">
        <v>0</v>
      </c>
      <c r="AW156" s="81" t="s">
        <v>564</v>
      </c>
      <c r="AX156" s="82"/>
      <c r="AY156" s="81">
        <v>8328.7999999999993</v>
      </c>
      <c r="AZ156" s="81">
        <v>39229</v>
      </c>
      <c r="BA156" s="81">
        <v>0</v>
      </c>
      <c r="BB156" s="81">
        <v>0</v>
      </c>
      <c r="BC156" s="81">
        <v>0</v>
      </c>
      <c r="BD156" s="81">
        <v>0</v>
      </c>
      <c r="BE156" s="81" t="s">
        <v>564</v>
      </c>
      <c r="BF156" s="82"/>
      <c r="BG156" s="81">
        <v>0</v>
      </c>
      <c r="BH156" s="81">
        <v>0</v>
      </c>
      <c r="BI156" s="81">
        <v>50.936999999999998</v>
      </c>
      <c r="BJ156" s="81">
        <v>0</v>
      </c>
      <c r="BK156" s="81">
        <v>0</v>
      </c>
      <c r="BL156" s="81">
        <v>0</v>
      </c>
      <c r="BM156" s="82"/>
      <c r="BN156" s="81">
        <v>0</v>
      </c>
      <c r="BO156" s="81">
        <v>0</v>
      </c>
      <c r="BP156" s="81">
        <v>3</v>
      </c>
      <c r="BQ156" s="81">
        <v>0</v>
      </c>
      <c r="BR156" s="81">
        <v>0</v>
      </c>
      <c r="BS156" s="81">
        <v>0</v>
      </c>
      <c r="BT156"/>
      <c r="BU156" s="80">
        <v>50.936999999999998</v>
      </c>
      <c r="BV156" s="80">
        <v>0</v>
      </c>
      <c r="BW156" s="80">
        <v>0</v>
      </c>
      <c r="BX156" s="80">
        <v>0</v>
      </c>
      <c r="BY156" s="80">
        <v>0</v>
      </c>
      <c r="BZ156" s="80">
        <v>0</v>
      </c>
      <c r="CA156" s="80">
        <v>0</v>
      </c>
      <c r="CB156" s="80">
        <v>0</v>
      </c>
      <c r="CC156" s="80">
        <v>0</v>
      </c>
    </row>
    <row r="157" spans="1:81">
      <c r="A157" s="80" t="s">
        <v>1994</v>
      </c>
      <c r="B157" s="80">
        <v>101</v>
      </c>
      <c r="C157" s="80">
        <v>16</v>
      </c>
      <c r="D157" s="80">
        <v>6</v>
      </c>
      <c r="E157" s="80">
        <v>2019</v>
      </c>
      <c r="F157" s="80" t="s">
        <v>73</v>
      </c>
      <c r="G157" s="80" t="s">
        <v>1978</v>
      </c>
      <c r="H157" s="80" t="s">
        <v>1979</v>
      </c>
      <c r="I157" s="177"/>
      <c r="J157" s="81">
        <v>623.25424223687162</v>
      </c>
      <c r="K157" s="81">
        <v>2.3831881808146633</v>
      </c>
      <c r="L157" s="81">
        <v>8.4162095064820459</v>
      </c>
      <c r="M157" s="81">
        <v>53.048013201028944</v>
      </c>
      <c r="N157" s="81">
        <v>66.618341549012925</v>
      </c>
      <c r="O157" s="81">
        <v>52.582103769848821</v>
      </c>
      <c r="P157" s="81">
        <v>41.08951259324536</v>
      </c>
      <c r="Q157" s="81">
        <v>3.1986751255442352</v>
      </c>
      <c r="R157" s="81">
        <v>0</v>
      </c>
      <c r="S157" s="81">
        <v>4.6122632283601037</v>
      </c>
      <c r="T157" s="82"/>
      <c r="U157" s="81">
        <v>34397372</v>
      </c>
      <c r="V157" s="81">
        <v>1290</v>
      </c>
      <c r="W157" s="81">
        <v>157</v>
      </c>
      <c r="X157" s="81">
        <v>12254</v>
      </c>
      <c r="Y157" s="81">
        <v>20842</v>
      </c>
      <c r="Z157" s="81">
        <v>32920</v>
      </c>
      <c r="AA157" s="81">
        <v>8532</v>
      </c>
      <c r="AB157" s="81">
        <v>51835</v>
      </c>
      <c r="AC157" s="81">
        <v>0</v>
      </c>
      <c r="AD157" s="81">
        <v>4.6122632283601037</v>
      </c>
      <c r="AE157" s="82"/>
      <c r="AF157" s="81">
        <v>376842099.49907702</v>
      </c>
      <c r="AG157" s="81">
        <v>1804653.6873984151</v>
      </c>
      <c r="AH157" s="81">
        <v>1879563.044516735</v>
      </c>
      <c r="AI157" s="81">
        <v>87268966.60637559</v>
      </c>
      <c r="AJ157" s="81">
        <v>99872267.141753599</v>
      </c>
      <c r="AK157" s="81">
        <v>0</v>
      </c>
      <c r="AL157" s="81">
        <v>0</v>
      </c>
      <c r="AM157" s="81">
        <v>7059536.7863289192</v>
      </c>
      <c r="AN157" s="81">
        <v>0</v>
      </c>
      <c r="AO157" s="81">
        <v>0</v>
      </c>
      <c r="AP157" s="82"/>
      <c r="AQ157" s="81">
        <v>2114</v>
      </c>
      <c r="AR157" s="81">
        <v>494</v>
      </c>
      <c r="AS157" s="81">
        <v>0</v>
      </c>
      <c r="AT157" s="81">
        <v>0</v>
      </c>
      <c r="AU157" s="81">
        <v>0</v>
      </c>
      <c r="AV157" s="81">
        <v>0</v>
      </c>
      <c r="AW157" s="81" t="s">
        <v>564</v>
      </c>
      <c r="AX157" s="82"/>
      <c r="AY157" s="81">
        <v>8915.8999999999887</v>
      </c>
      <c r="AZ157" s="81">
        <v>43331.599999999991</v>
      </c>
      <c r="BA157" s="81">
        <v>0</v>
      </c>
      <c r="BB157" s="81">
        <v>0</v>
      </c>
      <c r="BC157" s="81">
        <v>0</v>
      </c>
      <c r="BD157" s="81">
        <v>0</v>
      </c>
      <c r="BE157" s="81" t="s">
        <v>564</v>
      </c>
      <c r="BF157" s="82"/>
      <c r="BG157" s="81">
        <v>0</v>
      </c>
      <c r="BH157" s="81">
        <v>0</v>
      </c>
      <c r="BI157" s="81">
        <v>50.375999999999998</v>
      </c>
      <c r="BJ157" s="81">
        <v>0</v>
      </c>
      <c r="BK157" s="81">
        <v>0</v>
      </c>
      <c r="BL157" s="81">
        <v>0</v>
      </c>
      <c r="BM157" s="82"/>
      <c r="BN157" s="81">
        <v>0</v>
      </c>
      <c r="BO157" s="81">
        <v>0</v>
      </c>
      <c r="BP157" s="81">
        <v>3</v>
      </c>
      <c r="BQ157" s="81">
        <v>0</v>
      </c>
      <c r="BR157" s="81">
        <v>0</v>
      </c>
      <c r="BS157" s="81">
        <v>0</v>
      </c>
      <c r="BT157"/>
      <c r="BU157" s="80">
        <v>50.375999999999998</v>
      </c>
      <c r="BV157" s="80">
        <v>0</v>
      </c>
      <c r="BW157" s="80">
        <v>0</v>
      </c>
      <c r="BX157" s="80">
        <v>0</v>
      </c>
      <c r="BY157" s="80">
        <v>0</v>
      </c>
      <c r="BZ157" s="80">
        <v>0</v>
      </c>
      <c r="CA157" s="80">
        <v>0</v>
      </c>
      <c r="CB157" s="80">
        <v>0</v>
      </c>
      <c r="CC157" s="80">
        <v>0</v>
      </c>
    </row>
    <row r="158" spans="1:81">
      <c r="A158" s="80" t="s">
        <v>1995</v>
      </c>
      <c r="B158" s="80">
        <v>102</v>
      </c>
      <c r="C158" s="80">
        <v>17</v>
      </c>
      <c r="D158" s="80">
        <v>6</v>
      </c>
      <c r="E158" s="80">
        <v>2020</v>
      </c>
      <c r="F158" s="80" t="s">
        <v>218</v>
      </c>
      <c r="G158" s="174" t="s">
        <v>1978</v>
      </c>
      <c r="H158" s="80" t="s">
        <v>1979</v>
      </c>
      <c r="I158" s="177"/>
      <c r="J158" s="81">
        <v>470.25463833892292</v>
      </c>
      <c r="K158" s="81">
        <v>2.8091109600569641</v>
      </c>
      <c r="L158" s="81">
        <v>6.8720607478699991</v>
      </c>
      <c r="M158" s="81">
        <v>53.681022032884513</v>
      </c>
      <c r="N158" s="81">
        <v>64.723644953736908</v>
      </c>
      <c r="O158" s="81">
        <v>45.641136582277035</v>
      </c>
      <c r="P158" s="81">
        <v>37.455351930326415</v>
      </c>
      <c r="Q158" s="81">
        <v>3.0725708435300403</v>
      </c>
      <c r="R158" s="81">
        <v>0</v>
      </c>
      <c r="S158" s="81">
        <v>3.44934426879469</v>
      </c>
      <c r="T158" s="82"/>
      <c r="U158" s="81">
        <v>31445973</v>
      </c>
      <c r="V158" s="81">
        <v>1294</v>
      </c>
      <c r="W158" s="81">
        <v>139</v>
      </c>
      <c r="X158" s="81">
        <v>13791</v>
      </c>
      <c r="Y158" s="81">
        <v>21222</v>
      </c>
      <c r="Z158" s="81">
        <v>32614</v>
      </c>
      <c r="AA158" s="81">
        <v>8450</v>
      </c>
      <c r="AB158" s="81">
        <v>52110</v>
      </c>
      <c r="AC158" s="81">
        <v>0</v>
      </c>
      <c r="AD158" s="81">
        <v>3.44934426879469</v>
      </c>
      <c r="AE158" s="82"/>
      <c r="AF158" s="81">
        <v>337712101.15287119</v>
      </c>
      <c r="AG158" s="81">
        <v>2006585.7392645467</v>
      </c>
      <c r="AH158" s="81">
        <v>1244151.5570096797</v>
      </c>
      <c r="AI158" s="81">
        <v>89708840.633226067</v>
      </c>
      <c r="AJ158" s="81">
        <v>100783126.28179905</v>
      </c>
      <c r="AK158" s="81"/>
      <c r="AL158" s="81"/>
      <c r="AM158" s="81">
        <v>6800933.9541752739</v>
      </c>
      <c r="AN158" s="81"/>
      <c r="AO158" s="81"/>
      <c r="AP158" s="82"/>
      <c r="AQ158" s="81">
        <v>2230</v>
      </c>
      <c r="AR158" s="81">
        <v>517</v>
      </c>
      <c r="AS158" s="81">
        <v>0</v>
      </c>
      <c r="AT158" s="81">
        <v>0</v>
      </c>
      <c r="AU158" s="81">
        <v>0</v>
      </c>
      <c r="AV158" s="81">
        <v>0</v>
      </c>
      <c r="AW158" s="81">
        <v>0</v>
      </c>
      <c r="AX158" s="82"/>
      <c r="AY158" s="81">
        <v>9533.4999999999836</v>
      </c>
      <c r="AZ158" s="81">
        <v>61190.500000000022</v>
      </c>
      <c r="BA158" s="81">
        <v>0</v>
      </c>
      <c r="BB158" s="81">
        <v>0</v>
      </c>
      <c r="BC158" s="81">
        <v>0</v>
      </c>
      <c r="BD158" s="81">
        <v>0</v>
      </c>
      <c r="BE158" s="81">
        <v>0</v>
      </c>
      <c r="BF158" s="82"/>
      <c r="BG158" s="81">
        <v>0</v>
      </c>
      <c r="BH158" s="81">
        <v>0</v>
      </c>
      <c r="BI158" s="81">
        <v>49.006</v>
      </c>
      <c r="BJ158" s="81">
        <v>0</v>
      </c>
      <c r="BK158" s="81">
        <v>0</v>
      </c>
      <c r="BL158" s="81">
        <v>0</v>
      </c>
      <c r="BM158" s="82"/>
      <c r="BN158" s="81">
        <v>0</v>
      </c>
      <c r="BO158" s="81">
        <v>0</v>
      </c>
      <c r="BP158" s="81">
        <v>3</v>
      </c>
      <c r="BQ158" s="81">
        <v>0</v>
      </c>
      <c r="BR158" s="81">
        <v>0</v>
      </c>
      <c r="BS158" s="81">
        <v>0</v>
      </c>
      <c r="BT158"/>
      <c r="BU158" s="80">
        <v>49.006</v>
      </c>
      <c r="BV158" s="80">
        <v>0</v>
      </c>
      <c r="BW158" s="80">
        <v>0</v>
      </c>
      <c r="BX158" s="80">
        <v>0</v>
      </c>
      <c r="BY158" s="80">
        <v>0</v>
      </c>
      <c r="BZ158" s="80">
        <v>0</v>
      </c>
      <c r="CA158" s="80">
        <v>0</v>
      </c>
      <c r="CB158" s="80">
        <v>0</v>
      </c>
      <c r="CC158" s="80">
        <v>0</v>
      </c>
    </row>
    <row r="159" spans="1:81">
      <c r="A159" s="80" t="s">
        <v>1996</v>
      </c>
      <c r="B159" s="80">
        <v>102</v>
      </c>
      <c r="C159" s="80">
        <v>18</v>
      </c>
      <c r="D159" s="80">
        <v>6</v>
      </c>
      <c r="E159" s="80">
        <v>2021</v>
      </c>
      <c r="F159" s="80" t="s">
        <v>75</v>
      </c>
      <c r="G159" s="174" t="s">
        <v>1978</v>
      </c>
      <c r="H159" s="80" t="s">
        <v>1979</v>
      </c>
      <c r="I159" s="177"/>
      <c r="J159" s="81">
        <v>671.5729400369537</v>
      </c>
      <c r="K159" s="81">
        <v>2.9914768326217329</v>
      </c>
      <c r="L159" s="81">
        <v>5.6930130360484883</v>
      </c>
      <c r="M159" s="81">
        <v>56.833440363227105</v>
      </c>
      <c r="N159" s="81">
        <v>67.560519638615645</v>
      </c>
      <c r="O159" s="81">
        <v>44.897502547746889</v>
      </c>
      <c r="P159" s="81">
        <v>38.912244056753849</v>
      </c>
      <c r="Q159" s="81">
        <v>3.1308659941066259</v>
      </c>
      <c r="R159" s="81">
        <v>0</v>
      </c>
      <c r="S159" s="81">
        <v>3.0555168520044522</v>
      </c>
      <c r="T159" s="82"/>
      <c r="U159" s="81">
        <v>40632294</v>
      </c>
      <c r="V159" s="81">
        <v>1294</v>
      </c>
      <c r="W159" s="81">
        <v>139</v>
      </c>
      <c r="X159" s="81">
        <v>13791</v>
      </c>
      <c r="Y159" s="81">
        <v>21631</v>
      </c>
      <c r="Z159" s="81">
        <v>33035</v>
      </c>
      <c r="AA159" s="81">
        <v>8561</v>
      </c>
      <c r="AB159" s="81">
        <v>52469</v>
      </c>
      <c r="AC159" s="81">
        <v>0</v>
      </c>
      <c r="AD159" s="81">
        <v>3.0555168520044522</v>
      </c>
      <c r="AE159" s="82"/>
      <c r="AF159" s="81">
        <v>411023451.16699708</v>
      </c>
      <c r="AG159" s="81">
        <v>2126505.4154525129</v>
      </c>
      <c r="AH159" s="81">
        <v>992682.46331624349</v>
      </c>
      <c r="AI159" s="81">
        <v>93861433.832401752</v>
      </c>
      <c r="AJ159" s="81">
        <v>97902739.179345936</v>
      </c>
      <c r="AK159" s="81">
        <v>0</v>
      </c>
      <c r="AL159" s="81">
        <v>0</v>
      </c>
      <c r="AM159" s="81">
        <v>6887284.9293876113</v>
      </c>
      <c r="AN159" s="81">
        <v>0</v>
      </c>
      <c r="AO159" s="81">
        <v>0</v>
      </c>
      <c r="AP159" s="82"/>
      <c r="AQ159" s="81">
        <v>2403</v>
      </c>
      <c r="AR159" s="81">
        <v>529</v>
      </c>
      <c r="AS159" s="81">
        <v>0</v>
      </c>
      <c r="AT159" s="81">
        <v>0</v>
      </c>
      <c r="AU159" s="81">
        <v>0</v>
      </c>
      <c r="AV159" s="81">
        <v>0</v>
      </c>
      <c r="AW159" s="81"/>
      <c r="AX159" s="82"/>
      <c r="AY159" s="81">
        <v>10606.999999999971</v>
      </c>
      <c r="AZ159" s="81">
        <v>74314.499999999985</v>
      </c>
      <c r="BA159" s="81">
        <v>0</v>
      </c>
      <c r="BB159" s="81">
        <v>0</v>
      </c>
      <c r="BC159" s="81">
        <v>0</v>
      </c>
      <c r="BD159" s="81">
        <v>0</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1997</v>
      </c>
      <c r="B160" s="80">
        <v>102</v>
      </c>
      <c r="C160" s="80">
        <v>19</v>
      </c>
      <c r="D160" s="80">
        <v>6</v>
      </c>
      <c r="E160" s="80">
        <v>2022</v>
      </c>
      <c r="F160" s="80" t="s">
        <v>568</v>
      </c>
      <c r="G160" s="80" t="s">
        <v>1978</v>
      </c>
      <c r="H160" s="80" t="s">
        <v>1979</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2699</v>
      </c>
      <c r="AR160" s="81">
        <v>541</v>
      </c>
      <c r="AS160" s="81">
        <v>0</v>
      </c>
      <c r="AT160" s="81">
        <v>0</v>
      </c>
      <c r="AU160" s="81">
        <v>0</v>
      </c>
      <c r="AV160" s="81">
        <v>0</v>
      </c>
      <c r="AW160" s="81"/>
      <c r="AX160" s="82"/>
      <c r="AY160" s="81">
        <v>12289.199999999943</v>
      </c>
      <c r="AZ160" s="81">
        <v>77096.5</v>
      </c>
      <c r="BA160" s="81">
        <v>0</v>
      </c>
      <c r="BB160" s="81">
        <v>0</v>
      </c>
      <c r="BC160" s="81">
        <v>0</v>
      </c>
      <c r="BD160" s="81">
        <v>0</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1998</v>
      </c>
      <c r="B161" s="80">
        <v>1</v>
      </c>
      <c r="C161" s="80">
        <v>1</v>
      </c>
      <c r="D161" s="80">
        <v>1</v>
      </c>
      <c r="E161" s="80">
        <v>1990</v>
      </c>
      <c r="F161" s="80" t="s">
        <v>562</v>
      </c>
      <c r="G161" s="80" t="s">
        <v>1999</v>
      </c>
      <c r="H161" s="80" t="s">
        <v>2000</v>
      </c>
      <c r="I161" s="177" t="s">
        <v>563</v>
      </c>
      <c r="J161" s="81">
        <v>1834.8448209129742</v>
      </c>
      <c r="K161" s="81">
        <v>3.7542856459635812</v>
      </c>
      <c r="L161" s="81">
        <v>0.36754873423043377</v>
      </c>
      <c r="M161" s="81">
        <v>28.015141213203609</v>
      </c>
      <c r="N161" s="81">
        <v>57.856422883848609</v>
      </c>
      <c r="O161" s="81">
        <v>35.442707372056425</v>
      </c>
      <c r="P161" s="81">
        <v>20.003204679277502</v>
      </c>
      <c r="Q161" s="81">
        <v>3.0831571964569062</v>
      </c>
      <c r="R161" s="81">
        <v>45.65886346467083</v>
      </c>
      <c r="S161" s="81">
        <v>2.9358130131196516</v>
      </c>
      <c r="T161" s="82"/>
      <c r="U161" s="81">
        <v>43638044</v>
      </c>
      <c r="V161" s="81">
        <v>1155</v>
      </c>
      <c r="W161" s="81">
        <v>4</v>
      </c>
      <c r="X161" s="81">
        <v>8756</v>
      </c>
      <c r="Y161" s="81">
        <v>17840</v>
      </c>
      <c r="Z161" s="81">
        <v>14578</v>
      </c>
      <c r="AA161" s="81">
        <v>4857</v>
      </c>
      <c r="AB161" s="81">
        <v>50060</v>
      </c>
      <c r="AC161" s="81">
        <v>7908197.333333333</v>
      </c>
      <c r="AD161" s="81">
        <v>2.9358130131196516</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2001</v>
      </c>
      <c r="B162" s="80">
        <v>2</v>
      </c>
      <c r="C162" s="80">
        <v>2</v>
      </c>
      <c r="D162" s="80">
        <v>1</v>
      </c>
      <c r="E162" s="80">
        <v>2005</v>
      </c>
      <c r="F162" s="80" t="s">
        <v>565</v>
      </c>
      <c r="G162" s="80" t="s">
        <v>1999</v>
      </c>
      <c r="H162" s="80" t="s">
        <v>2000</v>
      </c>
      <c r="I162" s="177"/>
      <c r="J162" s="81">
        <v>450.40174509052832</v>
      </c>
      <c r="K162" s="81">
        <v>3.0418759380903317</v>
      </c>
      <c r="L162" s="81">
        <v>2.2707192039953239</v>
      </c>
      <c r="M162" s="81">
        <v>85.416320121834858</v>
      </c>
      <c r="N162" s="81">
        <v>86.605319063368114</v>
      </c>
      <c r="O162" s="81">
        <v>44.120793488413995</v>
      </c>
      <c r="P162" s="81">
        <v>17.434376382354646</v>
      </c>
      <c r="Q162" s="81">
        <v>3.0002952521577155</v>
      </c>
      <c r="R162" s="81">
        <v>50.399469789750697</v>
      </c>
      <c r="S162" s="81">
        <v>6.5554075071605045</v>
      </c>
      <c r="T162" s="82"/>
      <c r="U162" s="81">
        <v>10465166</v>
      </c>
      <c r="V162" s="81">
        <v>1020</v>
      </c>
      <c r="W162" s="81">
        <v>21</v>
      </c>
      <c r="X162" s="81">
        <v>11929</v>
      </c>
      <c r="Y162" s="81">
        <v>20852</v>
      </c>
      <c r="Z162" s="81">
        <v>21000</v>
      </c>
      <c r="AA162" s="81">
        <v>3467</v>
      </c>
      <c r="AB162" s="81">
        <v>50926</v>
      </c>
      <c r="AC162" s="81">
        <v>8912102.666666666</v>
      </c>
      <c r="AD162" s="81">
        <v>6.5554075071605045</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2002</v>
      </c>
      <c r="B163" s="80">
        <v>3</v>
      </c>
      <c r="C163" s="80">
        <v>3</v>
      </c>
      <c r="D163" s="80">
        <v>1</v>
      </c>
      <c r="E163" s="80">
        <v>2006</v>
      </c>
      <c r="F163" s="80" t="s">
        <v>566</v>
      </c>
      <c r="G163" s="80" t="s">
        <v>1999</v>
      </c>
      <c r="H163" s="80" t="s">
        <v>2000</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2003</v>
      </c>
      <c r="B164" s="80">
        <v>4</v>
      </c>
      <c r="C164" s="80">
        <v>4</v>
      </c>
      <c r="D164" s="80">
        <v>1</v>
      </c>
      <c r="E164" s="80">
        <v>2007</v>
      </c>
      <c r="F164" s="80" t="s">
        <v>567</v>
      </c>
      <c r="G164" s="80" t="s">
        <v>1999</v>
      </c>
      <c r="H164" s="80" t="s">
        <v>2000</v>
      </c>
      <c r="I164" s="177"/>
      <c r="J164" s="81">
        <v>1268.7124044888533</v>
      </c>
      <c r="K164" s="81">
        <v>2.7636935954051487</v>
      </c>
      <c r="L164" s="81">
        <v>0.28791428139513481</v>
      </c>
      <c r="M164" s="81">
        <v>85.087226310388573</v>
      </c>
      <c r="N164" s="81">
        <v>83.886251170860731</v>
      </c>
      <c r="O164" s="81">
        <v>42.949423044106595</v>
      </c>
      <c r="P164" s="81">
        <v>16.36633702029285</v>
      </c>
      <c r="Q164" s="81">
        <v>3.1893494648674734</v>
      </c>
      <c r="R164" s="81">
        <v>44.754232551759138</v>
      </c>
      <c r="S164" s="81">
        <v>7.6595279242417611</v>
      </c>
      <c r="T164" s="82"/>
      <c r="U164" s="81">
        <v>35823237</v>
      </c>
      <c r="V164" s="81">
        <v>933</v>
      </c>
      <c r="W164" s="81">
        <v>5</v>
      </c>
      <c r="X164" s="81">
        <v>13629</v>
      </c>
      <c r="Y164" s="81">
        <v>21263</v>
      </c>
      <c r="Z164" s="81">
        <v>21251</v>
      </c>
      <c r="AA164" s="81">
        <v>3205</v>
      </c>
      <c r="AB164" s="81">
        <v>51272</v>
      </c>
      <c r="AC164" s="81">
        <v>8140928.333333333</v>
      </c>
      <c r="AD164" s="81">
        <v>7.6595279242417611</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2004</v>
      </c>
      <c r="B165" s="80">
        <v>5</v>
      </c>
      <c r="C165" s="80">
        <v>5</v>
      </c>
      <c r="D165" s="80">
        <v>1</v>
      </c>
      <c r="E165" s="80">
        <v>2008</v>
      </c>
      <c r="F165" s="80" t="s">
        <v>84</v>
      </c>
      <c r="G165" s="80" t="s">
        <v>1999</v>
      </c>
      <c r="H165" s="80" t="s">
        <v>2000</v>
      </c>
      <c r="I165" s="177"/>
      <c r="J165" s="81">
        <v>1224.1207750670926</v>
      </c>
      <c r="K165" s="81">
        <v>2.0816248550137275</v>
      </c>
      <c r="L165" s="81">
        <v>0.25488007499735893</v>
      </c>
      <c r="M165" s="81">
        <v>85.870563861708916</v>
      </c>
      <c r="N165" s="81">
        <v>90.683892930127968</v>
      </c>
      <c r="O165" s="81">
        <v>41.479420690355241</v>
      </c>
      <c r="P165" s="81">
        <v>15.653992432419935</v>
      </c>
      <c r="Q165" s="81">
        <v>3.1223054863457143</v>
      </c>
      <c r="R165" s="81">
        <v>42.251401126120122</v>
      </c>
      <c r="S165" s="81">
        <v>4.7725066179165303</v>
      </c>
      <c r="T165" s="82"/>
      <c r="U165" s="81">
        <v>39276490</v>
      </c>
      <c r="V165" s="81">
        <v>933</v>
      </c>
      <c r="W165" s="81">
        <v>5</v>
      </c>
      <c r="X165" s="81">
        <v>13629</v>
      </c>
      <c r="Y165" s="81">
        <v>21232</v>
      </c>
      <c r="Z165" s="81">
        <v>21244</v>
      </c>
      <c r="AA165" s="81">
        <v>3069</v>
      </c>
      <c r="AB165" s="81">
        <v>51019</v>
      </c>
      <c r="AC165" s="81">
        <v>7980708.333333333</v>
      </c>
      <c r="AD165" s="81">
        <v>4.7725066179165303</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2005</v>
      </c>
      <c r="B166" s="80">
        <v>6</v>
      </c>
      <c r="C166" s="80">
        <v>6</v>
      </c>
      <c r="D166" s="80">
        <v>1</v>
      </c>
      <c r="E166" s="80">
        <v>2009</v>
      </c>
      <c r="F166" s="80" t="s">
        <v>85</v>
      </c>
      <c r="G166" s="80" t="s">
        <v>1999</v>
      </c>
      <c r="H166" s="80" t="s">
        <v>2000</v>
      </c>
      <c r="I166" s="177"/>
      <c r="J166" s="81">
        <v>905.7396999255028</v>
      </c>
      <c r="K166" s="81">
        <v>2.9603466813538994</v>
      </c>
      <c r="L166" s="81">
        <v>0</v>
      </c>
      <c r="M166" s="81">
        <v>77.715444444290341</v>
      </c>
      <c r="N166" s="81">
        <v>82.748343478586875</v>
      </c>
      <c r="O166" s="81">
        <v>41.948517202231102</v>
      </c>
      <c r="P166" s="81">
        <v>14.647010877461211</v>
      </c>
      <c r="Q166" s="81">
        <v>2.9604417908779146</v>
      </c>
      <c r="R166" s="81">
        <v>35.919326208976678</v>
      </c>
      <c r="S166" s="81">
        <v>4.5408892399705216</v>
      </c>
      <c r="T166" s="82"/>
      <c r="U166" s="81">
        <v>24042684</v>
      </c>
      <c r="V166" s="81">
        <v>1080</v>
      </c>
      <c r="W166" s="81">
        <v>0</v>
      </c>
      <c r="X166" s="81">
        <v>14182</v>
      </c>
      <c r="Y166" s="81">
        <v>21203</v>
      </c>
      <c r="Z166" s="81">
        <v>21206</v>
      </c>
      <c r="AA166" s="81">
        <v>2948</v>
      </c>
      <c r="AB166" s="81">
        <v>50781</v>
      </c>
      <c r="AC166" s="81">
        <v>6618986</v>
      </c>
      <c r="AD166" s="81">
        <v>4.5408892399705216</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0</v>
      </c>
      <c r="BH166" s="81">
        <v>0</v>
      </c>
      <c r="BI166" s="81">
        <v>435</v>
      </c>
      <c r="BJ166" s="81">
        <v>0</v>
      </c>
      <c r="BK166" s="81">
        <v>15.1</v>
      </c>
      <c r="BL166" s="81">
        <v>0</v>
      </c>
      <c r="BM166" s="82"/>
      <c r="BN166" s="81">
        <v>0</v>
      </c>
      <c r="BO166" s="81">
        <v>0</v>
      </c>
      <c r="BP166" s="81">
        <v>1</v>
      </c>
      <c r="BQ166" s="81">
        <v>0</v>
      </c>
      <c r="BR166" s="81">
        <v>2</v>
      </c>
      <c r="BS166" s="81">
        <v>0</v>
      </c>
      <c r="BT166"/>
      <c r="BU166" s="80"/>
      <c r="BV166" s="80"/>
      <c r="BW166" s="80"/>
      <c r="BX166" s="80"/>
      <c r="BY166" s="80"/>
      <c r="BZ166" s="80"/>
      <c r="CA166" s="80"/>
      <c r="CB166" s="80"/>
      <c r="CC166" s="80"/>
    </row>
    <row r="167" spans="1:81">
      <c r="A167" s="80" t="s">
        <v>2006</v>
      </c>
      <c r="B167" s="80">
        <v>7</v>
      </c>
      <c r="C167" s="80">
        <v>7</v>
      </c>
      <c r="D167" s="80">
        <v>1</v>
      </c>
      <c r="E167" s="80">
        <v>2010</v>
      </c>
      <c r="F167" s="80" t="s">
        <v>86</v>
      </c>
      <c r="G167" s="80" t="s">
        <v>1999</v>
      </c>
      <c r="H167" s="80" t="s">
        <v>2000</v>
      </c>
      <c r="I167" s="177"/>
      <c r="J167" s="81">
        <v>1094.1368850066249</v>
      </c>
      <c r="K167" s="81">
        <v>2.5764020720119909</v>
      </c>
      <c r="L167" s="81">
        <v>0</v>
      </c>
      <c r="M167" s="81">
        <v>88.71096200022933</v>
      </c>
      <c r="N167" s="81">
        <v>105.30288373258014</v>
      </c>
      <c r="O167" s="81">
        <v>41.785996354520471</v>
      </c>
      <c r="P167" s="81">
        <v>14.614512627837071</v>
      </c>
      <c r="Q167" s="81">
        <v>3.0734577761926887</v>
      </c>
      <c r="R167" s="81">
        <v>34.182954563197676</v>
      </c>
      <c r="S167" s="81">
        <v>4.5513519966731959</v>
      </c>
      <c r="T167" s="82"/>
      <c r="U167" s="81">
        <v>29238307</v>
      </c>
      <c r="V167" s="81">
        <v>1080</v>
      </c>
      <c r="W167" s="81">
        <v>0</v>
      </c>
      <c r="X167" s="81">
        <v>14182</v>
      </c>
      <c r="Y167" s="81">
        <v>21269</v>
      </c>
      <c r="Z167" s="81">
        <v>21222</v>
      </c>
      <c r="AA167" s="81">
        <v>2868</v>
      </c>
      <c r="AB167" s="81">
        <v>50516</v>
      </c>
      <c r="AC167" s="81">
        <v>5969320.333333333</v>
      </c>
      <c r="AD167" s="81">
        <v>4.5513519966731959</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0</v>
      </c>
      <c r="BH167" s="81">
        <v>0</v>
      </c>
      <c r="BI167" s="81">
        <v>471.45499999999998</v>
      </c>
      <c r="BJ167" s="81">
        <v>0</v>
      </c>
      <c r="BK167" s="81">
        <v>13.782</v>
      </c>
      <c r="BL167" s="81">
        <v>0</v>
      </c>
      <c r="BM167" s="82"/>
      <c r="BN167" s="81">
        <v>0</v>
      </c>
      <c r="BO167" s="81">
        <v>0</v>
      </c>
      <c r="BP167" s="81">
        <v>1</v>
      </c>
      <c r="BQ167" s="81">
        <v>0</v>
      </c>
      <c r="BR167" s="81">
        <v>2</v>
      </c>
      <c r="BS167" s="81">
        <v>0</v>
      </c>
      <c r="BT167"/>
      <c r="BU167" s="80">
        <v>485.23700000000002</v>
      </c>
      <c r="BV167" s="80">
        <v>0</v>
      </c>
      <c r="BW167" s="80">
        <v>0</v>
      </c>
      <c r="BX167" s="80">
        <v>0</v>
      </c>
      <c r="BY167" s="80">
        <v>0</v>
      </c>
      <c r="BZ167" s="80">
        <v>0</v>
      </c>
      <c r="CA167" s="80">
        <v>0</v>
      </c>
      <c r="CB167" s="80">
        <v>0</v>
      </c>
      <c r="CC167" s="80">
        <v>0</v>
      </c>
    </row>
    <row r="168" spans="1:81">
      <c r="A168" s="80" t="s">
        <v>2007</v>
      </c>
      <c r="B168" s="80">
        <v>8</v>
      </c>
      <c r="C168" s="80">
        <v>8</v>
      </c>
      <c r="D168" s="80">
        <v>1</v>
      </c>
      <c r="E168" s="80">
        <v>2011</v>
      </c>
      <c r="F168" s="80" t="s">
        <v>87</v>
      </c>
      <c r="G168" s="80" t="s">
        <v>1999</v>
      </c>
      <c r="H168" s="80" t="s">
        <v>2000</v>
      </c>
      <c r="I168" s="177"/>
      <c r="J168" s="81">
        <v>962.53802741216987</v>
      </c>
      <c r="K168" s="81">
        <v>2.91259713119205</v>
      </c>
      <c r="L168" s="81">
        <v>0</v>
      </c>
      <c r="M168" s="81">
        <v>83.106521904261527</v>
      </c>
      <c r="N168" s="81">
        <v>97.192626912670349</v>
      </c>
      <c r="O168" s="81">
        <v>41.209692693659825</v>
      </c>
      <c r="P168" s="81">
        <v>14.207021435062384</v>
      </c>
      <c r="Q168" s="81">
        <v>3.5571984698051624</v>
      </c>
      <c r="R168" s="81">
        <v>29.969286648929909</v>
      </c>
      <c r="S168" s="81">
        <v>4.695240369652554</v>
      </c>
      <c r="T168" s="82"/>
      <c r="U168" s="81">
        <v>26537548</v>
      </c>
      <c r="V168" s="81">
        <v>1080</v>
      </c>
      <c r="W168" s="81">
        <v>0</v>
      </c>
      <c r="X168" s="81">
        <v>14182</v>
      </c>
      <c r="Y168" s="81">
        <v>21432</v>
      </c>
      <c r="Z168" s="81">
        <v>21384</v>
      </c>
      <c r="AA168" s="81">
        <v>2871</v>
      </c>
      <c r="AB168" s="81">
        <v>50688</v>
      </c>
      <c r="AC168" s="81">
        <v>5224838</v>
      </c>
      <c r="AD168" s="81">
        <v>4.695240369652554</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0</v>
      </c>
      <c r="BI168" s="81">
        <v>450.17899999999997</v>
      </c>
      <c r="BJ168" s="81">
        <v>0</v>
      </c>
      <c r="BK168" s="81">
        <v>13.962</v>
      </c>
      <c r="BL168" s="81">
        <v>0</v>
      </c>
      <c r="BM168" s="82"/>
      <c r="BN168" s="81">
        <v>0</v>
      </c>
      <c r="BO168" s="81">
        <v>0</v>
      </c>
      <c r="BP168" s="81">
        <v>1</v>
      </c>
      <c r="BQ168" s="81">
        <v>0</v>
      </c>
      <c r="BR168" s="81">
        <v>2</v>
      </c>
      <c r="BS168" s="81">
        <v>0</v>
      </c>
      <c r="BT168"/>
      <c r="BU168" s="80">
        <v>464.14100000000002</v>
      </c>
      <c r="BV168" s="80">
        <v>0</v>
      </c>
      <c r="BW168" s="80">
        <v>0</v>
      </c>
      <c r="BX168" s="80">
        <v>0</v>
      </c>
      <c r="BY168" s="80">
        <v>0</v>
      </c>
      <c r="BZ168" s="80">
        <v>0</v>
      </c>
      <c r="CA168" s="80">
        <v>0</v>
      </c>
      <c r="CB168" s="80">
        <v>0</v>
      </c>
      <c r="CC168" s="80">
        <v>0</v>
      </c>
    </row>
    <row r="169" spans="1:81">
      <c r="A169" s="80" t="s">
        <v>2008</v>
      </c>
      <c r="B169" s="80">
        <v>9</v>
      </c>
      <c r="C169" s="80">
        <v>9</v>
      </c>
      <c r="D169" s="80">
        <v>1</v>
      </c>
      <c r="E169" s="80">
        <v>2012</v>
      </c>
      <c r="F169" s="80" t="s">
        <v>88</v>
      </c>
      <c r="G169" s="80" t="s">
        <v>1999</v>
      </c>
      <c r="H169" s="80" t="s">
        <v>2000</v>
      </c>
      <c r="I169" s="177"/>
      <c r="J169" s="81">
        <v>1168.1607061459301</v>
      </c>
      <c r="K169" s="81">
        <v>2.698895367622336</v>
      </c>
      <c r="L169" s="81">
        <v>0</v>
      </c>
      <c r="M169" s="81">
        <v>91.125489608929698</v>
      </c>
      <c r="N169" s="81">
        <v>95.464840605942598</v>
      </c>
      <c r="O169" s="81">
        <v>41.397811649695029</v>
      </c>
      <c r="P169" s="81">
        <v>13.939491192599206</v>
      </c>
      <c r="Q169" s="81">
        <v>3.9272574579747248</v>
      </c>
      <c r="R169" s="81">
        <v>37.308955834147341</v>
      </c>
      <c r="S169" s="81">
        <v>4.4901925889866039</v>
      </c>
      <c r="T169" s="82"/>
      <c r="U169" s="81">
        <v>30412073</v>
      </c>
      <c r="V169" s="81">
        <v>1080</v>
      </c>
      <c r="W169" s="81">
        <v>0</v>
      </c>
      <c r="X169" s="81">
        <v>14182</v>
      </c>
      <c r="Y169" s="81">
        <v>21893</v>
      </c>
      <c r="Z169" s="81">
        <v>21652</v>
      </c>
      <c r="AA169" s="81">
        <v>2801</v>
      </c>
      <c r="AB169" s="81">
        <v>51507</v>
      </c>
      <c r="AC169" s="81">
        <v>6335964</v>
      </c>
      <c r="AD169" s="81">
        <v>4.4901925889866039</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0</v>
      </c>
      <c r="BI169" s="81">
        <v>607.94799999999998</v>
      </c>
      <c r="BJ169" s="81">
        <v>0</v>
      </c>
      <c r="BK169" s="81">
        <v>10.993</v>
      </c>
      <c r="BL169" s="81">
        <v>0</v>
      </c>
      <c r="BM169" s="82"/>
      <c r="BN169" s="81">
        <v>0</v>
      </c>
      <c r="BO169" s="81">
        <v>0</v>
      </c>
      <c r="BP169" s="81">
        <v>1</v>
      </c>
      <c r="BQ169" s="81">
        <v>0</v>
      </c>
      <c r="BR169" s="81">
        <v>2</v>
      </c>
      <c r="BS169" s="81">
        <v>0</v>
      </c>
      <c r="BT169"/>
      <c r="BU169" s="80">
        <v>618.94100000000003</v>
      </c>
      <c r="BV169" s="80">
        <v>0</v>
      </c>
      <c r="BW169" s="80">
        <v>0</v>
      </c>
      <c r="BX169" s="80">
        <v>0</v>
      </c>
      <c r="BY169" s="80">
        <v>0</v>
      </c>
      <c r="BZ169" s="80">
        <v>0</v>
      </c>
      <c r="CA169" s="80">
        <v>0</v>
      </c>
      <c r="CB169" s="80">
        <v>0</v>
      </c>
      <c r="CC169" s="80">
        <v>0</v>
      </c>
    </row>
    <row r="170" spans="1:81">
      <c r="A170" s="80" t="s">
        <v>2009</v>
      </c>
      <c r="B170" s="80">
        <v>10</v>
      </c>
      <c r="C170" s="80">
        <v>10</v>
      </c>
      <c r="D170" s="80">
        <v>1</v>
      </c>
      <c r="E170" s="80">
        <v>2013</v>
      </c>
      <c r="F170" s="80" t="s">
        <v>89</v>
      </c>
      <c r="G170" s="80" t="s">
        <v>1999</v>
      </c>
      <c r="H170" s="80" t="s">
        <v>2000</v>
      </c>
      <c r="I170" s="177"/>
      <c r="J170" s="81">
        <v>1035.1564667573214</v>
      </c>
      <c r="K170" s="81">
        <v>2.1895744554873122</v>
      </c>
      <c r="L170" s="81">
        <v>0</v>
      </c>
      <c r="M170" s="81">
        <v>89.044431654599904</v>
      </c>
      <c r="N170" s="81">
        <v>92.446166103215418</v>
      </c>
      <c r="O170" s="81">
        <v>39.917651972726254</v>
      </c>
      <c r="P170" s="81">
        <v>14.086925606230317</v>
      </c>
      <c r="Q170" s="81">
        <v>3.9890279714351213</v>
      </c>
      <c r="R170" s="81">
        <v>36.357961042384211</v>
      </c>
      <c r="S170" s="81">
        <v>4.7228687926889172</v>
      </c>
      <c r="T170" s="82"/>
      <c r="U170" s="81">
        <v>26965042</v>
      </c>
      <c r="V170" s="81">
        <v>1080</v>
      </c>
      <c r="W170" s="81">
        <v>0</v>
      </c>
      <c r="X170" s="81">
        <v>14182</v>
      </c>
      <c r="Y170" s="81">
        <v>21970</v>
      </c>
      <c r="Z170" s="81">
        <v>21810</v>
      </c>
      <c r="AA170" s="81">
        <v>2820</v>
      </c>
      <c r="AB170" s="81">
        <v>51567</v>
      </c>
      <c r="AC170" s="81">
        <v>6027125</v>
      </c>
      <c r="AD170" s="81">
        <v>4.7228687926889172</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0</v>
      </c>
      <c r="BI170" s="81">
        <v>636.61800000000005</v>
      </c>
      <c r="BJ170" s="81">
        <v>0</v>
      </c>
      <c r="BK170" s="81">
        <v>11.349</v>
      </c>
      <c r="BL170" s="81">
        <v>0</v>
      </c>
      <c r="BM170" s="82"/>
      <c r="BN170" s="81">
        <v>0</v>
      </c>
      <c r="BO170" s="81">
        <v>0</v>
      </c>
      <c r="BP170" s="81">
        <v>1</v>
      </c>
      <c r="BQ170" s="81">
        <v>0</v>
      </c>
      <c r="BR170" s="81">
        <v>2</v>
      </c>
      <c r="BS170" s="81">
        <v>0</v>
      </c>
      <c r="BT170"/>
      <c r="BU170" s="80">
        <v>647.96699999999998</v>
      </c>
      <c r="BV170" s="80">
        <v>0</v>
      </c>
      <c r="BW170" s="80">
        <v>0</v>
      </c>
      <c r="BX170" s="80">
        <v>0</v>
      </c>
      <c r="BY170" s="80">
        <v>0</v>
      </c>
      <c r="BZ170" s="80">
        <v>0</v>
      </c>
      <c r="CA170" s="80">
        <v>0</v>
      </c>
      <c r="CB170" s="80">
        <v>0</v>
      </c>
      <c r="CC170" s="80">
        <v>0</v>
      </c>
    </row>
    <row r="171" spans="1:81">
      <c r="A171" s="80" t="s">
        <v>2010</v>
      </c>
      <c r="B171" s="80">
        <v>11</v>
      </c>
      <c r="C171" s="80">
        <v>11</v>
      </c>
      <c r="D171" s="80">
        <v>1</v>
      </c>
      <c r="E171" s="80">
        <v>2014</v>
      </c>
      <c r="F171" s="80" t="s">
        <v>90</v>
      </c>
      <c r="G171" s="80" t="s">
        <v>1999</v>
      </c>
      <c r="H171" s="80" t="s">
        <v>2000</v>
      </c>
      <c r="I171" s="177"/>
      <c r="J171" s="81">
        <v>1515.9300279949825</v>
      </c>
      <c r="K171" s="81">
        <v>2.0442360586263089</v>
      </c>
      <c r="L171" s="81">
        <v>0.13025616491681288</v>
      </c>
      <c r="M171" s="81">
        <v>76.033947937282008</v>
      </c>
      <c r="N171" s="81">
        <v>89.261654352975782</v>
      </c>
      <c r="O171" s="81">
        <v>38.239765227994411</v>
      </c>
      <c r="P171" s="81">
        <v>14.044701966834907</v>
      </c>
      <c r="Q171" s="81">
        <v>3.8565348105258792</v>
      </c>
      <c r="R171" s="81">
        <v>35.37537518704805</v>
      </c>
      <c r="S171" s="81">
        <v>5.8214646851183414</v>
      </c>
      <c r="T171" s="82"/>
      <c r="U171" s="81">
        <v>44342656</v>
      </c>
      <c r="V171" s="81">
        <v>834</v>
      </c>
      <c r="W171" s="81">
        <v>5</v>
      </c>
      <c r="X171" s="81">
        <v>12602</v>
      </c>
      <c r="Y171" s="81">
        <v>22271</v>
      </c>
      <c r="Z171" s="81">
        <v>22005</v>
      </c>
      <c r="AA171" s="81">
        <v>2797</v>
      </c>
      <c r="AB171" s="81">
        <v>51961</v>
      </c>
      <c r="AC171" s="81">
        <v>5882679.333333333</v>
      </c>
      <c r="AD171" s="81">
        <v>5.8214646851183414</v>
      </c>
      <c r="AE171" s="82"/>
      <c r="AF171" s="81">
        <v>424965014.4105261</v>
      </c>
      <c r="AG171" s="81">
        <v>1565007.7759339781</v>
      </c>
      <c r="AH171" s="81">
        <v>35350.564155472544</v>
      </c>
      <c r="AI171" s="81">
        <v>76089373.156627491</v>
      </c>
      <c r="AJ171" s="81">
        <v>100778751.15253039</v>
      </c>
      <c r="AK171" s="81">
        <v>0</v>
      </c>
      <c r="AL171" s="81">
        <v>0</v>
      </c>
      <c r="AM171" s="81">
        <v>7133468.8356070733</v>
      </c>
      <c r="AN171" s="81">
        <v>0</v>
      </c>
      <c r="AO171" s="81">
        <v>0</v>
      </c>
      <c r="AP171" s="82"/>
      <c r="AQ171" s="81">
        <v>239</v>
      </c>
      <c r="AR171" s="81">
        <v>56</v>
      </c>
      <c r="AS171" s="81">
        <v>0</v>
      </c>
      <c r="AT171" s="81">
        <v>0</v>
      </c>
      <c r="AU171" s="81">
        <v>0</v>
      </c>
      <c r="AV171" s="81">
        <v>0</v>
      </c>
      <c r="AW171" s="81" t="s">
        <v>564</v>
      </c>
      <c r="AX171" s="82"/>
      <c r="AY171" s="81">
        <v>1036.5999999999999</v>
      </c>
      <c r="AZ171" s="81">
        <v>1224.2</v>
      </c>
      <c r="BA171" s="81">
        <v>0</v>
      </c>
      <c r="BB171" s="81">
        <v>0</v>
      </c>
      <c r="BC171" s="81">
        <v>0</v>
      </c>
      <c r="BD171" s="81">
        <v>0</v>
      </c>
      <c r="BE171" s="81" t="s">
        <v>564</v>
      </c>
      <c r="BF171" s="82"/>
      <c r="BG171" s="81">
        <v>0</v>
      </c>
      <c r="BH171" s="81">
        <v>0</v>
      </c>
      <c r="BI171" s="81">
        <v>615.35</v>
      </c>
      <c r="BJ171" s="81">
        <v>0</v>
      </c>
      <c r="BK171" s="81">
        <v>10.426</v>
      </c>
      <c r="BL171" s="81">
        <v>0</v>
      </c>
      <c r="BM171" s="82"/>
      <c r="BN171" s="81">
        <v>0</v>
      </c>
      <c r="BO171" s="81">
        <v>0</v>
      </c>
      <c r="BP171" s="81">
        <v>1</v>
      </c>
      <c r="BQ171" s="81">
        <v>0</v>
      </c>
      <c r="BR171" s="81">
        <v>2</v>
      </c>
      <c r="BS171" s="81">
        <v>0</v>
      </c>
      <c r="BT171"/>
      <c r="BU171" s="80">
        <v>625.77599999999995</v>
      </c>
      <c r="BV171" s="80">
        <v>0</v>
      </c>
      <c r="BW171" s="80">
        <v>0</v>
      </c>
      <c r="BX171" s="80">
        <v>0</v>
      </c>
      <c r="BY171" s="80">
        <v>0</v>
      </c>
      <c r="BZ171" s="80">
        <v>0</v>
      </c>
      <c r="CA171" s="80">
        <v>0</v>
      </c>
      <c r="CB171" s="80">
        <v>0</v>
      </c>
      <c r="CC171" s="80">
        <v>0</v>
      </c>
    </row>
    <row r="172" spans="1:81">
      <c r="A172" s="80" t="s">
        <v>2011</v>
      </c>
      <c r="B172" s="80">
        <v>12</v>
      </c>
      <c r="C172" s="80">
        <v>12</v>
      </c>
      <c r="D172" s="80">
        <v>1</v>
      </c>
      <c r="E172" s="80">
        <v>2015</v>
      </c>
      <c r="F172" s="80" t="s">
        <v>91</v>
      </c>
      <c r="G172" s="80" t="s">
        <v>1999</v>
      </c>
      <c r="H172" s="80" t="s">
        <v>2000</v>
      </c>
      <c r="I172" s="177"/>
      <c r="J172" s="81">
        <v>2089.2608855115432</v>
      </c>
      <c r="K172" s="81">
        <v>1.9675155318799817</v>
      </c>
      <c r="L172" s="81">
        <v>0.13922703419394511</v>
      </c>
      <c r="M172" s="81">
        <v>73.545032235423079</v>
      </c>
      <c r="N172" s="81">
        <v>82.37860241973226</v>
      </c>
      <c r="O172" s="81">
        <v>38.050411787198144</v>
      </c>
      <c r="P172" s="81">
        <v>13.970322544093614</v>
      </c>
      <c r="Q172" s="81">
        <v>3.7849469172075296</v>
      </c>
      <c r="R172" s="81">
        <v>35.043111877215217</v>
      </c>
      <c r="S172" s="81">
        <v>5.079219088734459</v>
      </c>
      <c r="T172" s="82"/>
      <c r="U172" s="81">
        <v>66825188</v>
      </c>
      <c r="V172" s="81">
        <v>834</v>
      </c>
      <c r="W172" s="81">
        <v>5</v>
      </c>
      <c r="X172" s="81">
        <v>12602</v>
      </c>
      <c r="Y172" s="81">
        <v>22405</v>
      </c>
      <c r="Z172" s="81">
        <v>22107</v>
      </c>
      <c r="AA172" s="81">
        <v>2780</v>
      </c>
      <c r="AB172" s="81">
        <v>52093</v>
      </c>
      <c r="AC172" s="81">
        <v>6002983</v>
      </c>
      <c r="AD172" s="81">
        <v>5.079219088734459</v>
      </c>
      <c r="AE172" s="82"/>
      <c r="AF172" s="81">
        <v>589199314.97132039</v>
      </c>
      <c r="AG172" s="81">
        <v>1380014.1252250094</v>
      </c>
      <c r="AH172" s="81">
        <v>30483.493923785292</v>
      </c>
      <c r="AI172" s="81">
        <v>80948506.570542887</v>
      </c>
      <c r="AJ172" s="81">
        <v>97793646.814738989</v>
      </c>
      <c r="AK172" s="81">
        <v>0</v>
      </c>
      <c r="AL172" s="81">
        <v>0</v>
      </c>
      <c r="AM172" s="81">
        <v>7139127.1280837664</v>
      </c>
      <c r="AN172" s="81">
        <v>0</v>
      </c>
      <c r="AO172" s="81">
        <v>0</v>
      </c>
      <c r="AP172" s="82"/>
      <c r="AQ172" s="81">
        <v>298</v>
      </c>
      <c r="AR172" s="81">
        <v>69</v>
      </c>
      <c r="AS172" s="81">
        <v>0</v>
      </c>
      <c r="AT172" s="81">
        <v>0</v>
      </c>
      <c r="AU172" s="81">
        <v>0</v>
      </c>
      <c r="AV172" s="81">
        <v>0</v>
      </c>
      <c r="AW172" s="81" t="s">
        <v>564</v>
      </c>
      <c r="AX172" s="82"/>
      <c r="AY172" s="81">
        <v>1325.6000000000001</v>
      </c>
      <c r="AZ172" s="81">
        <v>1426.6</v>
      </c>
      <c r="BA172" s="81">
        <v>0</v>
      </c>
      <c r="BB172" s="81">
        <v>0</v>
      </c>
      <c r="BC172" s="81">
        <v>0</v>
      </c>
      <c r="BD172" s="81">
        <v>0</v>
      </c>
      <c r="BE172" s="81" t="s">
        <v>564</v>
      </c>
      <c r="BF172" s="82"/>
      <c r="BG172" s="81">
        <v>0</v>
      </c>
      <c r="BH172" s="81">
        <v>0</v>
      </c>
      <c r="BI172" s="81">
        <v>616.12900000000002</v>
      </c>
      <c r="BJ172" s="81">
        <v>0</v>
      </c>
      <c r="BK172" s="81">
        <v>10.893000000000001</v>
      </c>
      <c r="BL172" s="81">
        <v>0</v>
      </c>
      <c r="BM172" s="82"/>
      <c r="BN172" s="81">
        <v>0</v>
      </c>
      <c r="BO172" s="81">
        <v>0</v>
      </c>
      <c r="BP172" s="81">
        <v>1</v>
      </c>
      <c r="BQ172" s="81">
        <v>0</v>
      </c>
      <c r="BR172" s="81">
        <v>2</v>
      </c>
      <c r="BS172" s="81">
        <v>0</v>
      </c>
      <c r="BT172"/>
      <c r="BU172" s="80">
        <v>627.02200000000005</v>
      </c>
      <c r="BV172" s="80">
        <v>0</v>
      </c>
      <c r="BW172" s="80">
        <v>0</v>
      </c>
      <c r="BX172" s="80">
        <v>0</v>
      </c>
      <c r="BY172" s="80">
        <v>0</v>
      </c>
      <c r="BZ172" s="80">
        <v>0</v>
      </c>
      <c r="CA172" s="80">
        <v>0</v>
      </c>
      <c r="CB172" s="80">
        <v>0</v>
      </c>
      <c r="CC172" s="80">
        <v>0</v>
      </c>
    </row>
    <row r="173" spans="1:81">
      <c r="A173" s="80" t="s">
        <v>2012</v>
      </c>
      <c r="B173" s="80">
        <v>13</v>
      </c>
      <c r="C173" s="80">
        <v>13</v>
      </c>
      <c r="D173" s="80">
        <v>1</v>
      </c>
      <c r="E173" s="80">
        <v>2016</v>
      </c>
      <c r="F173" s="80" t="s">
        <v>92</v>
      </c>
      <c r="G173" s="80" t="s">
        <v>1999</v>
      </c>
      <c r="H173" s="80" t="s">
        <v>2000</v>
      </c>
      <c r="I173" s="177"/>
      <c r="J173" s="81">
        <v>1955.6479575123269</v>
      </c>
      <c r="K173" s="81">
        <v>1.9257992442838072</v>
      </c>
      <c r="L173" s="81">
        <v>0.14376483392555112</v>
      </c>
      <c r="M173" s="81">
        <v>64.637900946096607</v>
      </c>
      <c r="N173" s="81">
        <v>80.081024556589256</v>
      </c>
      <c r="O173" s="81">
        <v>37.860395308796448</v>
      </c>
      <c r="P173" s="81">
        <v>13.963966838490506</v>
      </c>
      <c r="Q173" s="81">
        <v>3.6837427805570173</v>
      </c>
      <c r="R173" s="81">
        <v>0</v>
      </c>
      <c r="S173" s="81">
        <v>5.4219062383757954</v>
      </c>
      <c r="T173" s="82"/>
      <c r="U173" s="81">
        <v>59002248</v>
      </c>
      <c r="V173" s="81">
        <v>834</v>
      </c>
      <c r="W173" s="81">
        <v>5</v>
      </c>
      <c r="X173" s="81">
        <v>12602</v>
      </c>
      <c r="Y173" s="81">
        <v>22581</v>
      </c>
      <c r="Z173" s="81">
        <v>22267</v>
      </c>
      <c r="AA173" s="81">
        <v>2874</v>
      </c>
      <c r="AB173" s="81">
        <v>52154</v>
      </c>
      <c r="AC173" s="81">
        <v>0</v>
      </c>
      <c r="AD173" s="81">
        <v>5.4219062383757954</v>
      </c>
      <c r="AE173" s="82"/>
      <c r="AF173" s="81">
        <v>542380399.19763637</v>
      </c>
      <c r="AG173" s="81">
        <v>1286400.8178294911</v>
      </c>
      <c r="AH173" s="81">
        <v>28710.617039928729</v>
      </c>
      <c r="AI173" s="81">
        <v>75562804.301247194</v>
      </c>
      <c r="AJ173" s="81">
        <v>96950877.245618537</v>
      </c>
      <c r="AK173" s="81">
        <v>0</v>
      </c>
      <c r="AL173" s="81">
        <v>0</v>
      </c>
      <c r="AM173" s="81">
        <v>7153039.818231809</v>
      </c>
      <c r="AN173" s="81">
        <v>0</v>
      </c>
      <c r="AO173" s="81">
        <v>0</v>
      </c>
      <c r="AP173" s="82"/>
      <c r="AQ173" s="81">
        <v>351</v>
      </c>
      <c r="AR173" s="81">
        <v>82</v>
      </c>
      <c r="AS173" s="81">
        <v>0</v>
      </c>
      <c r="AT173" s="81">
        <v>0</v>
      </c>
      <c r="AU173" s="81">
        <v>0</v>
      </c>
      <c r="AV173" s="81">
        <v>0</v>
      </c>
      <c r="AW173" s="81" t="s">
        <v>564</v>
      </c>
      <c r="AX173" s="82"/>
      <c r="AY173" s="81">
        <v>1574.3</v>
      </c>
      <c r="AZ173" s="81">
        <v>1631.7</v>
      </c>
      <c r="BA173" s="81">
        <v>0</v>
      </c>
      <c r="BB173" s="81">
        <v>0</v>
      </c>
      <c r="BC173" s="81">
        <v>0</v>
      </c>
      <c r="BD173" s="81">
        <v>0</v>
      </c>
      <c r="BE173" s="81" t="s">
        <v>564</v>
      </c>
      <c r="BF173" s="82"/>
      <c r="BG173" s="81">
        <v>0</v>
      </c>
      <c r="BH173" s="81">
        <v>0</v>
      </c>
      <c r="BI173" s="81">
        <v>609.97699999999998</v>
      </c>
      <c r="BJ173" s="81">
        <v>0</v>
      </c>
      <c r="BK173" s="81">
        <v>11.967000000000001</v>
      </c>
      <c r="BL173" s="81">
        <v>0</v>
      </c>
      <c r="BM173" s="82"/>
      <c r="BN173" s="81">
        <v>0</v>
      </c>
      <c r="BO173" s="81">
        <v>0</v>
      </c>
      <c r="BP173" s="81">
        <v>2</v>
      </c>
      <c r="BQ173" s="81">
        <v>0</v>
      </c>
      <c r="BR173" s="81">
        <v>2</v>
      </c>
      <c r="BS173" s="81">
        <v>0</v>
      </c>
      <c r="BT173"/>
      <c r="BU173" s="80">
        <v>621.94399999999996</v>
      </c>
      <c r="BV173" s="80">
        <v>0</v>
      </c>
      <c r="BW173" s="80">
        <v>0</v>
      </c>
      <c r="BX173" s="80">
        <v>0</v>
      </c>
      <c r="BY173" s="80">
        <v>0</v>
      </c>
      <c r="BZ173" s="80">
        <v>0</v>
      </c>
      <c r="CA173" s="80">
        <v>0</v>
      </c>
      <c r="CB173" s="80">
        <v>0</v>
      </c>
      <c r="CC173" s="80">
        <v>0</v>
      </c>
    </row>
    <row r="174" spans="1:81">
      <c r="A174" s="80" t="s">
        <v>2013</v>
      </c>
      <c r="B174" s="80">
        <v>14</v>
      </c>
      <c r="C174" s="80">
        <v>14</v>
      </c>
      <c r="D174" s="80">
        <v>1</v>
      </c>
      <c r="E174" s="80">
        <v>2017</v>
      </c>
      <c r="F174" s="80" t="s">
        <v>71</v>
      </c>
      <c r="G174" s="80" t="s">
        <v>1999</v>
      </c>
      <c r="H174" s="80" t="s">
        <v>2000</v>
      </c>
      <c r="I174" s="177"/>
      <c r="J174" s="81">
        <v>1960.5664531744303</v>
      </c>
      <c r="K174" s="81">
        <v>1.949089873281511</v>
      </c>
      <c r="L174" s="81">
        <v>0.13651575660862555</v>
      </c>
      <c r="M174" s="81">
        <v>64.103523840417381</v>
      </c>
      <c r="N174" s="81">
        <v>79.636081822347322</v>
      </c>
      <c r="O174" s="81">
        <v>37.306160654672709</v>
      </c>
      <c r="P174" s="81">
        <v>13.77895122160912</v>
      </c>
      <c r="Q174" s="81">
        <v>3.5571666143714857</v>
      </c>
      <c r="R174" s="81">
        <v>0</v>
      </c>
      <c r="S174" s="81">
        <v>4.8202168579681075</v>
      </c>
      <c r="T174" s="82"/>
      <c r="U174" s="81">
        <v>61909761</v>
      </c>
      <c r="V174" s="81">
        <v>834</v>
      </c>
      <c r="W174" s="81">
        <v>5</v>
      </c>
      <c r="X174" s="81">
        <v>12602</v>
      </c>
      <c r="Y174" s="81">
        <v>22611</v>
      </c>
      <c r="Z174" s="81">
        <v>22305</v>
      </c>
      <c r="AA174" s="81">
        <v>2854</v>
      </c>
      <c r="AB174" s="81">
        <v>52081</v>
      </c>
      <c r="AC174" s="81">
        <v>0</v>
      </c>
      <c r="AD174" s="81">
        <v>4.8202168579681084</v>
      </c>
      <c r="AE174" s="82"/>
      <c r="AF174" s="81">
        <v>552924786.87804401</v>
      </c>
      <c r="AG174" s="81">
        <v>1323328.418567294</v>
      </c>
      <c r="AH174" s="81">
        <v>33908.928436020513</v>
      </c>
      <c r="AI174" s="81">
        <v>77252287.859938681</v>
      </c>
      <c r="AJ174" s="81">
        <v>97627851.750793636</v>
      </c>
      <c r="AK174" s="81">
        <v>0</v>
      </c>
      <c r="AL174" s="81">
        <v>0</v>
      </c>
      <c r="AM174" s="81">
        <v>7154204.5905785235</v>
      </c>
      <c r="AN174" s="81">
        <v>0</v>
      </c>
      <c r="AO174" s="81">
        <v>0</v>
      </c>
      <c r="AP174" s="82"/>
      <c r="AQ174" s="81">
        <v>395</v>
      </c>
      <c r="AR174" s="81">
        <v>88</v>
      </c>
      <c r="AS174" s="81">
        <v>0</v>
      </c>
      <c r="AT174" s="81">
        <v>0</v>
      </c>
      <c r="AU174" s="81">
        <v>0</v>
      </c>
      <c r="AV174" s="81">
        <v>0</v>
      </c>
      <c r="AW174" s="81" t="s">
        <v>564</v>
      </c>
      <c r="AX174" s="82"/>
      <c r="AY174" s="81">
        <v>1801.2</v>
      </c>
      <c r="AZ174" s="81">
        <v>1733.2</v>
      </c>
      <c r="BA174" s="81">
        <v>0</v>
      </c>
      <c r="BB174" s="81">
        <v>0</v>
      </c>
      <c r="BC174" s="81">
        <v>0</v>
      </c>
      <c r="BD174" s="81">
        <v>0</v>
      </c>
      <c r="BE174" s="81" t="s">
        <v>564</v>
      </c>
      <c r="BF174" s="82"/>
      <c r="BG174" s="81">
        <v>0</v>
      </c>
      <c r="BH174" s="81">
        <v>0</v>
      </c>
      <c r="BI174" s="81">
        <v>653.18899999999996</v>
      </c>
      <c r="BJ174" s="81">
        <v>0</v>
      </c>
      <c r="BK174" s="81">
        <v>12.99</v>
      </c>
      <c r="BL174" s="81">
        <v>0</v>
      </c>
      <c r="BM174" s="82"/>
      <c r="BN174" s="81">
        <v>0</v>
      </c>
      <c r="BO174" s="81">
        <v>0</v>
      </c>
      <c r="BP174" s="81">
        <v>3</v>
      </c>
      <c r="BQ174" s="81">
        <v>0</v>
      </c>
      <c r="BR174" s="81">
        <v>2</v>
      </c>
      <c r="BS174" s="81">
        <v>0</v>
      </c>
      <c r="BT174"/>
      <c r="BU174" s="80">
        <v>666.17899999999997</v>
      </c>
      <c r="BV174" s="80">
        <v>0</v>
      </c>
      <c r="BW174" s="80">
        <v>0</v>
      </c>
      <c r="BX174" s="80">
        <v>0</v>
      </c>
      <c r="BY174" s="80">
        <v>0</v>
      </c>
      <c r="BZ174" s="80">
        <v>0</v>
      </c>
      <c r="CA174" s="80">
        <v>0</v>
      </c>
      <c r="CB174" s="80">
        <v>0</v>
      </c>
      <c r="CC174" s="80">
        <v>0</v>
      </c>
    </row>
    <row r="175" spans="1:81">
      <c r="A175" s="80" t="s">
        <v>2014</v>
      </c>
      <c r="B175" s="80">
        <v>15</v>
      </c>
      <c r="C175" s="80">
        <v>15</v>
      </c>
      <c r="D175" s="80">
        <v>1</v>
      </c>
      <c r="E175" s="80">
        <v>2018</v>
      </c>
      <c r="F175" s="80" t="s">
        <v>93</v>
      </c>
      <c r="G175" s="80" t="s">
        <v>1999</v>
      </c>
      <c r="H175" s="80" t="s">
        <v>2000</v>
      </c>
      <c r="I175" s="177"/>
      <c r="J175" s="81">
        <v>1843.384213764316</v>
      </c>
      <c r="K175" s="81">
        <v>1.7680314786389246</v>
      </c>
      <c r="L175" s="81">
        <v>0.12154856390454984</v>
      </c>
      <c r="M175" s="81">
        <v>62.414684290158959</v>
      </c>
      <c r="N175" s="81">
        <v>78.608268598188857</v>
      </c>
      <c r="O175" s="81">
        <v>36.828452108405962</v>
      </c>
      <c r="P175" s="81">
        <v>13.378898586357986</v>
      </c>
      <c r="Q175" s="81">
        <v>3.3099343803250032</v>
      </c>
      <c r="R175" s="81">
        <v>0</v>
      </c>
      <c r="S175" s="81">
        <v>5.7320650464341254</v>
      </c>
      <c r="T175" s="82"/>
      <c r="U175" s="81">
        <v>59281403</v>
      </c>
      <c r="V175" s="81">
        <v>834</v>
      </c>
      <c r="W175" s="81">
        <v>5</v>
      </c>
      <c r="X175" s="81">
        <v>12602</v>
      </c>
      <c r="Y175" s="81">
        <v>22842</v>
      </c>
      <c r="Z175" s="81">
        <v>22441</v>
      </c>
      <c r="AA175" s="81">
        <v>2799</v>
      </c>
      <c r="AB175" s="81">
        <v>52224</v>
      </c>
      <c r="AC175" s="81">
        <v>0</v>
      </c>
      <c r="AD175" s="81">
        <v>5.7320650464341254</v>
      </c>
      <c r="AE175" s="82"/>
      <c r="AF175" s="81">
        <v>562776753.09501672</v>
      </c>
      <c r="AG175" s="81">
        <v>1173404.604808643</v>
      </c>
      <c r="AH175" s="81">
        <v>29706.125323206961</v>
      </c>
      <c r="AI175" s="81">
        <v>74151449.27449888</v>
      </c>
      <c r="AJ175" s="81">
        <v>103265858.9493679</v>
      </c>
      <c r="AK175" s="81">
        <v>0</v>
      </c>
      <c r="AL175" s="81">
        <v>0</v>
      </c>
      <c r="AM175" s="81">
        <v>7188691.6058051493</v>
      </c>
      <c r="AN175" s="81">
        <v>0</v>
      </c>
      <c r="AO175" s="81">
        <v>0</v>
      </c>
      <c r="AP175" s="82"/>
      <c r="AQ175" s="81">
        <v>441</v>
      </c>
      <c r="AR175" s="81">
        <v>93</v>
      </c>
      <c r="AS175" s="81">
        <v>0</v>
      </c>
      <c r="AT175" s="81">
        <v>0</v>
      </c>
      <c r="AU175" s="81">
        <v>0</v>
      </c>
      <c r="AV175" s="81">
        <v>0</v>
      </c>
      <c r="AW175" s="81" t="s">
        <v>564</v>
      </c>
      <c r="AX175" s="82"/>
      <c r="AY175" s="81">
        <v>2023.2</v>
      </c>
      <c r="AZ175" s="81">
        <v>1802</v>
      </c>
      <c r="BA175" s="81">
        <v>0</v>
      </c>
      <c r="BB175" s="81">
        <v>0</v>
      </c>
      <c r="BC175" s="81">
        <v>0</v>
      </c>
      <c r="BD175" s="81">
        <v>0</v>
      </c>
      <c r="BE175" s="81" t="s">
        <v>564</v>
      </c>
      <c r="BF175" s="82"/>
      <c r="BG175" s="81">
        <v>0</v>
      </c>
      <c r="BH175" s="81">
        <v>0</v>
      </c>
      <c r="BI175" s="81">
        <v>633.83799999999997</v>
      </c>
      <c r="BJ175" s="81">
        <v>0</v>
      </c>
      <c r="BK175" s="81">
        <v>12.306000000000001</v>
      </c>
      <c r="BL175" s="81">
        <v>0</v>
      </c>
      <c r="BM175" s="82"/>
      <c r="BN175" s="81">
        <v>0</v>
      </c>
      <c r="BO175" s="81">
        <v>0</v>
      </c>
      <c r="BP175" s="81">
        <v>3</v>
      </c>
      <c r="BQ175" s="81">
        <v>0</v>
      </c>
      <c r="BR175" s="81">
        <v>2</v>
      </c>
      <c r="BS175" s="81">
        <v>0</v>
      </c>
      <c r="BT175"/>
      <c r="BU175" s="80">
        <v>642.71600000000001</v>
      </c>
      <c r="BV175" s="80">
        <v>0</v>
      </c>
      <c r="BW175" s="80">
        <v>0</v>
      </c>
      <c r="BX175" s="80">
        <v>0</v>
      </c>
      <c r="BY175" s="80">
        <v>0</v>
      </c>
      <c r="BZ175" s="80">
        <v>0</v>
      </c>
      <c r="CA175" s="80">
        <v>0</v>
      </c>
      <c r="CB175" s="80">
        <v>3.4279999999999999</v>
      </c>
      <c r="CC175" s="80">
        <v>0</v>
      </c>
    </row>
    <row r="176" spans="1:81">
      <c r="A176" s="80" t="s">
        <v>2015</v>
      </c>
      <c r="B176" s="80">
        <v>16</v>
      </c>
      <c r="C176" s="80">
        <v>16</v>
      </c>
      <c r="D176" s="80">
        <v>1</v>
      </c>
      <c r="E176" s="80">
        <v>2019</v>
      </c>
      <c r="F176" s="80" t="s">
        <v>73</v>
      </c>
      <c r="G176" s="80" t="s">
        <v>1999</v>
      </c>
      <c r="H176" s="80" t="s">
        <v>2000</v>
      </c>
      <c r="I176" s="177"/>
      <c r="J176" s="81">
        <v>1353.9496228167311</v>
      </c>
      <c r="K176" s="81">
        <v>1.5695729736896282</v>
      </c>
      <c r="L176" s="81">
        <v>0.1212122788645893</v>
      </c>
      <c r="M176" s="81">
        <v>59.63814983961862</v>
      </c>
      <c r="N176" s="81">
        <v>64.511678979972061</v>
      </c>
      <c r="O176" s="81">
        <v>35.873070126580636</v>
      </c>
      <c r="P176" s="81">
        <v>13.421996202223959</v>
      </c>
      <c r="Q176" s="81">
        <v>3.2189156086382549</v>
      </c>
      <c r="R176" s="81">
        <v>0</v>
      </c>
      <c r="S176" s="81">
        <v>4.927198827643835</v>
      </c>
      <c r="T176" s="82"/>
      <c r="U176" s="81">
        <v>44283327</v>
      </c>
      <c r="V176" s="81">
        <v>834</v>
      </c>
      <c r="W176" s="81">
        <v>5</v>
      </c>
      <c r="X176" s="81">
        <v>12602</v>
      </c>
      <c r="Y176" s="81">
        <v>23015</v>
      </c>
      <c r="Z176" s="81">
        <v>22459</v>
      </c>
      <c r="AA176" s="81">
        <v>2787</v>
      </c>
      <c r="AB176" s="81">
        <v>52163</v>
      </c>
      <c r="AC176" s="81">
        <v>0</v>
      </c>
      <c r="AD176" s="81">
        <v>4.927198827643835</v>
      </c>
      <c r="AE176" s="82"/>
      <c r="AF176" s="81">
        <v>436524953.17088819</v>
      </c>
      <c r="AG176" s="81">
        <v>1132568.3327454829</v>
      </c>
      <c r="AH176" s="81">
        <v>34595.797527779469</v>
      </c>
      <c r="AI176" s="81">
        <v>78444196.6664249</v>
      </c>
      <c r="AJ176" s="81">
        <v>92821632.545946613</v>
      </c>
      <c r="AK176" s="81">
        <v>0</v>
      </c>
      <c r="AL176" s="81">
        <v>0</v>
      </c>
      <c r="AM176" s="81">
        <v>7104207.9171462413</v>
      </c>
      <c r="AN176" s="81">
        <v>0</v>
      </c>
      <c r="AO176" s="81">
        <v>0</v>
      </c>
      <c r="AP176" s="82"/>
      <c r="AQ176" s="81">
        <v>502</v>
      </c>
      <c r="AR176" s="81">
        <v>96</v>
      </c>
      <c r="AS176" s="81">
        <v>0</v>
      </c>
      <c r="AT176" s="81">
        <v>0</v>
      </c>
      <c r="AU176" s="81">
        <v>0</v>
      </c>
      <c r="AV176" s="81">
        <v>0</v>
      </c>
      <c r="AW176" s="81" t="s">
        <v>564</v>
      </c>
      <c r="AX176" s="82"/>
      <c r="AY176" s="81">
        <v>2294.1000000000008</v>
      </c>
      <c r="AZ176" s="81">
        <v>1834</v>
      </c>
      <c r="BA176" s="81">
        <v>0</v>
      </c>
      <c r="BB176" s="81">
        <v>0</v>
      </c>
      <c r="BC176" s="81">
        <v>0</v>
      </c>
      <c r="BD176" s="81">
        <v>0</v>
      </c>
      <c r="BE176" s="81" t="s">
        <v>564</v>
      </c>
      <c r="BF176" s="82"/>
      <c r="BG176" s="81">
        <v>0</v>
      </c>
      <c r="BH176" s="81">
        <v>0</v>
      </c>
      <c r="BI176" s="81">
        <v>580.29499999999996</v>
      </c>
      <c r="BJ176" s="81">
        <v>0</v>
      </c>
      <c r="BK176" s="81">
        <v>11.269</v>
      </c>
      <c r="BL176" s="81">
        <v>0</v>
      </c>
      <c r="BM176" s="82"/>
      <c r="BN176" s="81">
        <v>0</v>
      </c>
      <c r="BO176" s="81">
        <v>0</v>
      </c>
      <c r="BP176" s="81">
        <v>3</v>
      </c>
      <c r="BQ176" s="81">
        <v>0</v>
      </c>
      <c r="BR176" s="81">
        <v>2</v>
      </c>
      <c r="BS176" s="81">
        <v>0</v>
      </c>
      <c r="BT176"/>
      <c r="BU176" s="80">
        <v>591.56399999999996</v>
      </c>
      <c r="BV176" s="80">
        <v>0</v>
      </c>
      <c r="BW176" s="80">
        <v>0</v>
      </c>
      <c r="BX176" s="80">
        <v>0</v>
      </c>
      <c r="BY176" s="80">
        <v>0</v>
      </c>
      <c r="BZ176" s="80">
        <v>0</v>
      </c>
      <c r="CA176" s="80">
        <v>0</v>
      </c>
      <c r="CB176" s="80">
        <v>0</v>
      </c>
      <c r="CC176" s="80">
        <v>0</v>
      </c>
    </row>
    <row r="177" spans="1:81">
      <c r="A177" s="80" t="s">
        <v>2016</v>
      </c>
      <c r="B177" s="80">
        <v>17</v>
      </c>
      <c r="C177" s="80">
        <v>17</v>
      </c>
      <c r="D177" s="80">
        <v>1</v>
      </c>
      <c r="E177" s="80">
        <v>2020</v>
      </c>
      <c r="F177" s="80" t="s">
        <v>218</v>
      </c>
      <c r="G177" s="80" t="s">
        <v>1999</v>
      </c>
      <c r="H177" s="80" t="s">
        <v>2000</v>
      </c>
      <c r="I177" s="177"/>
      <c r="J177" s="81">
        <v>1416.7508076346001</v>
      </c>
      <c r="K177" s="81">
        <v>1.6136245254030732</v>
      </c>
      <c r="L177" s="81">
        <v>2.4552048786984727E-2</v>
      </c>
      <c r="M177" s="81">
        <v>56.895162030004769</v>
      </c>
      <c r="N177" s="81">
        <v>67.5609977715296</v>
      </c>
      <c r="O177" s="81">
        <v>31.579624949888498</v>
      </c>
      <c r="P177" s="81">
        <v>12.588544317411483</v>
      </c>
      <c r="Q177" s="81">
        <v>3.0720401749905704</v>
      </c>
      <c r="R177" s="81">
        <v>0</v>
      </c>
      <c r="S177" s="81">
        <v>5.8810750756026566</v>
      </c>
      <c r="T177" s="82"/>
      <c r="U177" s="81">
        <v>48829533</v>
      </c>
      <c r="V177" s="81">
        <v>842</v>
      </c>
      <c r="W177" s="81">
        <v>1</v>
      </c>
      <c r="X177" s="81">
        <v>13398</v>
      </c>
      <c r="Y177" s="81">
        <v>23144</v>
      </c>
      <c r="Z177" s="81">
        <v>22566</v>
      </c>
      <c r="AA177" s="81">
        <v>2840</v>
      </c>
      <c r="AB177" s="81">
        <v>52101</v>
      </c>
      <c r="AC177" s="81">
        <v>0</v>
      </c>
      <c r="AD177" s="81">
        <v>5.8810750756026566</v>
      </c>
      <c r="AE177" s="82"/>
      <c r="AF177" s="81">
        <v>511579845.06931102</v>
      </c>
      <c r="AG177" s="81">
        <v>1113901.5499336899</v>
      </c>
      <c r="AH177" s="81">
        <v>8611.2901994192744</v>
      </c>
      <c r="AI177" s="81">
        <v>78678549.511164427</v>
      </c>
      <c r="AJ177" s="81">
        <v>103101076.47168179</v>
      </c>
      <c r="AK177" s="81"/>
      <c r="AL177" s="81"/>
      <c r="AM177" s="81">
        <v>6799759.3541831886</v>
      </c>
      <c r="AN177" s="81"/>
      <c r="AO177" s="81"/>
      <c r="AP177" s="82"/>
      <c r="AQ177" s="81">
        <v>550</v>
      </c>
      <c r="AR177" s="81">
        <v>96</v>
      </c>
      <c r="AS177" s="81">
        <v>0</v>
      </c>
      <c r="AT177" s="81">
        <v>0</v>
      </c>
      <c r="AU177" s="81">
        <v>0</v>
      </c>
      <c r="AV177" s="81">
        <v>0</v>
      </c>
      <c r="AW177" s="81">
        <v>0</v>
      </c>
      <c r="AX177" s="82"/>
      <c r="AY177" s="81">
        <v>2539.2000000000021</v>
      </c>
      <c r="AZ177" s="81">
        <v>1834</v>
      </c>
      <c r="BA177" s="81">
        <v>0</v>
      </c>
      <c r="BB177" s="81">
        <v>0</v>
      </c>
      <c r="BC177" s="81">
        <v>0</v>
      </c>
      <c r="BD177" s="81">
        <v>0</v>
      </c>
      <c r="BE177" s="81">
        <v>0</v>
      </c>
      <c r="BF177" s="82"/>
      <c r="BG177" s="81">
        <v>0</v>
      </c>
      <c r="BH177" s="81">
        <v>0</v>
      </c>
      <c r="BI177" s="81">
        <v>493.55900000000003</v>
      </c>
      <c r="BJ177" s="81">
        <v>0</v>
      </c>
      <c r="BK177" s="81">
        <v>9.5849999999999991</v>
      </c>
      <c r="BL177" s="81">
        <v>0</v>
      </c>
      <c r="BM177" s="82"/>
      <c r="BN177" s="81">
        <v>0</v>
      </c>
      <c r="BO177" s="81">
        <v>0</v>
      </c>
      <c r="BP177" s="81">
        <v>3</v>
      </c>
      <c r="BQ177" s="81">
        <v>0</v>
      </c>
      <c r="BR177" s="81">
        <v>2</v>
      </c>
      <c r="BS177" s="81">
        <v>0</v>
      </c>
      <c r="BT177"/>
      <c r="BU177" s="80">
        <v>503.14400000000001</v>
      </c>
      <c r="BV177" s="80">
        <v>0</v>
      </c>
      <c r="BW177" s="80">
        <v>0</v>
      </c>
      <c r="BX177" s="80">
        <v>0</v>
      </c>
      <c r="BY177" s="80">
        <v>0</v>
      </c>
      <c r="BZ177" s="80">
        <v>0</v>
      </c>
      <c r="CA177" s="80">
        <v>0</v>
      </c>
      <c r="CB177" s="80">
        <v>0</v>
      </c>
      <c r="CC177" s="80">
        <v>0</v>
      </c>
    </row>
    <row r="178" spans="1:81">
      <c r="A178" s="80" t="s">
        <v>2017</v>
      </c>
      <c r="B178" s="80">
        <v>17</v>
      </c>
      <c r="C178" s="80">
        <v>18</v>
      </c>
      <c r="D178" s="80">
        <v>1</v>
      </c>
      <c r="E178" s="80">
        <v>2021</v>
      </c>
      <c r="F178" s="80" t="s">
        <v>75</v>
      </c>
      <c r="G178" s="174" t="s">
        <v>1999</v>
      </c>
      <c r="H178" s="80" t="s">
        <v>2000</v>
      </c>
      <c r="I178" s="177"/>
      <c r="J178" s="81">
        <v>1549.8763340656292</v>
      </c>
      <c r="K178" s="81">
        <v>1.7697249520226062</v>
      </c>
      <c r="L178" s="81">
        <v>2.4365832707142328E-2</v>
      </c>
      <c r="M178" s="81">
        <v>60.929608445686569</v>
      </c>
      <c r="N178" s="81">
        <v>64.904952893270107</v>
      </c>
      <c r="O178" s="81">
        <v>30.924709337715534</v>
      </c>
      <c r="P178" s="81">
        <v>12.99498957578078</v>
      </c>
      <c r="Q178" s="81">
        <v>3.1586725761503796</v>
      </c>
      <c r="R178" s="81">
        <v>0</v>
      </c>
      <c r="S178" s="81">
        <v>5.8309485944553359</v>
      </c>
      <c r="T178" s="82"/>
      <c r="U178" s="81">
        <v>56743261</v>
      </c>
      <c r="V178" s="81">
        <v>842</v>
      </c>
      <c r="W178" s="81">
        <v>1</v>
      </c>
      <c r="X178" s="81">
        <v>13398</v>
      </c>
      <c r="Y178" s="81">
        <v>23666</v>
      </c>
      <c r="Z178" s="81">
        <v>22754</v>
      </c>
      <c r="AA178" s="81">
        <v>2859</v>
      </c>
      <c r="AB178" s="81">
        <v>52935</v>
      </c>
      <c r="AC178" s="81">
        <v>0</v>
      </c>
      <c r="AD178" s="81">
        <v>5.8309485944553359</v>
      </c>
      <c r="AE178" s="82"/>
      <c r="AF178" s="81">
        <v>553743870.54269016</v>
      </c>
      <c r="AG178" s="81">
        <v>1260368.8210764653</v>
      </c>
      <c r="AH178" s="81">
        <v>8759.3951148883662</v>
      </c>
      <c r="AI178" s="81">
        <v>86867809.067767367</v>
      </c>
      <c r="AJ178" s="81">
        <v>96869558.015995741</v>
      </c>
      <c r="AK178" s="81">
        <v>0</v>
      </c>
      <c r="AL178" s="81">
        <v>0</v>
      </c>
      <c r="AM178" s="81">
        <v>6948453.9011060474</v>
      </c>
      <c r="AN178" s="81">
        <v>0</v>
      </c>
      <c r="AO178" s="81">
        <v>0</v>
      </c>
      <c r="AP178" s="82"/>
      <c r="AQ178" s="81">
        <v>604</v>
      </c>
      <c r="AR178" s="81">
        <v>96</v>
      </c>
      <c r="AS178" s="81">
        <v>0</v>
      </c>
      <c r="AT178" s="81">
        <v>0</v>
      </c>
      <c r="AU178" s="81">
        <v>0</v>
      </c>
      <c r="AV178" s="81">
        <v>0</v>
      </c>
      <c r="AW178" s="81"/>
      <c r="AX178" s="82"/>
      <c r="AY178" s="81">
        <v>2777.9000000000019</v>
      </c>
      <c r="AZ178" s="81">
        <v>1834</v>
      </c>
      <c r="BA178" s="81">
        <v>0</v>
      </c>
      <c r="BB178" s="81">
        <v>0</v>
      </c>
      <c r="BC178" s="81">
        <v>0</v>
      </c>
      <c r="BD178" s="81">
        <v>0</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2018</v>
      </c>
      <c r="B179" s="80">
        <v>17</v>
      </c>
      <c r="C179" s="80">
        <v>19</v>
      </c>
      <c r="D179" s="80">
        <v>1</v>
      </c>
      <c r="E179" s="80">
        <v>2022</v>
      </c>
      <c r="F179" s="80" t="s">
        <v>568</v>
      </c>
      <c r="G179" s="174" t="s">
        <v>1999</v>
      </c>
      <c r="H179" s="80" t="s">
        <v>2000</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671</v>
      </c>
      <c r="AR179" s="81">
        <v>96</v>
      </c>
      <c r="AS179" s="81">
        <v>0</v>
      </c>
      <c r="AT179" s="81">
        <v>0</v>
      </c>
      <c r="AU179" s="81">
        <v>0</v>
      </c>
      <c r="AV179" s="81">
        <v>0</v>
      </c>
      <c r="AW179" s="81"/>
      <c r="AX179" s="82"/>
      <c r="AY179" s="81">
        <v>3127.9000000000042</v>
      </c>
      <c r="AZ179" s="81">
        <v>1833.9999999999998</v>
      </c>
      <c r="BA179" s="81">
        <v>0</v>
      </c>
      <c r="BB179" s="81">
        <v>0</v>
      </c>
      <c r="BC179" s="81">
        <v>0</v>
      </c>
      <c r="BD179" s="81">
        <v>0</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2019</v>
      </c>
      <c r="B180" s="80">
        <v>460</v>
      </c>
      <c r="C180" s="80">
        <v>1</v>
      </c>
      <c r="D180" s="80">
        <v>28</v>
      </c>
      <c r="E180" s="80">
        <v>1990</v>
      </c>
      <c r="F180" s="80" t="s">
        <v>562</v>
      </c>
      <c r="G180" s="80" t="s">
        <v>2020</v>
      </c>
      <c r="H180" s="80" t="s">
        <v>2021</v>
      </c>
      <c r="I180" s="177"/>
      <c r="J180" s="81">
        <v>21.784817377530487</v>
      </c>
      <c r="K180" s="81">
        <v>2.8510457404738565</v>
      </c>
      <c r="L180" s="81">
        <v>0</v>
      </c>
      <c r="M180" s="81">
        <v>20.402386355039873</v>
      </c>
      <c r="N180" s="81">
        <v>27.269795962331301</v>
      </c>
      <c r="O180" s="81">
        <v>27.900981602532553</v>
      </c>
      <c r="P180" s="81">
        <v>21.296391063731516</v>
      </c>
      <c r="Q180" s="81">
        <v>2.3600379666606512</v>
      </c>
      <c r="R180" s="81">
        <v>0</v>
      </c>
      <c r="S180" s="81">
        <v>2.7340501769607415</v>
      </c>
      <c r="T180" s="82"/>
      <c r="U180" s="81">
        <v>3602004</v>
      </c>
      <c r="V180" s="81">
        <v>1024</v>
      </c>
      <c r="W180" s="81">
        <v>0</v>
      </c>
      <c r="X180" s="81">
        <v>6992</v>
      </c>
      <c r="Y180" s="81">
        <v>10609</v>
      </c>
      <c r="Z180" s="81">
        <v>11476</v>
      </c>
      <c r="AA180" s="81">
        <v>5171</v>
      </c>
      <c r="AB180" s="81">
        <v>38319</v>
      </c>
      <c r="AC180" s="81">
        <v>0</v>
      </c>
      <c r="AD180" s="81">
        <v>2.7340501769607415</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2022</v>
      </c>
      <c r="B181" s="80">
        <v>461</v>
      </c>
      <c r="C181" s="80">
        <v>2</v>
      </c>
      <c r="D181" s="80">
        <v>28</v>
      </c>
      <c r="E181" s="80">
        <v>2005</v>
      </c>
      <c r="F181" s="80" t="s">
        <v>565</v>
      </c>
      <c r="G181" s="80" t="s">
        <v>2020</v>
      </c>
      <c r="H181" s="80" t="s">
        <v>2021</v>
      </c>
      <c r="I181" s="177"/>
      <c r="J181" s="81">
        <v>23.934126609240856</v>
      </c>
      <c r="K181" s="81">
        <v>2.2233003874170603</v>
      </c>
      <c r="L181" s="81">
        <v>2.0942653785454852</v>
      </c>
      <c r="M181" s="81">
        <v>44.844044474174368</v>
      </c>
      <c r="N181" s="81">
        <v>50.096627662377294</v>
      </c>
      <c r="O181" s="81">
        <v>46.200773752867796</v>
      </c>
      <c r="P181" s="81">
        <v>24.343760042393665</v>
      </c>
      <c r="Q181" s="81">
        <v>2.8743354035712727</v>
      </c>
      <c r="R181" s="81">
        <v>0</v>
      </c>
      <c r="S181" s="81">
        <v>5.4611555051943581</v>
      </c>
      <c r="T181" s="82"/>
      <c r="U181" s="81">
        <v>3626378</v>
      </c>
      <c r="V181" s="81">
        <v>942</v>
      </c>
      <c r="W181" s="81">
        <v>28</v>
      </c>
      <c r="X181" s="81">
        <v>8301</v>
      </c>
      <c r="Y181" s="81">
        <v>16809</v>
      </c>
      <c r="Z181" s="81">
        <v>21990</v>
      </c>
      <c r="AA181" s="81">
        <v>4841</v>
      </c>
      <c r="AB181" s="81">
        <v>48788</v>
      </c>
      <c r="AC181" s="81">
        <v>0</v>
      </c>
      <c r="AD181" s="81">
        <v>5.4611555051943581</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2023</v>
      </c>
      <c r="B182" s="80">
        <v>462</v>
      </c>
      <c r="C182" s="80">
        <v>3</v>
      </c>
      <c r="D182" s="80">
        <v>28</v>
      </c>
      <c r="E182" s="80">
        <v>2006</v>
      </c>
      <c r="F182" s="80" t="s">
        <v>566</v>
      </c>
      <c r="G182" s="80" t="s">
        <v>2020</v>
      </c>
      <c r="H182" s="80" t="s">
        <v>2021</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2024</v>
      </c>
      <c r="B183" s="80">
        <v>463</v>
      </c>
      <c r="C183" s="80">
        <v>4</v>
      </c>
      <c r="D183" s="80">
        <v>28</v>
      </c>
      <c r="E183" s="80">
        <v>2007</v>
      </c>
      <c r="F183" s="80" t="s">
        <v>567</v>
      </c>
      <c r="G183" s="80" t="s">
        <v>2020</v>
      </c>
      <c r="H183" s="80" t="s">
        <v>2021</v>
      </c>
      <c r="I183" s="177"/>
      <c r="J183" s="81">
        <v>21.467866834556382</v>
      </c>
      <c r="K183" s="81">
        <v>1.9718107022695601</v>
      </c>
      <c r="L183" s="81">
        <v>0</v>
      </c>
      <c r="M183" s="81">
        <v>41.826345134671904</v>
      </c>
      <c r="N183" s="81">
        <v>55.394108145007174</v>
      </c>
      <c r="O183" s="81">
        <v>45.376709151864908</v>
      </c>
      <c r="P183" s="81">
        <v>23.847361586510953</v>
      </c>
      <c r="Q183" s="81">
        <v>3.070663266182672</v>
      </c>
      <c r="R183" s="81">
        <v>0</v>
      </c>
      <c r="S183" s="81">
        <v>6.2452273093725577</v>
      </c>
      <c r="T183" s="82"/>
      <c r="U183" s="81">
        <v>3334912</v>
      </c>
      <c r="V183" s="81">
        <v>857</v>
      </c>
      <c r="W183" s="81">
        <v>0</v>
      </c>
      <c r="X183" s="81">
        <v>9758</v>
      </c>
      <c r="Y183" s="81">
        <v>17574</v>
      </c>
      <c r="Z183" s="81">
        <v>22452</v>
      </c>
      <c r="AA183" s="81">
        <v>4670</v>
      </c>
      <c r="AB183" s="81">
        <v>49364</v>
      </c>
      <c r="AC183" s="81">
        <v>0</v>
      </c>
      <c r="AD183" s="81">
        <v>6.2452273093725577</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2025</v>
      </c>
      <c r="B184" s="80">
        <v>464</v>
      </c>
      <c r="C184" s="80">
        <v>5</v>
      </c>
      <c r="D184" s="80">
        <v>28</v>
      </c>
      <c r="E184" s="80">
        <v>2008</v>
      </c>
      <c r="F184" s="80" t="s">
        <v>84</v>
      </c>
      <c r="G184" s="80" t="s">
        <v>2020</v>
      </c>
      <c r="H184" s="80" t="s">
        <v>2021</v>
      </c>
      <c r="I184" s="177"/>
      <c r="J184" s="81">
        <v>29.57694174875342</v>
      </c>
      <c r="K184" s="81">
        <v>1.5733436997538297</v>
      </c>
      <c r="L184" s="81">
        <v>0.49810298270290954</v>
      </c>
      <c r="M184" s="81">
        <v>44.128930284028471</v>
      </c>
      <c r="N184" s="81">
        <v>56.837939471488596</v>
      </c>
      <c r="O184" s="81">
        <v>44.115328143376303</v>
      </c>
      <c r="P184" s="81">
        <v>23.49884103491647</v>
      </c>
      <c r="Q184" s="81">
        <v>3.0451949018027871</v>
      </c>
      <c r="R184" s="81">
        <v>0</v>
      </c>
      <c r="S184" s="81">
        <v>6.631988295498159</v>
      </c>
      <c r="T184" s="82"/>
      <c r="U184" s="81">
        <v>5042558</v>
      </c>
      <c r="V184" s="81">
        <v>857</v>
      </c>
      <c r="W184" s="81">
        <v>7</v>
      </c>
      <c r="X184" s="81">
        <v>9758</v>
      </c>
      <c r="Y184" s="81">
        <v>17962</v>
      </c>
      <c r="Z184" s="81">
        <v>22594</v>
      </c>
      <c r="AA184" s="81">
        <v>4607</v>
      </c>
      <c r="AB184" s="81">
        <v>49759</v>
      </c>
      <c r="AC184" s="81">
        <v>0</v>
      </c>
      <c r="AD184" s="81">
        <v>6.631988295498159</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2026</v>
      </c>
      <c r="B185" s="80">
        <v>465</v>
      </c>
      <c r="C185" s="80">
        <v>6</v>
      </c>
      <c r="D185" s="80">
        <v>28</v>
      </c>
      <c r="E185" s="80">
        <v>2009</v>
      </c>
      <c r="F185" s="80" t="s">
        <v>85</v>
      </c>
      <c r="G185" s="80" t="s">
        <v>2020</v>
      </c>
      <c r="H185" s="80" t="s">
        <v>2021</v>
      </c>
      <c r="I185" s="177"/>
      <c r="J185" s="81">
        <v>25.440199671719025</v>
      </c>
      <c r="K185" s="81">
        <v>1.7440275185026795</v>
      </c>
      <c r="L185" s="81">
        <v>0.26057094144000809</v>
      </c>
      <c r="M185" s="81">
        <v>42.121423467722899</v>
      </c>
      <c r="N185" s="81">
        <v>53.932698255067628</v>
      </c>
      <c r="O185" s="81">
        <v>45.269820624967402</v>
      </c>
      <c r="P185" s="81">
        <v>22.760500959854074</v>
      </c>
      <c r="Q185" s="81">
        <v>2.9233058262299312</v>
      </c>
      <c r="R185" s="81">
        <v>0</v>
      </c>
      <c r="S185" s="81">
        <v>5.4128532313736333</v>
      </c>
      <c r="T185" s="82"/>
      <c r="U185" s="81">
        <v>3872023</v>
      </c>
      <c r="V185" s="81">
        <v>1108</v>
      </c>
      <c r="W185" s="81">
        <v>4</v>
      </c>
      <c r="X185" s="81">
        <v>10987</v>
      </c>
      <c r="Y185" s="81">
        <v>18345</v>
      </c>
      <c r="Z185" s="81">
        <v>22885</v>
      </c>
      <c r="AA185" s="81">
        <v>4581</v>
      </c>
      <c r="AB185" s="81">
        <v>50144</v>
      </c>
      <c r="AC185" s="81">
        <v>0</v>
      </c>
      <c r="AD185" s="81">
        <v>5.4128532313736333</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0</v>
      </c>
      <c r="BI185" s="81">
        <v>25.64</v>
      </c>
      <c r="BJ185" s="81">
        <v>0</v>
      </c>
      <c r="BK185" s="81">
        <v>15.287000000000001</v>
      </c>
      <c r="BL185" s="81">
        <v>0</v>
      </c>
      <c r="BM185" s="82"/>
      <c r="BN185" s="81">
        <v>0</v>
      </c>
      <c r="BO185" s="81">
        <v>0</v>
      </c>
      <c r="BP185" s="81">
        <v>3</v>
      </c>
      <c r="BQ185" s="81">
        <v>0</v>
      </c>
      <c r="BR185" s="81">
        <v>1</v>
      </c>
      <c r="BS185" s="81">
        <v>0</v>
      </c>
      <c r="BT185"/>
      <c r="BU185" s="80"/>
      <c r="BV185" s="80"/>
      <c r="BW185" s="80"/>
      <c r="BX185" s="80"/>
      <c r="BY185" s="80"/>
      <c r="BZ185" s="80"/>
      <c r="CA185" s="80"/>
      <c r="CB185" s="80"/>
      <c r="CC185" s="80"/>
    </row>
    <row r="186" spans="1:81">
      <c r="A186" s="80" t="s">
        <v>2027</v>
      </c>
      <c r="B186" s="80">
        <v>466</v>
      </c>
      <c r="C186" s="80">
        <v>7</v>
      </c>
      <c r="D186" s="80">
        <v>28</v>
      </c>
      <c r="E186" s="80">
        <v>2010</v>
      </c>
      <c r="F186" s="80" t="s">
        <v>86</v>
      </c>
      <c r="G186" s="80" t="s">
        <v>2020</v>
      </c>
      <c r="H186" s="80" t="s">
        <v>2021</v>
      </c>
      <c r="I186" s="177"/>
      <c r="J186" s="81">
        <v>27.595730605718423</v>
      </c>
      <c r="K186" s="81">
        <v>1.8275396300421005</v>
      </c>
      <c r="L186" s="81">
        <v>0.29080203954877443</v>
      </c>
      <c r="M186" s="81">
        <v>42.923527129065889</v>
      </c>
      <c r="N186" s="81">
        <v>59.891182379224169</v>
      </c>
      <c r="O186" s="81">
        <v>45.538899429240864</v>
      </c>
      <c r="P186" s="81">
        <v>22.88995492477131</v>
      </c>
      <c r="Q186" s="81">
        <v>3.0638448549669688</v>
      </c>
      <c r="R186" s="81">
        <v>0</v>
      </c>
      <c r="S186" s="81">
        <v>6.3244430688786428</v>
      </c>
      <c r="T186" s="82"/>
      <c r="U186" s="81">
        <v>4533977</v>
      </c>
      <c r="V186" s="81">
        <v>1108</v>
      </c>
      <c r="W186" s="81">
        <v>4</v>
      </c>
      <c r="X186" s="81">
        <v>10987</v>
      </c>
      <c r="Y186" s="81">
        <v>18609</v>
      </c>
      <c r="Z186" s="81">
        <v>23128</v>
      </c>
      <c r="AA186" s="81">
        <v>4492</v>
      </c>
      <c r="AB186" s="81">
        <v>50358</v>
      </c>
      <c r="AC186" s="81">
        <v>0</v>
      </c>
      <c r="AD186" s="81">
        <v>6.3244430688786428</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0</v>
      </c>
      <c r="BI186" s="81">
        <v>23.777999999999999</v>
      </c>
      <c r="BJ186" s="81">
        <v>0</v>
      </c>
      <c r="BK186" s="81">
        <v>14.689</v>
      </c>
      <c r="BL186" s="81">
        <v>0</v>
      </c>
      <c r="BM186" s="82"/>
      <c r="BN186" s="81">
        <v>0</v>
      </c>
      <c r="BO186" s="81">
        <v>0</v>
      </c>
      <c r="BP186" s="81">
        <v>3</v>
      </c>
      <c r="BQ186" s="81">
        <v>0</v>
      </c>
      <c r="BR186" s="81">
        <v>1</v>
      </c>
      <c r="BS186" s="81">
        <v>0</v>
      </c>
      <c r="BT186"/>
      <c r="BU186" s="80">
        <v>26.334</v>
      </c>
      <c r="BV186" s="80">
        <v>12.132999999999999</v>
      </c>
      <c r="BW186" s="80">
        <v>0</v>
      </c>
      <c r="BX186" s="80">
        <v>0</v>
      </c>
      <c r="BY186" s="80">
        <v>0</v>
      </c>
      <c r="BZ186" s="80">
        <v>0</v>
      </c>
      <c r="CA186" s="80">
        <v>0</v>
      </c>
      <c r="CB186" s="80">
        <v>0</v>
      </c>
      <c r="CC186" s="80">
        <v>0</v>
      </c>
    </row>
    <row r="187" spans="1:81">
      <c r="A187" s="80" t="s">
        <v>2028</v>
      </c>
      <c r="B187" s="80">
        <v>467</v>
      </c>
      <c r="C187" s="80">
        <v>8</v>
      </c>
      <c r="D187" s="80">
        <v>28</v>
      </c>
      <c r="E187" s="80">
        <v>2011</v>
      </c>
      <c r="F187" s="80" t="s">
        <v>87</v>
      </c>
      <c r="G187" s="80" t="s">
        <v>2020</v>
      </c>
      <c r="H187" s="80" t="s">
        <v>2021</v>
      </c>
      <c r="I187" s="177"/>
      <c r="J187" s="81">
        <v>31.873101479046692</v>
      </c>
      <c r="K187" s="81">
        <v>2.6577541263619122</v>
      </c>
      <c r="L187" s="81">
        <v>0.16480985127040357</v>
      </c>
      <c r="M187" s="81">
        <v>54.465230573881442</v>
      </c>
      <c r="N187" s="81">
        <v>65.022620455345916</v>
      </c>
      <c r="O187" s="81">
        <v>45.466717158694173</v>
      </c>
      <c r="P187" s="81">
        <v>22.238367930745508</v>
      </c>
      <c r="Q187" s="81">
        <v>3.5477243971760646</v>
      </c>
      <c r="R187" s="81">
        <v>0</v>
      </c>
      <c r="S187" s="81">
        <v>5.6343589801738636</v>
      </c>
      <c r="T187" s="82"/>
      <c r="U187" s="81">
        <v>4548990</v>
      </c>
      <c r="V187" s="81">
        <v>1108</v>
      </c>
      <c r="W187" s="81">
        <v>4</v>
      </c>
      <c r="X187" s="81">
        <v>10987</v>
      </c>
      <c r="Y187" s="81">
        <v>18902</v>
      </c>
      <c r="Z187" s="81">
        <v>23593</v>
      </c>
      <c r="AA187" s="81">
        <v>4494</v>
      </c>
      <c r="AB187" s="81">
        <v>50553</v>
      </c>
      <c r="AC187" s="81">
        <v>0</v>
      </c>
      <c r="AD187" s="81">
        <v>5.6343589801738636</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0</v>
      </c>
      <c r="BI187" s="81">
        <v>23.439</v>
      </c>
      <c r="BJ187" s="81">
        <v>0</v>
      </c>
      <c r="BK187" s="81">
        <v>14.694000000000001</v>
      </c>
      <c r="BL187" s="81">
        <v>0</v>
      </c>
      <c r="BM187" s="82"/>
      <c r="BN187" s="81">
        <v>0</v>
      </c>
      <c r="BO187" s="81">
        <v>0</v>
      </c>
      <c r="BP187" s="81">
        <v>3</v>
      </c>
      <c r="BQ187" s="81">
        <v>0</v>
      </c>
      <c r="BR187" s="81">
        <v>1</v>
      </c>
      <c r="BS187" s="81">
        <v>0</v>
      </c>
      <c r="BT187"/>
      <c r="BU187" s="80">
        <v>25.972999999999999</v>
      </c>
      <c r="BV187" s="80">
        <v>12.16</v>
      </c>
      <c r="BW187" s="80">
        <v>0</v>
      </c>
      <c r="BX187" s="80">
        <v>0</v>
      </c>
      <c r="BY187" s="80">
        <v>0</v>
      </c>
      <c r="BZ187" s="80">
        <v>0</v>
      </c>
      <c r="CA187" s="80">
        <v>0</v>
      </c>
      <c r="CB187" s="80">
        <v>0</v>
      </c>
      <c r="CC187" s="80">
        <v>0</v>
      </c>
    </row>
    <row r="188" spans="1:81">
      <c r="A188" s="80" t="s">
        <v>2029</v>
      </c>
      <c r="B188" s="80">
        <v>468</v>
      </c>
      <c r="C188" s="80">
        <v>9</v>
      </c>
      <c r="D188" s="80">
        <v>28</v>
      </c>
      <c r="E188" s="80">
        <v>2012</v>
      </c>
      <c r="F188" s="80" t="s">
        <v>88</v>
      </c>
      <c r="G188" s="80" t="s">
        <v>2020</v>
      </c>
      <c r="H188" s="80" t="s">
        <v>2021</v>
      </c>
      <c r="I188" s="177"/>
      <c r="J188" s="81">
        <v>35.71652371631216</v>
      </c>
      <c r="K188" s="81">
        <v>2.5916674382578893</v>
      </c>
      <c r="L188" s="81">
        <v>0.16361219268978611</v>
      </c>
      <c r="M188" s="81">
        <v>56.304263356961826</v>
      </c>
      <c r="N188" s="81">
        <v>69.741915623696599</v>
      </c>
      <c r="O188" s="81">
        <v>45.789589469727794</v>
      </c>
      <c r="P188" s="81">
        <v>21.897094340391469</v>
      </c>
      <c r="Q188" s="81">
        <v>3.8863127853101855</v>
      </c>
      <c r="R188" s="81">
        <v>0</v>
      </c>
      <c r="S188" s="81">
        <v>5.6002735146156253</v>
      </c>
      <c r="T188" s="82"/>
      <c r="U188" s="81">
        <v>4874570</v>
      </c>
      <c r="V188" s="81">
        <v>1108</v>
      </c>
      <c r="W188" s="81">
        <v>4</v>
      </c>
      <c r="X188" s="81">
        <v>10987</v>
      </c>
      <c r="Y188" s="81">
        <v>19260</v>
      </c>
      <c r="Z188" s="81">
        <v>23949</v>
      </c>
      <c r="AA188" s="81">
        <v>4400</v>
      </c>
      <c r="AB188" s="81">
        <v>50970</v>
      </c>
      <c r="AC188" s="81">
        <v>0</v>
      </c>
      <c r="AD188" s="81">
        <v>5.6002735146156253</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0</v>
      </c>
      <c r="BI188" s="81">
        <v>28.94</v>
      </c>
      <c r="BJ188" s="81">
        <v>0</v>
      </c>
      <c r="BK188" s="81">
        <v>15.388</v>
      </c>
      <c r="BL188" s="81">
        <v>0</v>
      </c>
      <c r="BM188" s="82"/>
      <c r="BN188" s="81">
        <v>0</v>
      </c>
      <c r="BO188" s="81">
        <v>0</v>
      </c>
      <c r="BP188" s="81">
        <v>4</v>
      </c>
      <c r="BQ188" s="81">
        <v>0</v>
      </c>
      <c r="BR188" s="81">
        <v>1</v>
      </c>
      <c r="BS188" s="81">
        <v>0</v>
      </c>
      <c r="BT188"/>
      <c r="BU188" s="80">
        <v>32.093000000000004</v>
      </c>
      <c r="BV188" s="80">
        <v>12.234999999999999</v>
      </c>
      <c r="BW188" s="80">
        <v>0</v>
      </c>
      <c r="BX188" s="80">
        <v>0</v>
      </c>
      <c r="BY188" s="80">
        <v>0</v>
      </c>
      <c r="BZ188" s="80">
        <v>0</v>
      </c>
      <c r="CA188" s="80">
        <v>0</v>
      </c>
      <c r="CB188" s="80">
        <v>0</v>
      </c>
      <c r="CC188" s="80">
        <v>0</v>
      </c>
    </row>
    <row r="189" spans="1:81">
      <c r="A189" s="80" t="s">
        <v>2030</v>
      </c>
      <c r="B189" s="80">
        <v>469</v>
      </c>
      <c r="C189" s="80">
        <v>10</v>
      </c>
      <c r="D189" s="80">
        <v>28</v>
      </c>
      <c r="E189" s="80">
        <v>2013</v>
      </c>
      <c r="F189" s="80" t="s">
        <v>89</v>
      </c>
      <c r="G189" s="80" t="s">
        <v>2020</v>
      </c>
      <c r="H189" s="80" t="s">
        <v>2021</v>
      </c>
      <c r="I189" s="177"/>
      <c r="J189" s="81">
        <v>37.683263161647638</v>
      </c>
      <c r="K189" s="81">
        <v>2.234129944388358</v>
      </c>
      <c r="L189" s="81">
        <v>0.1687369742864949</v>
      </c>
      <c r="M189" s="81">
        <v>54.244600869162369</v>
      </c>
      <c r="N189" s="81">
        <v>70.63695528184472</v>
      </c>
      <c r="O189" s="81">
        <v>44.668969007169046</v>
      </c>
      <c r="P189" s="81">
        <v>22.034549237263093</v>
      </c>
      <c r="Q189" s="81">
        <v>3.9658211067458717</v>
      </c>
      <c r="R189" s="81">
        <v>0</v>
      </c>
      <c r="S189" s="81">
        <v>5.6545645399555857</v>
      </c>
      <c r="T189" s="82"/>
      <c r="U189" s="81">
        <v>4759175</v>
      </c>
      <c r="V189" s="81">
        <v>1108</v>
      </c>
      <c r="W189" s="81">
        <v>4</v>
      </c>
      <c r="X189" s="81">
        <v>10987</v>
      </c>
      <c r="Y189" s="81">
        <v>19533</v>
      </c>
      <c r="Z189" s="81">
        <v>24406</v>
      </c>
      <c r="AA189" s="81">
        <v>4411</v>
      </c>
      <c r="AB189" s="81">
        <v>51267</v>
      </c>
      <c r="AC189" s="81">
        <v>0</v>
      </c>
      <c r="AD189" s="81">
        <v>5.6545645399555857</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0</v>
      </c>
      <c r="BI189" s="81">
        <v>32.094000000000001</v>
      </c>
      <c r="BJ189" s="81">
        <v>0</v>
      </c>
      <c r="BK189" s="81">
        <v>12.327</v>
      </c>
      <c r="BL189" s="81">
        <v>0</v>
      </c>
      <c r="BM189" s="82"/>
      <c r="BN189" s="81">
        <v>0</v>
      </c>
      <c r="BO189" s="81">
        <v>0</v>
      </c>
      <c r="BP189" s="81">
        <v>4</v>
      </c>
      <c r="BQ189" s="81">
        <v>0</v>
      </c>
      <c r="BR189" s="81">
        <v>1</v>
      </c>
      <c r="BS189" s="81">
        <v>0</v>
      </c>
      <c r="BT189"/>
      <c r="BU189" s="80">
        <v>32.094000000000001</v>
      </c>
      <c r="BV189" s="80">
        <v>12.327</v>
      </c>
      <c r="BW189" s="80">
        <v>0</v>
      </c>
      <c r="BX189" s="80">
        <v>0</v>
      </c>
      <c r="BY189" s="80">
        <v>0</v>
      </c>
      <c r="BZ189" s="80">
        <v>0</v>
      </c>
      <c r="CA189" s="80">
        <v>0</v>
      </c>
      <c r="CB189" s="80">
        <v>0</v>
      </c>
      <c r="CC189" s="80">
        <v>0</v>
      </c>
    </row>
    <row r="190" spans="1:81">
      <c r="A190" s="80" t="s">
        <v>2031</v>
      </c>
      <c r="B190" s="80">
        <v>470</v>
      </c>
      <c r="C190" s="80">
        <v>11</v>
      </c>
      <c r="D190" s="80">
        <v>28</v>
      </c>
      <c r="E190" s="80">
        <v>2014</v>
      </c>
      <c r="F190" s="80" t="s">
        <v>90</v>
      </c>
      <c r="G190" s="80" t="s">
        <v>2020</v>
      </c>
      <c r="H190" s="80" t="s">
        <v>2021</v>
      </c>
      <c r="I190" s="177"/>
      <c r="J190" s="81">
        <v>34.833350539113653</v>
      </c>
      <c r="K190" s="81">
        <v>1.8154708324649684</v>
      </c>
      <c r="L190" s="81">
        <v>0.13469425843236355</v>
      </c>
      <c r="M190" s="81">
        <v>52.061868645408559</v>
      </c>
      <c r="N190" s="81">
        <v>62.636339763076492</v>
      </c>
      <c r="O190" s="81">
        <v>42.909169870921971</v>
      </c>
      <c r="P190" s="81">
        <v>22.098939347887175</v>
      </c>
      <c r="Q190" s="81">
        <v>3.8362728062674245</v>
      </c>
      <c r="R190" s="81">
        <v>0</v>
      </c>
      <c r="S190" s="81">
        <v>5.457564192008002</v>
      </c>
      <c r="T190" s="82"/>
      <c r="U190" s="81">
        <v>4888648</v>
      </c>
      <c r="V190" s="81">
        <v>792</v>
      </c>
      <c r="W190" s="81">
        <v>3</v>
      </c>
      <c r="X190" s="81">
        <v>11550</v>
      </c>
      <c r="Y190" s="81">
        <v>19936</v>
      </c>
      <c r="Z190" s="81">
        <v>24692</v>
      </c>
      <c r="AA190" s="81">
        <v>4401</v>
      </c>
      <c r="AB190" s="81">
        <v>51688</v>
      </c>
      <c r="AC190" s="81">
        <v>0</v>
      </c>
      <c r="AD190" s="81">
        <v>5.457564192008002</v>
      </c>
      <c r="AE190" s="82"/>
      <c r="AF190" s="81">
        <v>38739400.011778258</v>
      </c>
      <c r="AG190" s="81">
        <v>1618285.8347235641</v>
      </c>
      <c r="AH190" s="81">
        <v>34227.077150770077</v>
      </c>
      <c r="AI190" s="81">
        <v>74622063.897638708</v>
      </c>
      <c r="AJ190" s="81">
        <v>88697910.280951068</v>
      </c>
      <c r="AK190" s="81">
        <v>0</v>
      </c>
      <c r="AL190" s="81">
        <v>0</v>
      </c>
      <c r="AM190" s="81">
        <v>7095990.0151047576</v>
      </c>
      <c r="AN190" s="81">
        <v>0</v>
      </c>
      <c r="AO190" s="81">
        <v>0</v>
      </c>
      <c r="AP190" s="82"/>
      <c r="AQ190" s="81">
        <v>449</v>
      </c>
      <c r="AR190" s="81">
        <v>72</v>
      </c>
      <c r="AS190" s="81">
        <v>0</v>
      </c>
      <c r="AT190" s="81">
        <v>0</v>
      </c>
      <c r="AU190" s="81">
        <v>0</v>
      </c>
      <c r="AV190" s="81">
        <v>0</v>
      </c>
      <c r="AW190" s="81" t="s">
        <v>564</v>
      </c>
      <c r="AX190" s="82"/>
      <c r="AY190" s="81">
        <v>1832.1000000000001</v>
      </c>
      <c r="AZ190" s="81">
        <v>3787.5</v>
      </c>
      <c r="BA190" s="81">
        <v>0</v>
      </c>
      <c r="BB190" s="81">
        <v>0</v>
      </c>
      <c r="BC190" s="81">
        <v>0</v>
      </c>
      <c r="BD190" s="81">
        <v>0</v>
      </c>
      <c r="BE190" s="81" t="s">
        <v>564</v>
      </c>
      <c r="BF190" s="82"/>
      <c r="BG190" s="81">
        <v>0</v>
      </c>
      <c r="BH190" s="81">
        <v>0</v>
      </c>
      <c r="BI190" s="81">
        <v>37.183</v>
      </c>
      <c r="BJ190" s="81">
        <v>0</v>
      </c>
      <c r="BK190" s="81">
        <v>15.756</v>
      </c>
      <c r="BL190" s="81">
        <v>0</v>
      </c>
      <c r="BM190" s="82"/>
      <c r="BN190" s="81">
        <v>0</v>
      </c>
      <c r="BO190" s="81">
        <v>0</v>
      </c>
      <c r="BP190" s="81">
        <v>5</v>
      </c>
      <c r="BQ190" s="81">
        <v>0</v>
      </c>
      <c r="BR190" s="81">
        <v>1</v>
      </c>
      <c r="BS190" s="81">
        <v>0</v>
      </c>
      <c r="BT190"/>
      <c r="BU190" s="80">
        <v>40.640999999999998</v>
      </c>
      <c r="BV190" s="80">
        <v>12.298</v>
      </c>
      <c r="BW190" s="80">
        <v>0</v>
      </c>
      <c r="BX190" s="80">
        <v>0</v>
      </c>
      <c r="BY190" s="80">
        <v>0</v>
      </c>
      <c r="BZ190" s="80">
        <v>0</v>
      </c>
      <c r="CA190" s="80">
        <v>0</v>
      </c>
      <c r="CB190" s="80">
        <v>0</v>
      </c>
      <c r="CC190" s="80">
        <v>0</v>
      </c>
    </row>
    <row r="191" spans="1:81">
      <c r="A191" s="80" t="s">
        <v>2032</v>
      </c>
      <c r="B191" s="80">
        <v>471</v>
      </c>
      <c r="C191" s="80">
        <v>12</v>
      </c>
      <c r="D191" s="80">
        <v>28</v>
      </c>
      <c r="E191" s="80">
        <v>2015</v>
      </c>
      <c r="F191" s="80" t="s">
        <v>91</v>
      </c>
      <c r="G191" s="80" t="s">
        <v>2020</v>
      </c>
      <c r="H191" s="80" t="s">
        <v>2021</v>
      </c>
      <c r="I191" s="177"/>
      <c r="J191" s="81">
        <v>30.49548531537631</v>
      </c>
      <c r="K191" s="81">
        <v>1.7340070864404111</v>
      </c>
      <c r="L191" s="81">
        <v>0.14850535421772851</v>
      </c>
      <c r="M191" s="81">
        <v>54.556188334346835</v>
      </c>
      <c r="N191" s="81">
        <v>63.445412054724315</v>
      </c>
      <c r="O191" s="81">
        <v>42.833606899905597</v>
      </c>
      <c r="P191" s="81">
        <v>22.442971396374848</v>
      </c>
      <c r="Q191" s="81">
        <v>3.7807327824639363</v>
      </c>
      <c r="R191" s="81">
        <v>0</v>
      </c>
      <c r="S191" s="81">
        <v>4.771932622022284</v>
      </c>
      <c r="T191" s="82"/>
      <c r="U191" s="81">
        <v>4596060</v>
      </c>
      <c r="V191" s="81">
        <v>792</v>
      </c>
      <c r="W191" s="81">
        <v>3</v>
      </c>
      <c r="X191" s="81">
        <v>11550</v>
      </c>
      <c r="Y191" s="81">
        <v>20387</v>
      </c>
      <c r="Z191" s="81">
        <v>24886</v>
      </c>
      <c r="AA191" s="81">
        <v>4466</v>
      </c>
      <c r="AB191" s="81">
        <v>52035</v>
      </c>
      <c r="AC191" s="81">
        <v>0</v>
      </c>
      <c r="AD191" s="81">
        <v>4.771932622022284</v>
      </c>
      <c r="AE191" s="82"/>
      <c r="AF191" s="81">
        <v>34805368.803846978</v>
      </c>
      <c r="AG191" s="81">
        <v>1432040.4023532737</v>
      </c>
      <c r="AH191" s="81">
        <v>31279.470533199506</v>
      </c>
      <c r="AI191" s="81">
        <v>81675352.935598418</v>
      </c>
      <c r="AJ191" s="81">
        <v>94168924.251957938</v>
      </c>
      <c r="AK191" s="81">
        <v>0</v>
      </c>
      <c r="AL191" s="81">
        <v>0</v>
      </c>
      <c r="AM191" s="81">
        <v>7131178.4713846166</v>
      </c>
      <c r="AN191" s="81">
        <v>0</v>
      </c>
      <c r="AO191" s="81">
        <v>0</v>
      </c>
      <c r="AP191" s="82"/>
      <c r="AQ191" s="81">
        <v>583</v>
      </c>
      <c r="AR191" s="81">
        <v>115</v>
      </c>
      <c r="AS191" s="81">
        <v>0</v>
      </c>
      <c r="AT191" s="81">
        <v>0</v>
      </c>
      <c r="AU191" s="81">
        <v>0</v>
      </c>
      <c r="AV191" s="81">
        <v>0</v>
      </c>
      <c r="AW191" s="81" t="s">
        <v>564</v>
      </c>
      <c r="AX191" s="82"/>
      <c r="AY191" s="81">
        <v>2452.2999999999997</v>
      </c>
      <c r="AZ191" s="81">
        <v>4529.3999999999996</v>
      </c>
      <c r="BA191" s="81">
        <v>0</v>
      </c>
      <c r="BB191" s="81">
        <v>0</v>
      </c>
      <c r="BC191" s="81">
        <v>0</v>
      </c>
      <c r="BD191" s="81">
        <v>0</v>
      </c>
      <c r="BE191" s="81" t="s">
        <v>564</v>
      </c>
      <c r="BF191" s="82"/>
      <c r="BG191" s="81">
        <v>0</v>
      </c>
      <c r="BH191" s="81">
        <v>0</v>
      </c>
      <c r="BI191" s="81">
        <v>36.374000000000002</v>
      </c>
      <c r="BJ191" s="81">
        <v>0</v>
      </c>
      <c r="BK191" s="81">
        <v>15.420999999999999</v>
      </c>
      <c r="BL191" s="81">
        <v>0</v>
      </c>
      <c r="BM191" s="82"/>
      <c r="BN191" s="81">
        <v>0</v>
      </c>
      <c r="BO191" s="81">
        <v>0</v>
      </c>
      <c r="BP191" s="81">
        <v>5</v>
      </c>
      <c r="BQ191" s="81">
        <v>0</v>
      </c>
      <c r="BR191" s="81">
        <v>1</v>
      </c>
      <c r="BS191" s="81">
        <v>0</v>
      </c>
      <c r="BT191"/>
      <c r="BU191" s="80">
        <v>39.491999999999997</v>
      </c>
      <c r="BV191" s="80">
        <v>12.303000000000001</v>
      </c>
      <c r="BW191" s="80">
        <v>0</v>
      </c>
      <c r="BX191" s="80">
        <v>0</v>
      </c>
      <c r="BY191" s="80">
        <v>0</v>
      </c>
      <c r="BZ191" s="80">
        <v>0</v>
      </c>
      <c r="CA191" s="80">
        <v>0</v>
      </c>
      <c r="CB191" s="80">
        <v>0</v>
      </c>
      <c r="CC191" s="80">
        <v>0</v>
      </c>
    </row>
    <row r="192" spans="1:81">
      <c r="A192" s="80" t="s">
        <v>2033</v>
      </c>
      <c r="B192" s="80">
        <v>472</v>
      </c>
      <c r="C192" s="80">
        <v>13</v>
      </c>
      <c r="D192" s="80">
        <v>28</v>
      </c>
      <c r="E192" s="80">
        <v>2016</v>
      </c>
      <c r="F192" s="80" t="s">
        <v>92</v>
      </c>
      <c r="G192" s="80" t="s">
        <v>2020</v>
      </c>
      <c r="H192" s="80" t="s">
        <v>2021</v>
      </c>
      <c r="I192" s="177"/>
      <c r="J192" s="81">
        <v>34.929318989753185</v>
      </c>
      <c r="K192" s="81">
        <v>1.7319094102660639</v>
      </c>
      <c r="L192" s="81">
        <v>0.17399934794975394</v>
      </c>
      <c r="M192" s="81">
        <v>47.745649075332963</v>
      </c>
      <c r="N192" s="81">
        <v>56.895180928557579</v>
      </c>
      <c r="O192" s="81">
        <v>42.915362536220513</v>
      </c>
      <c r="P192" s="81">
        <v>22.272381345734331</v>
      </c>
      <c r="Q192" s="81">
        <v>3.691017879425702</v>
      </c>
      <c r="R192" s="81">
        <v>0</v>
      </c>
      <c r="S192" s="81">
        <v>6.2392241775226811</v>
      </c>
      <c r="T192" s="82"/>
      <c r="U192" s="81">
        <v>5503648</v>
      </c>
      <c r="V192" s="81">
        <v>792</v>
      </c>
      <c r="W192" s="81">
        <v>3</v>
      </c>
      <c r="X192" s="81">
        <v>11550</v>
      </c>
      <c r="Y192" s="81">
        <v>20785</v>
      </c>
      <c r="Z192" s="81">
        <v>25240</v>
      </c>
      <c r="AA192" s="81">
        <v>4584</v>
      </c>
      <c r="AB192" s="81">
        <v>52257</v>
      </c>
      <c r="AC192" s="81">
        <v>0</v>
      </c>
      <c r="AD192" s="81">
        <v>6.2392241775226811</v>
      </c>
      <c r="AE192" s="82"/>
      <c r="AF192" s="81">
        <v>40622880.587316647</v>
      </c>
      <c r="AG192" s="81">
        <v>1376668.639900869</v>
      </c>
      <c r="AH192" s="81">
        <v>27234.76869954653</v>
      </c>
      <c r="AI192" s="81">
        <v>76288397.650365293</v>
      </c>
      <c r="AJ192" s="81">
        <v>81776841.539710656</v>
      </c>
      <c r="AK192" s="81">
        <v>0</v>
      </c>
      <c r="AL192" s="81">
        <v>0</v>
      </c>
      <c r="AM192" s="81">
        <v>7167166.5026908703</v>
      </c>
      <c r="AN192" s="81">
        <v>0</v>
      </c>
      <c r="AO192" s="81">
        <v>0</v>
      </c>
      <c r="AP192" s="82"/>
      <c r="AQ192" s="81">
        <v>668</v>
      </c>
      <c r="AR192" s="81">
        <v>136</v>
      </c>
      <c r="AS192" s="81">
        <v>0</v>
      </c>
      <c r="AT192" s="81">
        <v>0</v>
      </c>
      <c r="AU192" s="81">
        <v>0</v>
      </c>
      <c r="AV192" s="81">
        <v>0</v>
      </c>
      <c r="AW192" s="81" t="s">
        <v>564</v>
      </c>
      <c r="AX192" s="82"/>
      <c r="AY192" s="81">
        <v>2841.1</v>
      </c>
      <c r="AZ192" s="81">
        <v>4891.8999999999996</v>
      </c>
      <c r="BA192" s="81">
        <v>0</v>
      </c>
      <c r="BB192" s="81">
        <v>0</v>
      </c>
      <c r="BC192" s="81">
        <v>0</v>
      </c>
      <c r="BD192" s="81">
        <v>0</v>
      </c>
      <c r="BE192" s="81" t="s">
        <v>564</v>
      </c>
      <c r="BF192" s="82"/>
      <c r="BG192" s="81">
        <v>0</v>
      </c>
      <c r="BH192" s="81">
        <v>0</v>
      </c>
      <c r="BI192" s="81">
        <v>37.277999999999999</v>
      </c>
      <c r="BJ192" s="81">
        <v>0</v>
      </c>
      <c r="BK192" s="81">
        <v>15.754</v>
      </c>
      <c r="BL192" s="81">
        <v>0</v>
      </c>
      <c r="BM192" s="82"/>
      <c r="BN192" s="81">
        <v>0</v>
      </c>
      <c r="BO192" s="81">
        <v>0</v>
      </c>
      <c r="BP192" s="81">
        <v>5</v>
      </c>
      <c r="BQ192" s="81">
        <v>0</v>
      </c>
      <c r="BR192" s="81">
        <v>1</v>
      </c>
      <c r="BS192" s="81">
        <v>0</v>
      </c>
      <c r="BT192"/>
      <c r="BU192" s="80">
        <v>40.840000000000003</v>
      </c>
      <c r="BV192" s="80">
        <v>12.192</v>
      </c>
      <c r="BW192" s="80">
        <v>0</v>
      </c>
      <c r="BX192" s="80">
        <v>0</v>
      </c>
      <c r="BY192" s="80">
        <v>0</v>
      </c>
      <c r="BZ192" s="80">
        <v>0</v>
      </c>
      <c r="CA192" s="80">
        <v>0</v>
      </c>
      <c r="CB192" s="80">
        <v>0</v>
      </c>
      <c r="CC192" s="80">
        <v>0</v>
      </c>
    </row>
    <row r="193" spans="1:81">
      <c r="A193" s="80" t="s">
        <v>2034</v>
      </c>
      <c r="B193" s="80">
        <v>473</v>
      </c>
      <c r="C193" s="80">
        <v>14</v>
      </c>
      <c r="D193" s="80">
        <v>28</v>
      </c>
      <c r="E193" s="80">
        <v>2017</v>
      </c>
      <c r="F193" s="80" t="s">
        <v>71</v>
      </c>
      <c r="G193" s="80" t="s">
        <v>2020</v>
      </c>
      <c r="H193" s="80" t="s">
        <v>2021</v>
      </c>
      <c r="I193" s="177"/>
      <c r="J193" s="81">
        <v>34.860503878934523</v>
      </c>
      <c r="K193" s="81">
        <v>1.8040554447997599</v>
      </c>
      <c r="L193" s="81">
        <v>0.15222567601430437</v>
      </c>
      <c r="M193" s="81">
        <v>46.05277364741417</v>
      </c>
      <c r="N193" s="81">
        <v>62.638618538339742</v>
      </c>
      <c r="O193" s="81">
        <v>42.792114788155189</v>
      </c>
      <c r="P193" s="81">
        <v>22.401658608362407</v>
      </c>
      <c r="Q193" s="81">
        <v>3.5884483161318612</v>
      </c>
      <c r="R193" s="81">
        <v>0</v>
      </c>
      <c r="S193" s="81">
        <v>5.1486944695745107</v>
      </c>
      <c r="T193" s="82"/>
      <c r="U193" s="81">
        <v>5970573</v>
      </c>
      <c r="V193" s="81">
        <v>792</v>
      </c>
      <c r="W193" s="81">
        <v>3</v>
      </c>
      <c r="X193" s="81">
        <v>11550</v>
      </c>
      <c r="Y193" s="81">
        <v>21148</v>
      </c>
      <c r="Z193" s="81">
        <v>25585</v>
      </c>
      <c r="AA193" s="81">
        <v>4640</v>
      </c>
      <c r="AB193" s="81">
        <v>52539</v>
      </c>
      <c r="AC193" s="81">
        <v>0</v>
      </c>
      <c r="AD193" s="81">
        <v>5.1486944695745107</v>
      </c>
      <c r="AE193" s="82"/>
      <c r="AF193" s="81">
        <v>41534588.905206077</v>
      </c>
      <c r="AG193" s="81">
        <v>1428443.4035691151</v>
      </c>
      <c r="AH193" s="81">
        <v>32552.083919677709</v>
      </c>
      <c r="AI193" s="81">
        <v>76466564.420924693</v>
      </c>
      <c r="AJ193" s="81">
        <v>91955687.87933813</v>
      </c>
      <c r="AK193" s="81">
        <v>0</v>
      </c>
      <c r="AL193" s="81">
        <v>0</v>
      </c>
      <c r="AM193" s="81">
        <v>7217118.6226148689</v>
      </c>
      <c r="AN193" s="81">
        <v>0</v>
      </c>
      <c r="AO193" s="81">
        <v>0</v>
      </c>
      <c r="AP193" s="82"/>
      <c r="AQ193" s="81">
        <v>772</v>
      </c>
      <c r="AR193" s="81">
        <v>144</v>
      </c>
      <c r="AS193" s="81">
        <v>0</v>
      </c>
      <c r="AT193" s="81">
        <v>0</v>
      </c>
      <c r="AU193" s="81">
        <v>0</v>
      </c>
      <c r="AV193" s="81">
        <v>0</v>
      </c>
      <c r="AW193" s="81" t="s">
        <v>564</v>
      </c>
      <c r="AX193" s="82"/>
      <c r="AY193" s="81">
        <v>3333.2</v>
      </c>
      <c r="AZ193" s="81">
        <v>5073.0999999999995</v>
      </c>
      <c r="BA193" s="81">
        <v>0</v>
      </c>
      <c r="BB193" s="81">
        <v>0</v>
      </c>
      <c r="BC193" s="81">
        <v>0</v>
      </c>
      <c r="BD193" s="81">
        <v>0</v>
      </c>
      <c r="BE193" s="81" t="s">
        <v>564</v>
      </c>
      <c r="BF193" s="82"/>
      <c r="BG193" s="81">
        <v>0</v>
      </c>
      <c r="BH193" s="81">
        <v>0</v>
      </c>
      <c r="BI193" s="81">
        <v>36.735999999999997</v>
      </c>
      <c r="BJ193" s="81">
        <v>0</v>
      </c>
      <c r="BK193" s="81">
        <v>15.042</v>
      </c>
      <c r="BL193" s="81">
        <v>0</v>
      </c>
      <c r="BM193" s="82"/>
      <c r="BN193" s="81">
        <v>0</v>
      </c>
      <c r="BO193" s="81">
        <v>0</v>
      </c>
      <c r="BP193" s="81">
        <v>5</v>
      </c>
      <c r="BQ193" s="81">
        <v>0</v>
      </c>
      <c r="BR193" s="81">
        <v>1</v>
      </c>
      <c r="BS193" s="81">
        <v>0</v>
      </c>
      <c r="BT193"/>
      <c r="BU193" s="80">
        <v>39.642000000000003</v>
      </c>
      <c r="BV193" s="80">
        <v>12.135999999999999</v>
      </c>
      <c r="BW193" s="80">
        <v>0</v>
      </c>
      <c r="BX193" s="80">
        <v>0</v>
      </c>
      <c r="BY193" s="80">
        <v>0</v>
      </c>
      <c r="BZ193" s="80">
        <v>0</v>
      </c>
      <c r="CA193" s="80">
        <v>0</v>
      </c>
      <c r="CB193" s="80">
        <v>0</v>
      </c>
      <c r="CC193" s="80">
        <v>0</v>
      </c>
    </row>
    <row r="194" spans="1:81">
      <c r="A194" s="80" t="s">
        <v>2035</v>
      </c>
      <c r="B194" s="80">
        <v>474</v>
      </c>
      <c r="C194" s="80">
        <v>15</v>
      </c>
      <c r="D194" s="80">
        <v>28</v>
      </c>
      <c r="E194" s="80">
        <v>2018</v>
      </c>
      <c r="F194" s="80" t="s">
        <v>93</v>
      </c>
      <c r="G194" s="80" t="s">
        <v>2020</v>
      </c>
      <c r="H194" s="80" t="s">
        <v>2021</v>
      </c>
      <c r="I194" s="177"/>
      <c r="J194" s="81">
        <v>33.826015745962941</v>
      </c>
      <c r="K194" s="81">
        <v>1.6962702406730239</v>
      </c>
      <c r="L194" s="81">
        <v>0.14260760542226672</v>
      </c>
      <c r="M194" s="81">
        <v>45.531166554460057</v>
      </c>
      <c r="N194" s="81">
        <v>59.666099875926449</v>
      </c>
      <c r="O194" s="81">
        <v>42.309804545555643</v>
      </c>
      <c r="P194" s="81">
        <v>22.044830396671319</v>
      </c>
      <c r="Q194" s="81">
        <v>3.3272370014537707</v>
      </c>
      <c r="R194" s="81">
        <v>0</v>
      </c>
      <c r="S194" s="81">
        <v>4.819404650188968</v>
      </c>
      <c r="T194" s="82"/>
      <c r="U194" s="81">
        <v>6163979</v>
      </c>
      <c r="V194" s="81">
        <v>792</v>
      </c>
      <c r="W194" s="81">
        <v>3</v>
      </c>
      <c r="X194" s="81">
        <v>11550</v>
      </c>
      <c r="Y194" s="81">
        <v>21379</v>
      </c>
      <c r="Z194" s="81">
        <v>25781</v>
      </c>
      <c r="AA194" s="81">
        <v>4612</v>
      </c>
      <c r="AB194" s="81">
        <v>52497</v>
      </c>
      <c r="AC194" s="81">
        <v>0</v>
      </c>
      <c r="AD194" s="81">
        <v>4.819404650188968</v>
      </c>
      <c r="AE194" s="82"/>
      <c r="AF194" s="81">
        <v>41029515.000720844</v>
      </c>
      <c r="AG194" s="81">
        <v>1289969.565690269</v>
      </c>
      <c r="AH194" s="81">
        <v>31068.564558078058</v>
      </c>
      <c r="AI194" s="81">
        <v>74514899.562183306</v>
      </c>
      <c r="AJ194" s="81">
        <v>91999264.868807226</v>
      </c>
      <c r="AK194" s="81">
        <v>0</v>
      </c>
      <c r="AL194" s="81">
        <v>0</v>
      </c>
      <c r="AM194" s="81">
        <v>7226270.3590294309</v>
      </c>
      <c r="AN194" s="81">
        <v>0</v>
      </c>
      <c r="AO194" s="81">
        <v>0</v>
      </c>
      <c r="AP194" s="82"/>
      <c r="AQ194" s="81">
        <v>862</v>
      </c>
      <c r="AR194" s="81">
        <v>159</v>
      </c>
      <c r="AS194" s="81">
        <v>0</v>
      </c>
      <c r="AT194" s="81">
        <v>0</v>
      </c>
      <c r="AU194" s="81">
        <v>0</v>
      </c>
      <c r="AV194" s="81">
        <v>0</v>
      </c>
      <c r="AW194" s="81" t="s">
        <v>564</v>
      </c>
      <c r="AX194" s="82"/>
      <c r="AY194" s="81">
        <v>3762.4</v>
      </c>
      <c r="AZ194" s="81">
        <v>5303</v>
      </c>
      <c r="BA194" s="81">
        <v>0</v>
      </c>
      <c r="BB194" s="81">
        <v>0</v>
      </c>
      <c r="BC194" s="81">
        <v>0</v>
      </c>
      <c r="BD194" s="81">
        <v>0</v>
      </c>
      <c r="BE194" s="81" t="s">
        <v>564</v>
      </c>
      <c r="BF194" s="82"/>
      <c r="BG194" s="81">
        <v>0</v>
      </c>
      <c r="BH194" s="81">
        <v>0</v>
      </c>
      <c r="BI194" s="81">
        <v>37.207999999999998</v>
      </c>
      <c r="BJ194" s="81">
        <v>0</v>
      </c>
      <c r="BK194" s="81">
        <v>15.47</v>
      </c>
      <c r="BL194" s="81">
        <v>0</v>
      </c>
      <c r="BM194" s="82"/>
      <c r="BN194" s="81">
        <v>0</v>
      </c>
      <c r="BO194" s="81">
        <v>0</v>
      </c>
      <c r="BP194" s="81">
        <v>5</v>
      </c>
      <c r="BQ194" s="81">
        <v>0</v>
      </c>
      <c r="BR194" s="81">
        <v>1</v>
      </c>
      <c r="BS194" s="81">
        <v>0</v>
      </c>
      <c r="BT194"/>
      <c r="BU194" s="80">
        <v>40.073999999999998</v>
      </c>
      <c r="BV194" s="80">
        <v>12.603999999999999</v>
      </c>
      <c r="BW194" s="80">
        <v>0</v>
      </c>
      <c r="BX194" s="80">
        <v>0</v>
      </c>
      <c r="BY194" s="80">
        <v>0</v>
      </c>
      <c r="BZ194" s="80">
        <v>0</v>
      </c>
      <c r="CA194" s="80">
        <v>0</v>
      </c>
      <c r="CB194" s="80">
        <v>0</v>
      </c>
      <c r="CC194" s="80">
        <v>0</v>
      </c>
    </row>
    <row r="195" spans="1:81">
      <c r="A195" s="80" t="s">
        <v>2036</v>
      </c>
      <c r="B195" s="80">
        <v>475</v>
      </c>
      <c r="C195" s="80">
        <v>16</v>
      </c>
      <c r="D195" s="80">
        <v>28</v>
      </c>
      <c r="E195" s="80">
        <v>2019</v>
      </c>
      <c r="F195" s="80" t="s">
        <v>73</v>
      </c>
      <c r="G195" s="80" t="s">
        <v>2020</v>
      </c>
      <c r="H195" s="80" t="s">
        <v>2021</v>
      </c>
      <c r="I195" s="177"/>
      <c r="J195" s="81">
        <v>31.92333957190684</v>
      </c>
      <c r="K195" s="81">
        <v>1.4975289519082942</v>
      </c>
      <c r="L195" s="81">
        <v>0.14380808463774783</v>
      </c>
      <c r="M195" s="81">
        <v>43.111322500477527</v>
      </c>
      <c r="N195" s="81">
        <v>52.495566677079275</v>
      </c>
      <c r="O195" s="81">
        <v>41.525806008764569</v>
      </c>
      <c r="P195" s="81">
        <v>22.061774166626464</v>
      </c>
      <c r="Q195" s="81">
        <v>3.2337874270091658</v>
      </c>
      <c r="R195" s="81">
        <v>0</v>
      </c>
      <c r="S195" s="81">
        <v>7.2066684624534982</v>
      </c>
      <c r="T195" s="82"/>
      <c r="U195" s="81">
        <v>6079713</v>
      </c>
      <c r="V195" s="81">
        <v>792</v>
      </c>
      <c r="W195" s="81">
        <v>3</v>
      </c>
      <c r="X195" s="81">
        <v>11550</v>
      </c>
      <c r="Y195" s="81">
        <v>21637</v>
      </c>
      <c r="Z195" s="81">
        <v>25998</v>
      </c>
      <c r="AA195" s="81">
        <v>4581</v>
      </c>
      <c r="AB195" s="81">
        <v>52404</v>
      </c>
      <c r="AC195" s="81">
        <v>0</v>
      </c>
      <c r="AD195" s="81">
        <v>7.2066684624534982</v>
      </c>
      <c r="AE195" s="82"/>
      <c r="AF195" s="81">
        <v>39584004.337582052</v>
      </c>
      <c r="AG195" s="81">
        <v>1204613.660226742</v>
      </c>
      <c r="AH195" s="81">
        <v>32942.362107287277</v>
      </c>
      <c r="AI195" s="81">
        <v>73497431.064524785</v>
      </c>
      <c r="AJ195" s="81">
        <v>81312136.077537253</v>
      </c>
      <c r="AK195" s="81">
        <v>0</v>
      </c>
      <c r="AL195" s="81">
        <v>0</v>
      </c>
      <c r="AM195" s="81">
        <v>7137030.3028992126</v>
      </c>
      <c r="AN195" s="81">
        <v>0</v>
      </c>
      <c r="AO195" s="81">
        <v>0</v>
      </c>
      <c r="AP195" s="82"/>
      <c r="AQ195" s="81">
        <v>969</v>
      </c>
      <c r="AR195" s="81">
        <v>167</v>
      </c>
      <c r="AS195" s="81">
        <v>0</v>
      </c>
      <c r="AT195" s="81">
        <v>0</v>
      </c>
      <c r="AU195" s="81">
        <v>0</v>
      </c>
      <c r="AV195" s="81">
        <v>0</v>
      </c>
      <c r="AW195" s="81" t="s">
        <v>564</v>
      </c>
      <c r="AX195" s="82"/>
      <c r="AY195" s="81">
        <v>4247.8</v>
      </c>
      <c r="AZ195" s="81">
        <v>5514.8000000000011</v>
      </c>
      <c r="BA195" s="81">
        <v>0</v>
      </c>
      <c r="BB195" s="81">
        <v>0</v>
      </c>
      <c r="BC195" s="81">
        <v>0</v>
      </c>
      <c r="BD195" s="81">
        <v>0</v>
      </c>
      <c r="BE195" s="81" t="s">
        <v>564</v>
      </c>
      <c r="BF195" s="82"/>
      <c r="BG195" s="81">
        <v>0</v>
      </c>
      <c r="BH195" s="81">
        <v>0</v>
      </c>
      <c r="BI195" s="81">
        <v>34.959000000000003</v>
      </c>
      <c r="BJ195" s="81">
        <v>0</v>
      </c>
      <c r="BK195" s="81">
        <v>17.501999999999999</v>
      </c>
      <c r="BL195" s="81">
        <v>0</v>
      </c>
      <c r="BM195" s="82"/>
      <c r="BN195" s="81">
        <v>0</v>
      </c>
      <c r="BO195" s="81">
        <v>0</v>
      </c>
      <c r="BP195" s="81">
        <v>5</v>
      </c>
      <c r="BQ195" s="81">
        <v>0</v>
      </c>
      <c r="BR195" s="81">
        <v>1</v>
      </c>
      <c r="BS195" s="81">
        <v>0</v>
      </c>
      <c r="BT195"/>
      <c r="BU195" s="80">
        <v>37.948999999999998</v>
      </c>
      <c r="BV195" s="80">
        <v>14.512</v>
      </c>
      <c r="BW195" s="80">
        <v>0</v>
      </c>
      <c r="BX195" s="80">
        <v>0</v>
      </c>
      <c r="BY195" s="80">
        <v>0</v>
      </c>
      <c r="BZ195" s="80">
        <v>0</v>
      </c>
      <c r="CA195" s="80">
        <v>0</v>
      </c>
      <c r="CB195" s="80">
        <v>0</v>
      </c>
      <c r="CC195" s="80">
        <v>0</v>
      </c>
    </row>
    <row r="196" spans="1:81">
      <c r="A196" s="80" t="s">
        <v>2037</v>
      </c>
      <c r="B196" s="80">
        <v>476</v>
      </c>
      <c r="C196" s="80">
        <v>17</v>
      </c>
      <c r="D196" s="80">
        <v>28</v>
      </c>
      <c r="E196" s="80">
        <v>2020</v>
      </c>
      <c r="F196" s="80" t="s">
        <v>218</v>
      </c>
      <c r="G196" s="80" t="s">
        <v>2020</v>
      </c>
      <c r="H196" s="80" t="s">
        <v>2021</v>
      </c>
      <c r="I196" s="177"/>
      <c r="J196" s="81">
        <v>32.400616303767748</v>
      </c>
      <c r="K196" s="81">
        <v>1.6174245150295337</v>
      </c>
      <c r="L196" s="81">
        <v>4.5624758685459446</v>
      </c>
      <c r="M196" s="81">
        <v>40.586223170521585</v>
      </c>
      <c r="N196" s="81">
        <v>55.526212880435558</v>
      </c>
      <c r="O196" s="81">
        <v>36.988436898453557</v>
      </c>
      <c r="P196" s="81">
        <v>20.94396897879199</v>
      </c>
      <c r="Q196" s="81">
        <v>3.0940924009640924</v>
      </c>
      <c r="R196" s="81">
        <v>0</v>
      </c>
      <c r="S196" s="81">
        <v>5.2135709196407003</v>
      </c>
      <c r="T196" s="82"/>
      <c r="U196" s="81">
        <v>5800710</v>
      </c>
      <c r="V196" s="81">
        <v>781</v>
      </c>
      <c r="W196" s="81">
        <v>97</v>
      </c>
      <c r="X196" s="81">
        <v>12001</v>
      </c>
      <c r="Y196" s="81">
        <v>21977</v>
      </c>
      <c r="Z196" s="81">
        <v>26431</v>
      </c>
      <c r="AA196" s="81">
        <v>4725</v>
      </c>
      <c r="AB196" s="81">
        <v>52475</v>
      </c>
      <c r="AC196" s="81">
        <v>0</v>
      </c>
      <c r="AD196" s="81">
        <v>5.2135709196407003</v>
      </c>
      <c r="AE196" s="82"/>
      <c r="AF196" s="81">
        <v>40654071.097876899</v>
      </c>
      <c r="AG196" s="81">
        <v>1233579.1126415443</v>
      </c>
      <c r="AH196" s="81">
        <v>1075961.6602809685</v>
      </c>
      <c r="AI196" s="81">
        <v>69296241.619882002</v>
      </c>
      <c r="AJ196" s="81">
        <v>89136570.901406556</v>
      </c>
      <c r="AK196" s="81"/>
      <c r="AL196" s="81"/>
      <c r="AM196" s="81">
        <v>6848570.5094098542</v>
      </c>
      <c r="AN196" s="81"/>
      <c r="AO196" s="81"/>
      <c r="AP196" s="82"/>
      <c r="AQ196" s="81">
        <v>1090</v>
      </c>
      <c r="AR196" s="81">
        <v>168</v>
      </c>
      <c r="AS196" s="81">
        <v>0</v>
      </c>
      <c r="AT196" s="81">
        <v>0</v>
      </c>
      <c r="AU196" s="81">
        <v>0</v>
      </c>
      <c r="AV196" s="81">
        <v>0</v>
      </c>
      <c r="AW196" s="81">
        <v>0</v>
      </c>
      <c r="AX196" s="82"/>
      <c r="AY196" s="81">
        <v>4846.2000000000007</v>
      </c>
      <c r="AZ196" s="81">
        <v>5529.7999999999975</v>
      </c>
      <c r="BA196" s="81">
        <v>0</v>
      </c>
      <c r="BB196" s="81">
        <v>0</v>
      </c>
      <c r="BC196" s="81">
        <v>0</v>
      </c>
      <c r="BD196" s="81">
        <v>0</v>
      </c>
      <c r="BE196" s="81">
        <v>0</v>
      </c>
      <c r="BF196" s="82"/>
      <c r="BG196" s="81">
        <v>0</v>
      </c>
      <c r="BH196" s="81">
        <v>0</v>
      </c>
      <c r="BI196" s="81">
        <v>29.841999999999999</v>
      </c>
      <c r="BJ196" s="81">
        <v>0</v>
      </c>
      <c r="BK196" s="81">
        <v>17.794</v>
      </c>
      <c r="BL196" s="81">
        <v>0</v>
      </c>
      <c r="BM196" s="82"/>
      <c r="BN196" s="81">
        <v>0</v>
      </c>
      <c r="BO196" s="81">
        <v>0</v>
      </c>
      <c r="BP196" s="81">
        <v>5</v>
      </c>
      <c r="BQ196" s="81">
        <v>0</v>
      </c>
      <c r="BR196" s="81">
        <v>1</v>
      </c>
      <c r="BS196" s="81">
        <v>0</v>
      </c>
      <c r="BT196"/>
      <c r="BU196" s="80">
        <v>33.04</v>
      </c>
      <c r="BV196" s="80">
        <v>14.596</v>
      </c>
      <c r="BW196" s="80">
        <v>0</v>
      </c>
      <c r="BX196" s="80">
        <v>0</v>
      </c>
      <c r="BY196" s="80">
        <v>0</v>
      </c>
      <c r="BZ196" s="80">
        <v>0</v>
      </c>
      <c r="CA196" s="80">
        <v>0</v>
      </c>
      <c r="CB196" s="80">
        <v>0</v>
      </c>
      <c r="CC196" s="80">
        <v>0</v>
      </c>
    </row>
    <row r="197" spans="1:81">
      <c r="A197" s="80" t="s">
        <v>2038</v>
      </c>
      <c r="B197" s="80">
        <v>476</v>
      </c>
      <c r="C197" s="80">
        <v>18</v>
      </c>
      <c r="D197" s="80">
        <v>28</v>
      </c>
      <c r="E197" s="80">
        <v>2021</v>
      </c>
      <c r="F197" s="80" t="s">
        <v>75</v>
      </c>
      <c r="G197" s="174" t="s">
        <v>2020</v>
      </c>
      <c r="H197" s="80" t="s">
        <v>2021</v>
      </c>
      <c r="I197" s="177"/>
      <c r="J197" s="81">
        <v>29.568709852044819</v>
      </c>
      <c r="K197" s="81">
        <v>1.8009068150643717</v>
      </c>
      <c r="L197" s="81">
        <v>4.1949189752355736</v>
      </c>
      <c r="M197" s="81">
        <v>45.759650078182901</v>
      </c>
      <c r="N197" s="81">
        <v>52.876542263629283</v>
      </c>
      <c r="O197" s="81">
        <v>36.132738087918838</v>
      </c>
      <c r="P197" s="81">
        <v>21.612863040516828</v>
      </c>
      <c r="Q197" s="81">
        <v>3.1449482974592566</v>
      </c>
      <c r="R197" s="81">
        <v>0</v>
      </c>
      <c r="S197" s="81">
        <v>7.2342328188283922</v>
      </c>
      <c r="T197" s="82"/>
      <c r="U197" s="81">
        <v>6115595</v>
      </c>
      <c r="V197" s="81">
        <v>781</v>
      </c>
      <c r="W197" s="81">
        <v>97</v>
      </c>
      <c r="X197" s="81">
        <v>12001</v>
      </c>
      <c r="Y197" s="81">
        <v>22391</v>
      </c>
      <c r="Z197" s="81">
        <v>26586</v>
      </c>
      <c r="AA197" s="81">
        <v>4755</v>
      </c>
      <c r="AB197" s="81">
        <v>52705</v>
      </c>
      <c r="AC197" s="81">
        <v>0</v>
      </c>
      <c r="AD197" s="81">
        <v>7.2342328188283922</v>
      </c>
      <c r="AE197" s="82"/>
      <c r="AF197" s="81">
        <v>37368372.569929458</v>
      </c>
      <c r="AG197" s="81">
        <v>1388530.9410343394</v>
      </c>
      <c r="AH197" s="81">
        <v>947462.66279063583</v>
      </c>
      <c r="AI197" s="81">
        <v>77196893.24170275</v>
      </c>
      <c r="AJ197" s="81">
        <v>79092933.03691946</v>
      </c>
      <c r="AK197" s="81">
        <v>0</v>
      </c>
      <c r="AL197" s="81">
        <v>0</v>
      </c>
      <c r="AM197" s="81">
        <v>6918263.2069102526</v>
      </c>
      <c r="AN197" s="81">
        <v>0</v>
      </c>
      <c r="AO197" s="81">
        <v>0</v>
      </c>
      <c r="AP197" s="82"/>
      <c r="AQ197" s="81">
        <v>1179</v>
      </c>
      <c r="AR197" s="81">
        <v>171</v>
      </c>
      <c r="AS197" s="81">
        <v>0</v>
      </c>
      <c r="AT197" s="81">
        <v>0</v>
      </c>
      <c r="AU197" s="81">
        <v>0</v>
      </c>
      <c r="AV197" s="81">
        <v>0</v>
      </c>
      <c r="AW197" s="81"/>
      <c r="AX197" s="82"/>
      <c r="AY197" s="81">
        <v>5330.0999999999958</v>
      </c>
      <c r="AZ197" s="81">
        <v>5580.5999999999967</v>
      </c>
      <c r="BA197" s="81">
        <v>0</v>
      </c>
      <c r="BB197" s="81">
        <v>0</v>
      </c>
      <c r="BC197" s="81">
        <v>0</v>
      </c>
      <c r="BD197" s="81">
        <v>0</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2039</v>
      </c>
      <c r="B198" s="80">
        <v>476</v>
      </c>
      <c r="C198" s="80">
        <v>19</v>
      </c>
      <c r="D198" s="80">
        <v>28</v>
      </c>
      <c r="E198" s="80">
        <v>2022</v>
      </c>
      <c r="F198" s="80" t="s">
        <v>568</v>
      </c>
      <c r="G198" s="174" t="s">
        <v>2020</v>
      </c>
      <c r="H198" s="80" t="s">
        <v>2021</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1304</v>
      </c>
      <c r="AR198" s="81">
        <v>173</v>
      </c>
      <c r="AS198" s="81">
        <v>0</v>
      </c>
      <c r="AT198" s="81">
        <v>0</v>
      </c>
      <c r="AU198" s="81">
        <v>0</v>
      </c>
      <c r="AV198" s="81">
        <v>0</v>
      </c>
      <c r="AW198" s="81"/>
      <c r="AX198" s="82"/>
      <c r="AY198" s="81">
        <v>5972.0999999999913</v>
      </c>
      <c r="AZ198" s="81">
        <v>5640.4999999999964</v>
      </c>
      <c r="BA198" s="81">
        <v>0</v>
      </c>
      <c r="BB198" s="81">
        <v>0</v>
      </c>
      <c r="BC198" s="81">
        <v>0</v>
      </c>
      <c r="BD198" s="81">
        <v>0</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2040</v>
      </c>
      <c r="B199" s="80">
        <v>52</v>
      </c>
      <c r="C199" s="80">
        <v>1</v>
      </c>
      <c r="D199" s="80">
        <v>4</v>
      </c>
      <c r="E199" s="80">
        <v>1990</v>
      </c>
      <c r="F199" s="80" t="s">
        <v>562</v>
      </c>
      <c r="G199" s="80" t="s">
        <v>2041</v>
      </c>
      <c r="H199" s="80" t="s">
        <v>2042</v>
      </c>
      <c r="I199" s="177"/>
      <c r="J199" s="81">
        <v>132.77112729184316</v>
      </c>
      <c r="K199" s="81">
        <v>11.922197848059966</v>
      </c>
      <c r="L199" s="81">
        <v>28.099800159480218</v>
      </c>
      <c r="M199" s="81">
        <v>44.410017119009865</v>
      </c>
      <c r="N199" s="81">
        <v>57.130519790044808</v>
      </c>
      <c r="O199" s="81">
        <v>41.21205464835564</v>
      </c>
      <c r="P199" s="81">
        <v>67.966416887403057</v>
      </c>
      <c r="Q199" s="81">
        <v>3.7496759175926759</v>
      </c>
      <c r="R199" s="81">
        <v>4.7596156650227597</v>
      </c>
      <c r="S199" s="81">
        <v>2.9764408497113974</v>
      </c>
      <c r="T199" s="82"/>
      <c r="U199" s="81">
        <v>10720719</v>
      </c>
      <c r="V199" s="81">
        <v>3462</v>
      </c>
      <c r="W199" s="81">
        <v>293</v>
      </c>
      <c r="X199" s="81">
        <v>16409</v>
      </c>
      <c r="Y199" s="81">
        <v>17363</v>
      </c>
      <c r="Z199" s="81">
        <v>16951</v>
      </c>
      <c r="AA199" s="81">
        <v>16503</v>
      </c>
      <c r="AB199" s="81">
        <v>60882</v>
      </c>
      <c r="AC199" s="81">
        <v>824374</v>
      </c>
      <c r="AD199" s="81">
        <v>2.9764408497113974</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2043</v>
      </c>
      <c r="B200" s="80">
        <v>53</v>
      </c>
      <c r="C200" s="80">
        <v>2</v>
      </c>
      <c r="D200" s="80">
        <v>4</v>
      </c>
      <c r="E200" s="80">
        <v>2005</v>
      </c>
      <c r="F200" s="80" t="s">
        <v>565</v>
      </c>
      <c r="G200" s="80" t="s">
        <v>2041</v>
      </c>
      <c r="H200" s="80" t="s">
        <v>2042</v>
      </c>
      <c r="I200" s="177"/>
      <c r="J200" s="81">
        <v>241.31149198043283</v>
      </c>
      <c r="K200" s="81">
        <v>6.4315937779201464</v>
      </c>
      <c r="L200" s="81">
        <v>13.461456975003156</v>
      </c>
      <c r="M200" s="81">
        <v>70.489460325872457</v>
      </c>
      <c r="N200" s="81">
        <v>74.478439675168275</v>
      </c>
      <c r="O200" s="81">
        <v>65.202128815211424</v>
      </c>
      <c r="P200" s="81">
        <v>68.309365093136861</v>
      </c>
      <c r="Q200" s="81">
        <v>3.4761501151290441</v>
      </c>
      <c r="R200" s="81">
        <v>4.0767905770930071</v>
      </c>
      <c r="S200" s="81">
        <v>5.186184668000001</v>
      </c>
      <c r="T200" s="82"/>
      <c r="U200" s="81">
        <v>24493397</v>
      </c>
      <c r="V200" s="81">
        <v>2727</v>
      </c>
      <c r="W200" s="81">
        <v>212</v>
      </c>
      <c r="X200" s="81">
        <v>14162</v>
      </c>
      <c r="Y200" s="81">
        <v>21065</v>
      </c>
      <c r="Z200" s="81">
        <v>31034</v>
      </c>
      <c r="AA200" s="81">
        <v>13584</v>
      </c>
      <c r="AB200" s="81">
        <v>59003</v>
      </c>
      <c r="AC200" s="81">
        <v>720896</v>
      </c>
      <c r="AD200" s="81">
        <v>5.186184668000001</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2044</v>
      </c>
      <c r="B201" s="80">
        <v>54</v>
      </c>
      <c r="C201" s="80">
        <v>3</v>
      </c>
      <c r="D201" s="80">
        <v>4</v>
      </c>
      <c r="E201" s="80">
        <v>2006</v>
      </c>
      <c r="F201" s="80" t="s">
        <v>566</v>
      </c>
      <c r="G201" s="80" t="s">
        <v>2041</v>
      </c>
      <c r="H201" s="80" t="s">
        <v>2042</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2045</v>
      </c>
      <c r="B202" s="80">
        <v>55</v>
      </c>
      <c r="C202" s="80">
        <v>4</v>
      </c>
      <c r="D202" s="80">
        <v>4</v>
      </c>
      <c r="E202" s="80">
        <v>2007</v>
      </c>
      <c r="F202" s="80" t="s">
        <v>567</v>
      </c>
      <c r="G202" s="80" t="s">
        <v>2041</v>
      </c>
      <c r="H202" s="80" t="s">
        <v>2042</v>
      </c>
      <c r="I202" s="177"/>
      <c r="J202" s="81">
        <v>281.98157763665188</v>
      </c>
      <c r="K202" s="81">
        <v>6.6397797544929569</v>
      </c>
      <c r="L202" s="81">
        <v>19.700469734326436</v>
      </c>
      <c r="M202" s="81">
        <v>66.548122822218616</v>
      </c>
      <c r="N202" s="81">
        <v>79.075059749614667</v>
      </c>
      <c r="O202" s="81">
        <v>64.055292172599621</v>
      </c>
      <c r="P202" s="81">
        <v>66.992192002877346</v>
      </c>
      <c r="Q202" s="81">
        <v>3.6321833476961429</v>
      </c>
      <c r="R202" s="81">
        <v>3.9105406319306906</v>
      </c>
      <c r="S202" s="81">
        <v>5.5035415679999993</v>
      </c>
      <c r="T202" s="82"/>
      <c r="U202" s="81">
        <v>40401772</v>
      </c>
      <c r="V202" s="81">
        <v>2782</v>
      </c>
      <c r="W202" s="81">
        <v>186</v>
      </c>
      <c r="X202" s="81">
        <v>16865</v>
      </c>
      <c r="Y202" s="81">
        <v>21476</v>
      </c>
      <c r="Z202" s="81">
        <v>31694</v>
      </c>
      <c r="AA202" s="81">
        <v>13119</v>
      </c>
      <c r="AB202" s="81">
        <v>58391</v>
      </c>
      <c r="AC202" s="81">
        <v>711339</v>
      </c>
      <c r="AD202" s="81">
        <v>5.5035415679999993</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2046</v>
      </c>
      <c r="B203" s="80">
        <v>56</v>
      </c>
      <c r="C203" s="80">
        <v>5</v>
      </c>
      <c r="D203" s="80">
        <v>4</v>
      </c>
      <c r="E203" s="80">
        <v>2008</v>
      </c>
      <c r="F203" s="80" t="s">
        <v>84</v>
      </c>
      <c r="G203" s="80" t="s">
        <v>2041</v>
      </c>
      <c r="H203" s="80" t="s">
        <v>2042</v>
      </c>
      <c r="I203" s="177"/>
      <c r="J203" s="81">
        <v>279.58816712231209</v>
      </c>
      <c r="K203" s="81">
        <v>4.9239059484733891</v>
      </c>
      <c r="L203" s="81">
        <v>17.246824690434657</v>
      </c>
      <c r="M203" s="81">
        <v>71.923360411632871</v>
      </c>
      <c r="N203" s="81">
        <v>68.903984924260655</v>
      </c>
      <c r="O203" s="81">
        <v>62.664306516487521</v>
      </c>
      <c r="P203" s="81">
        <v>65.553962444268819</v>
      </c>
      <c r="Q203" s="81">
        <v>3.5688736890518564</v>
      </c>
      <c r="R203" s="81">
        <v>3.8194100131071922</v>
      </c>
      <c r="S203" s="81">
        <v>4.1532714622400002</v>
      </c>
      <c r="T203" s="82"/>
      <c r="U203" s="81">
        <v>37861436</v>
      </c>
      <c r="V203" s="81">
        <v>2782</v>
      </c>
      <c r="W203" s="81">
        <v>186</v>
      </c>
      <c r="X203" s="81">
        <v>16865</v>
      </c>
      <c r="Y203" s="81">
        <v>21823</v>
      </c>
      <c r="Z203" s="81">
        <v>32094</v>
      </c>
      <c r="AA203" s="81">
        <v>12852</v>
      </c>
      <c r="AB203" s="81">
        <v>58316</v>
      </c>
      <c r="AC203" s="81">
        <v>721434</v>
      </c>
      <c r="AD203" s="81">
        <v>4.1532714622400002</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2047</v>
      </c>
      <c r="B204" s="80">
        <v>57</v>
      </c>
      <c r="C204" s="80">
        <v>6</v>
      </c>
      <c r="D204" s="80">
        <v>4</v>
      </c>
      <c r="E204" s="80">
        <v>2009</v>
      </c>
      <c r="F204" s="80" t="s">
        <v>85</v>
      </c>
      <c r="G204" s="80" t="s">
        <v>2041</v>
      </c>
      <c r="H204" s="80" t="s">
        <v>2042</v>
      </c>
      <c r="I204" s="177"/>
      <c r="J204" s="81">
        <v>226.44509601457486</v>
      </c>
      <c r="K204" s="81">
        <v>4.5693973453151875</v>
      </c>
      <c r="L204" s="81">
        <v>12.036892644638476</v>
      </c>
      <c r="M204" s="81">
        <v>80.021318771259814</v>
      </c>
      <c r="N204" s="81">
        <v>68.019410594642309</v>
      </c>
      <c r="O204" s="81">
        <v>64.556722573555206</v>
      </c>
      <c r="P204" s="81">
        <v>62.711862718899397</v>
      </c>
      <c r="Q204" s="81">
        <v>3.3852609029498972</v>
      </c>
      <c r="R204" s="81">
        <v>3.8632215168469015</v>
      </c>
      <c r="S204" s="81">
        <v>4.4536227949500002</v>
      </c>
      <c r="T204" s="82"/>
      <c r="U204" s="81">
        <v>27355428</v>
      </c>
      <c r="V204" s="81">
        <v>2554</v>
      </c>
      <c r="W204" s="81">
        <v>187</v>
      </c>
      <c r="X204" s="81">
        <v>18275</v>
      </c>
      <c r="Y204" s="81">
        <v>21933</v>
      </c>
      <c r="Z204" s="81">
        <v>32635</v>
      </c>
      <c r="AA204" s="81">
        <v>12622</v>
      </c>
      <c r="AB204" s="81">
        <v>58068</v>
      </c>
      <c r="AC204" s="81">
        <v>711890</v>
      </c>
      <c r="AD204" s="81">
        <v>4.4536227949500002</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0</v>
      </c>
      <c r="BH204" s="81">
        <v>0</v>
      </c>
      <c r="BI204" s="81">
        <v>216.57</v>
      </c>
      <c r="BJ204" s="81">
        <v>0</v>
      </c>
      <c r="BK204" s="81">
        <v>0</v>
      </c>
      <c r="BL204" s="81">
        <v>0</v>
      </c>
      <c r="BM204" s="82"/>
      <c r="BN204" s="81">
        <v>0</v>
      </c>
      <c r="BO204" s="81">
        <v>0</v>
      </c>
      <c r="BP204" s="81">
        <v>9</v>
      </c>
      <c r="BQ204" s="81">
        <v>0</v>
      </c>
      <c r="BR204" s="81">
        <v>0</v>
      </c>
      <c r="BS204" s="81">
        <v>0</v>
      </c>
      <c r="BT204"/>
      <c r="BU204" s="80"/>
      <c r="BV204" s="80"/>
      <c r="BW204" s="80"/>
      <c r="BX204" s="80"/>
      <c r="BY204" s="80"/>
      <c r="BZ204" s="80"/>
      <c r="CA204" s="80"/>
      <c r="CB204" s="80"/>
      <c r="CC204" s="80"/>
    </row>
    <row r="205" spans="1:81">
      <c r="A205" s="80" t="s">
        <v>2048</v>
      </c>
      <c r="B205" s="80">
        <v>58</v>
      </c>
      <c r="C205" s="80">
        <v>7</v>
      </c>
      <c r="D205" s="80">
        <v>4</v>
      </c>
      <c r="E205" s="80">
        <v>2010</v>
      </c>
      <c r="F205" s="80" t="s">
        <v>86</v>
      </c>
      <c r="G205" s="80" t="s">
        <v>2041</v>
      </c>
      <c r="H205" s="80" t="s">
        <v>2042</v>
      </c>
      <c r="I205" s="177"/>
      <c r="J205" s="81">
        <v>260.0367258864257</v>
      </c>
      <c r="K205" s="81">
        <v>4.9615395732361902</v>
      </c>
      <c r="L205" s="81">
        <v>11.439376213098951</v>
      </c>
      <c r="M205" s="81">
        <v>84.196210175649185</v>
      </c>
      <c r="N205" s="81">
        <v>78.011213313373787</v>
      </c>
      <c r="O205" s="81">
        <v>64.98862480809079</v>
      </c>
      <c r="P205" s="81">
        <v>62.865844591919789</v>
      </c>
      <c r="Q205" s="81">
        <v>3.5138269143683694</v>
      </c>
      <c r="R205" s="81">
        <v>3.5322456944436822</v>
      </c>
      <c r="S205" s="81">
        <v>4.2822536934700004</v>
      </c>
      <c r="T205" s="82"/>
      <c r="U205" s="81">
        <v>34487853</v>
      </c>
      <c r="V205" s="81">
        <v>2554</v>
      </c>
      <c r="W205" s="81">
        <v>187</v>
      </c>
      <c r="X205" s="81">
        <v>18275</v>
      </c>
      <c r="Y205" s="81">
        <v>22075</v>
      </c>
      <c r="Z205" s="81">
        <v>33006</v>
      </c>
      <c r="AA205" s="81">
        <v>12337</v>
      </c>
      <c r="AB205" s="81">
        <v>57754</v>
      </c>
      <c r="AC205" s="81">
        <v>616831</v>
      </c>
      <c r="AD205" s="81">
        <v>4.2822536934700004</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0</v>
      </c>
      <c r="BH205" s="81">
        <v>0</v>
      </c>
      <c r="BI205" s="81">
        <v>225.87899999999999</v>
      </c>
      <c r="BJ205" s="81">
        <v>0</v>
      </c>
      <c r="BK205" s="81">
        <v>0</v>
      </c>
      <c r="BL205" s="81">
        <v>0</v>
      </c>
      <c r="BM205" s="82"/>
      <c r="BN205" s="81">
        <v>0</v>
      </c>
      <c r="BO205" s="81">
        <v>0</v>
      </c>
      <c r="BP205" s="81">
        <v>9</v>
      </c>
      <c r="BQ205" s="81">
        <v>0</v>
      </c>
      <c r="BR205" s="81">
        <v>0</v>
      </c>
      <c r="BS205" s="81">
        <v>0</v>
      </c>
      <c r="BT205"/>
      <c r="BU205" s="80">
        <v>225.87899999999999</v>
      </c>
      <c r="BV205" s="80">
        <v>0</v>
      </c>
      <c r="BW205" s="80">
        <v>0</v>
      </c>
      <c r="BX205" s="80">
        <v>0</v>
      </c>
      <c r="BY205" s="80">
        <v>0</v>
      </c>
      <c r="BZ205" s="80">
        <v>0</v>
      </c>
      <c r="CA205" s="80">
        <v>0</v>
      </c>
      <c r="CB205" s="80">
        <v>0</v>
      </c>
      <c r="CC205" s="80">
        <v>0</v>
      </c>
    </row>
    <row r="206" spans="1:81">
      <c r="A206" s="80" t="s">
        <v>2049</v>
      </c>
      <c r="B206" s="80">
        <v>59</v>
      </c>
      <c r="C206" s="80">
        <v>8</v>
      </c>
      <c r="D206" s="80">
        <v>4</v>
      </c>
      <c r="E206" s="80">
        <v>2011</v>
      </c>
      <c r="F206" s="80" t="s">
        <v>87</v>
      </c>
      <c r="G206" s="80" t="s">
        <v>2041</v>
      </c>
      <c r="H206" s="80" t="s">
        <v>2042</v>
      </c>
      <c r="I206" s="177"/>
      <c r="J206" s="81">
        <v>211.21320917368834</v>
      </c>
      <c r="K206" s="81">
        <v>6.6292500220214219</v>
      </c>
      <c r="L206" s="81">
        <v>8.1721820614257759</v>
      </c>
      <c r="M206" s="81">
        <v>100.42486921098143</v>
      </c>
      <c r="N206" s="81">
        <v>99.506131557747665</v>
      </c>
      <c r="O206" s="81">
        <v>64.12131055911631</v>
      </c>
      <c r="P206" s="81">
        <v>60.079222306893911</v>
      </c>
      <c r="Q206" s="81">
        <v>4.0310424578915827</v>
      </c>
      <c r="R206" s="81">
        <v>3.5986227641250488</v>
      </c>
      <c r="S206" s="81">
        <v>4.2214325133600008</v>
      </c>
      <c r="T206" s="82"/>
      <c r="U206" s="81">
        <v>21538337</v>
      </c>
      <c r="V206" s="81">
        <v>2554</v>
      </c>
      <c r="W206" s="81">
        <v>187</v>
      </c>
      <c r="X206" s="81">
        <v>18275</v>
      </c>
      <c r="Y206" s="81">
        <v>22125</v>
      </c>
      <c r="Z206" s="81">
        <v>33273</v>
      </c>
      <c r="AA206" s="81">
        <v>12141</v>
      </c>
      <c r="AB206" s="81">
        <v>57440</v>
      </c>
      <c r="AC206" s="81">
        <v>627383</v>
      </c>
      <c r="AD206" s="81">
        <v>4.2214325133600008</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0</v>
      </c>
      <c r="BH206" s="81">
        <v>0</v>
      </c>
      <c r="BI206" s="81">
        <v>251.339</v>
      </c>
      <c r="BJ206" s="81">
        <v>0</v>
      </c>
      <c r="BK206" s="81">
        <v>0</v>
      </c>
      <c r="BL206" s="81">
        <v>0</v>
      </c>
      <c r="BM206" s="82"/>
      <c r="BN206" s="81">
        <v>0</v>
      </c>
      <c r="BO206" s="81">
        <v>0</v>
      </c>
      <c r="BP206" s="81">
        <v>9</v>
      </c>
      <c r="BQ206" s="81">
        <v>0</v>
      </c>
      <c r="BR206" s="81">
        <v>0</v>
      </c>
      <c r="BS206" s="81">
        <v>0</v>
      </c>
      <c r="BT206"/>
      <c r="BU206" s="80">
        <v>251.27500000000001</v>
      </c>
      <c r="BV206" s="80">
        <v>0</v>
      </c>
      <c r="BW206" s="80">
        <v>0</v>
      </c>
      <c r="BX206" s="80">
        <v>0</v>
      </c>
      <c r="BY206" s="80">
        <v>6.4000000000000001E-2</v>
      </c>
      <c r="BZ206" s="80">
        <v>0</v>
      </c>
      <c r="CA206" s="80">
        <v>0</v>
      </c>
      <c r="CB206" s="80">
        <v>0</v>
      </c>
      <c r="CC206" s="80">
        <v>0</v>
      </c>
    </row>
    <row r="207" spans="1:81">
      <c r="A207" s="80" t="s">
        <v>2050</v>
      </c>
      <c r="B207" s="80">
        <v>60</v>
      </c>
      <c r="C207" s="80">
        <v>9</v>
      </c>
      <c r="D207" s="80">
        <v>4</v>
      </c>
      <c r="E207" s="80">
        <v>2012</v>
      </c>
      <c r="F207" s="80" t="s">
        <v>88</v>
      </c>
      <c r="G207" s="80" t="s">
        <v>2041</v>
      </c>
      <c r="H207" s="80" t="s">
        <v>2042</v>
      </c>
      <c r="I207" s="177"/>
      <c r="J207" s="81">
        <v>282.68052824991202</v>
      </c>
      <c r="K207" s="81">
        <v>6.4255975891177481</v>
      </c>
      <c r="L207" s="81">
        <v>8.2035130513764045</v>
      </c>
      <c r="M207" s="81">
        <v>116.56545922799964</v>
      </c>
      <c r="N207" s="81">
        <v>104.7548277844854</v>
      </c>
      <c r="O207" s="81">
        <v>64.479022726506344</v>
      </c>
      <c r="P207" s="81">
        <v>59.266476477209551</v>
      </c>
      <c r="Q207" s="81">
        <v>4.3755139395293376</v>
      </c>
      <c r="R207" s="81">
        <v>4.0097403937614642</v>
      </c>
      <c r="S207" s="81">
        <v>5.3394568605000003</v>
      </c>
      <c r="T207" s="82"/>
      <c r="U207" s="81">
        <v>29168161</v>
      </c>
      <c r="V207" s="81">
        <v>2554</v>
      </c>
      <c r="W207" s="81">
        <v>187</v>
      </c>
      <c r="X207" s="81">
        <v>18275</v>
      </c>
      <c r="Y207" s="81">
        <v>22475</v>
      </c>
      <c r="Z207" s="81">
        <v>33724</v>
      </c>
      <c r="AA207" s="81">
        <v>11909</v>
      </c>
      <c r="AB207" s="81">
        <v>57386</v>
      </c>
      <c r="AC207" s="81">
        <v>680951</v>
      </c>
      <c r="AD207" s="81">
        <v>5.3394568605000003</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0</v>
      </c>
      <c r="BH207" s="81">
        <v>0</v>
      </c>
      <c r="BI207" s="81">
        <v>330.82</v>
      </c>
      <c r="BJ207" s="81">
        <v>0</v>
      </c>
      <c r="BK207" s="81">
        <v>0</v>
      </c>
      <c r="BL207" s="81">
        <v>0</v>
      </c>
      <c r="BM207" s="82"/>
      <c r="BN207" s="81">
        <v>0</v>
      </c>
      <c r="BO207" s="81">
        <v>0</v>
      </c>
      <c r="BP207" s="81">
        <v>9</v>
      </c>
      <c r="BQ207" s="81">
        <v>0</v>
      </c>
      <c r="BR207" s="81">
        <v>0</v>
      </c>
      <c r="BS207" s="81">
        <v>0</v>
      </c>
      <c r="BT207"/>
      <c r="BU207" s="80">
        <v>330.82</v>
      </c>
      <c r="BV207" s="80">
        <v>0</v>
      </c>
      <c r="BW207" s="80">
        <v>0</v>
      </c>
      <c r="BX207" s="80">
        <v>0</v>
      </c>
      <c r="BY207" s="80">
        <v>0</v>
      </c>
      <c r="BZ207" s="80">
        <v>0</v>
      </c>
      <c r="CA207" s="80">
        <v>0</v>
      </c>
      <c r="CB207" s="80">
        <v>0</v>
      </c>
      <c r="CC207" s="80">
        <v>0</v>
      </c>
    </row>
    <row r="208" spans="1:81">
      <c r="A208" s="80" t="s">
        <v>2051</v>
      </c>
      <c r="B208" s="80">
        <v>61</v>
      </c>
      <c r="C208" s="80">
        <v>10</v>
      </c>
      <c r="D208" s="80">
        <v>4</v>
      </c>
      <c r="E208" s="80">
        <v>2013</v>
      </c>
      <c r="F208" s="80" t="s">
        <v>89</v>
      </c>
      <c r="G208" s="80" t="s">
        <v>2041</v>
      </c>
      <c r="H208" s="80" t="s">
        <v>2042</v>
      </c>
      <c r="I208" s="177"/>
      <c r="J208" s="81">
        <v>286.42001619351356</v>
      </c>
      <c r="K208" s="81">
        <v>5.3134889072011688</v>
      </c>
      <c r="L208" s="81">
        <v>6.4955766362218617</v>
      </c>
      <c r="M208" s="81">
        <v>125.29445614257335</v>
      </c>
      <c r="N208" s="81">
        <v>118.70214770529304</v>
      </c>
      <c r="O208" s="81">
        <v>62.475426413984891</v>
      </c>
      <c r="P208" s="81">
        <v>58.360833992052761</v>
      </c>
      <c r="Q208" s="81">
        <v>4.4336714988811439</v>
      </c>
      <c r="R208" s="81">
        <v>4.3955060947789031</v>
      </c>
      <c r="S208" s="81">
        <v>5.7477461677999999</v>
      </c>
      <c r="T208" s="82"/>
      <c r="U208" s="81">
        <v>25874028</v>
      </c>
      <c r="V208" s="81">
        <v>2554</v>
      </c>
      <c r="W208" s="81">
        <v>187</v>
      </c>
      <c r="X208" s="81">
        <v>18275</v>
      </c>
      <c r="Y208" s="81">
        <v>22550</v>
      </c>
      <c r="Z208" s="81">
        <v>34135</v>
      </c>
      <c r="AA208" s="81">
        <v>11683</v>
      </c>
      <c r="AB208" s="81">
        <v>57315</v>
      </c>
      <c r="AC208" s="81">
        <v>728651</v>
      </c>
      <c r="AD208" s="81">
        <v>5.7477461677999999</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0</v>
      </c>
      <c r="BH208" s="81">
        <v>0</v>
      </c>
      <c r="BI208" s="81">
        <v>365.55700000000002</v>
      </c>
      <c r="BJ208" s="81">
        <v>0</v>
      </c>
      <c r="BK208" s="81">
        <v>0</v>
      </c>
      <c r="BL208" s="81">
        <v>0</v>
      </c>
      <c r="BM208" s="82"/>
      <c r="BN208" s="81">
        <v>0</v>
      </c>
      <c r="BO208" s="81">
        <v>0</v>
      </c>
      <c r="BP208" s="81">
        <v>9</v>
      </c>
      <c r="BQ208" s="81">
        <v>0</v>
      </c>
      <c r="BR208" s="81">
        <v>0</v>
      </c>
      <c r="BS208" s="81">
        <v>0</v>
      </c>
      <c r="BT208"/>
      <c r="BU208" s="80">
        <v>365.55700000000002</v>
      </c>
      <c r="BV208" s="80">
        <v>0</v>
      </c>
      <c r="BW208" s="80">
        <v>0</v>
      </c>
      <c r="BX208" s="80">
        <v>0</v>
      </c>
      <c r="BY208" s="80">
        <v>0</v>
      </c>
      <c r="BZ208" s="80">
        <v>0</v>
      </c>
      <c r="CA208" s="80">
        <v>0</v>
      </c>
      <c r="CB208" s="80">
        <v>0</v>
      </c>
      <c r="CC208" s="80">
        <v>0</v>
      </c>
    </row>
    <row r="209" spans="1:81">
      <c r="A209" s="80" t="s">
        <v>2052</v>
      </c>
      <c r="B209" s="80">
        <v>62</v>
      </c>
      <c r="C209" s="80">
        <v>11</v>
      </c>
      <c r="D209" s="80">
        <v>4</v>
      </c>
      <c r="E209" s="80">
        <v>2014</v>
      </c>
      <c r="F209" s="80" t="s">
        <v>90</v>
      </c>
      <c r="G209" s="80" t="s">
        <v>2041</v>
      </c>
      <c r="H209" s="80" t="s">
        <v>2042</v>
      </c>
      <c r="I209" s="177"/>
      <c r="J209" s="81">
        <v>325.27505362309336</v>
      </c>
      <c r="K209" s="81">
        <v>4.8553498580673873</v>
      </c>
      <c r="L209" s="81">
        <v>11.086274867452703</v>
      </c>
      <c r="M209" s="81">
        <v>110.38926833199325</v>
      </c>
      <c r="N209" s="81">
        <v>105.30527201558232</v>
      </c>
      <c r="O209" s="81">
        <v>60.116629779470053</v>
      </c>
      <c r="P209" s="81">
        <v>57.800702302551521</v>
      </c>
      <c r="Q209" s="81">
        <v>4.2256298551313556</v>
      </c>
      <c r="R209" s="81">
        <v>4.9717890076329958</v>
      </c>
      <c r="S209" s="81">
        <v>5.4439470327199997</v>
      </c>
      <c r="T209" s="82"/>
      <c r="U209" s="81">
        <v>30967844</v>
      </c>
      <c r="V209" s="81">
        <v>2024</v>
      </c>
      <c r="W209" s="81">
        <v>208</v>
      </c>
      <c r="X209" s="81">
        <v>18261</v>
      </c>
      <c r="Y209" s="81">
        <v>22727</v>
      </c>
      <c r="Z209" s="81">
        <v>34594</v>
      </c>
      <c r="AA209" s="81">
        <v>11511</v>
      </c>
      <c r="AB209" s="81">
        <v>56934</v>
      </c>
      <c r="AC209" s="81">
        <v>826774</v>
      </c>
      <c r="AD209" s="81">
        <v>5.4439470327199997</v>
      </c>
      <c r="AE209" s="82"/>
      <c r="AF209" s="81">
        <v>364103905.15129119</v>
      </c>
      <c r="AG209" s="81">
        <v>3796905.3781385385</v>
      </c>
      <c r="AH209" s="81">
        <v>2587544.4537075269</v>
      </c>
      <c r="AI209" s="81">
        <v>129898314.77932563</v>
      </c>
      <c r="AJ209" s="81">
        <v>142608024.69738787</v>
      </c>
      <c r="AK209" s="81">
        <v>0</v>
      </c>
      <c r="AL209" s="81">
        <v>0</v>
      </c>
      <c r="AM209" s="81">
        <v>7816187.4229990384</v>
      </c>
      <c r="AN209" s="81">
        <v>0</v>
      </c>
      <c r="AO209" s="81">
        <v>0</v>
      </c>
      <c r="AP209" s="82"/>
      <c r="AQ209" s="81">
        <v>1606</v>
      </c>
      <c r="AR209" s="81">
        <v>301</v>
      </c>
      <c r="AS209" s="81">
        <v>0</v>
      </c>
      <c r="AT209" s="81">
        <v>0</v>
      </c>
      <c r="AU209" s="81">
        <v>0</v>
      </c>
      <c r="AV209" s="81">
        <v>0</v>
      </c>
      <c r="AW209" s="81" t="s">
        <v>564</v>
      </c>
      <c r="AX209" s="82"/>
      <c r="AY209" s="81">
        <v>7228.95</v>
      </c>
      <c r="AZ209" s="81">
        <v>20495.900000000001</v>
      </c>
      <c r="BA209" s="81">
        <v>0</v>
      </c>
      <c r="BB209" s="81">
        <v>0</v>
      </c>
      <c r="BC209" s="81">
        <v>0</v>
      </c>
      <c r="BD209" s="81">
        <v>0</v>
      </c>
      <c r="BE209" s="81" t="s">
        <v>564</v>
      </c>
      <c r="BF209" s="82"/>
      <c r="BG209" s="81">
        <v>0</v>
      </c>
      <c r="BH209" s="81">
        <v>0</v>
      </c>
      <c r="BI209" s="81">
        <v>402.74200000000002</v>
      </c>
      <c r="BJ209" s="81">
        <v>0</v>
      </c>
      <c r="BK209" s="81">
        <v>0</v>
      </c>
      <c r="BL209" s="81">
        <v>0</v>
      </c>
      <c r="BM209" s="82"/>
      <c r="BN209" s="81">
        <v>0</v>
      </c>
      <c r="BO209" s="81">
        <v>0</v>
      </c>
      <c r="BP209" s="81">
        <v>9</v>
      </c>
      <c r="BQ209" s="81">
        <v>0</v>
      </c>
      <c r="BR209" s="81">
        <v>0</v>
      </c>
      <c r="BS209" s="81">
        <v>0</v>
      </c>
      <c r="BT209"/>
      <c r="BU209" s="80">
        <v>402.74200000000002</v>
      </c>
      <c r="BV209" s="80">
        <v>0</v>
      </c>
      <c r="BW209" s="80">
        <v>0</v>
      </c>
      <c r="BX209" s="80">
        <v>0</v>
      </c>
      <c r="BY209" s="80">
        <v>0</v>
      </c>
      <c r="BZ209" s="80">
        <v>0</v>
      </c>
      <c r="CA209" s="80">
        <v>0</v>
      </c>
      <c r="CB209" s="80">
        <v>0</v>
      </c>
      <c r="CC209" s="80">
        <v>0</v>
      </c>
    </row>
    <row r="210" spans="1:81">
      <c r="A210" s="80" t="s">
        <v>2053</v>
      </c>
      <c r="B210" s="80">
        <v>63</v>
      </c>
      <c r="C210" s="80">
        <v>12</v>
      </c>
      <c r="D210" s="80">
        <v>4</v>
      </c>
      <c r="E210" s="80">
        <v>2015</v>
      </c>
      <c r="F210" s="80" t="s">
        <v>91</v>
      </c>
      <c r="G210" s="80" t="s">
        <v>2041</v>
      </c>
      <c r="H210" s="80" t="s">
        <v>2042</v>
      </c>
      <c r="I210" s="177"/>
      <c r="J210" s="81">
        <v>269.74186927857869</v>
      </c>
      <c r="K210" s="81">
        <v>4.5545169395477947</v>
      </c>
      <c r="L210" s="81">
        <v>13.734604251939924</v>
      </c>
      <c r="M210" s="81">
        <v>86.893105333624646</v>
      </c>
      <c r="N210" s="81">
        <v>93.671229925058554</v>
      </c>
      <c r="O210" s="81">
        <v>59.434512571752791</v>
      </c>
      <c r="P210" s="81">
        <v>57.35370186897137</v>
      </c>
      <c r="Q210" s="81">
        <v>4.0934506434368343</v>
      </c>
      <c r="R210" s="81">
        <v>4.8033833970985143</v>
      </c>
      <c r="S210" s="81">
        <v>5.2407062575936045</v>
      </c>
      <c r="T210" s="82"/>
      <c r="U210" s="81">
        <v>31225126</v>
      </c>
      <c r="V210" s="81">
        <v>2024</v>
      </c>
      <c r="W210" s="81">
        <v>208</v>
      </c>
      <c r="X210" s="81">
        <v>18261</v>
      </c>
      <c r="Y210" s="81">
        <v>22797</v>
      </c>
      <c r="Z210" s="81">
        <v>34531</v>
      </c>
      <c r="AA210" s="81">
        <v>11413</v>
      </c>
      <c r="AB210" s="81">
        <v>56339</v>
      </c>
      <c r="AC210" s="81">
        <v>822833</v>
      </c>
      <c r="AD210" s="81">
        <v>5.2407062575936045</v>
      </c>
      <c r="AE210" s="82"/>
      <c r="AF210" s="81">
        <v>313690873.72888702</v>
      </c>
      <c r="AG210" s="81">
        <v>3490645.4437929462</v>
      </c>
      <c r="AH210" s="81">
        <v>3489320.1428800696</v>
      </c>
      <c r="AI210" s="81">
        <v>118982314.91768308</v>
      </c>
      <c r="AJ210" s="81">
        <v>143258611.60537276</v>
      </c>
      <c r="AK210" s="81">
        <v>0</v>
      </c>
      <c r="AL210" s="81">
        <v>0</v>
      </c>
      <c r="AM210" s="81">
        <v>7721023.6167836618</v>
      </c>
      <c r="AN210" s="81">
        <v>0</v>
      </c>
      <c r="AO210" s="81">
        <v>0</v>
      </c>
      <c r="AP210" s="82"/>
      <c r="AQ210" s="81">
        <v>1746</v>
      </c>
      <c r="AR210" s="81">
        <v>359</v>
      </c>
      <c r="AS210" s="81">
        <v>0</v>
      </c>
      <c r="AT210" s="81">
        <v>0</v>
      </c>
      <c r="AU210" s="81">
        <v>0</v>
      </c>
      <c r="AV210" s="81">
        <v>2</v>
      </c>
      <c r="AW210" s="81" t="s">
        <v>564</v>
      </c>
      <c r="AX210" s="82"/>
      <c r="AY210" s="81">
        <v>8072.7300000000005</v>
      </c>
      <c r="AZ210" s="81">
        <v>27942.2</v>
      </c>
      <c r="BA210" s="81">
        <v>0</v>
      </c>
      <c r="BB210" s="81">
        <v>0</v>
      </c>
      <c r="BC210" s="81">
        <v>0</v>
      </c>
      <c r="BD210" s="81">
        <v>11800</v>
      </c>
      <c r="BE210" s="81" t="s">
        <v>564</v>
      </c>
      <c r="BF210" s="82"/>
      <c r="BG210" s="81">
        <v>0</v>
      </c>
      <c r="BH210" s="81">
        <v>0</v>
      </c>
      <c r="BI210" s="81">
        <v>392.36599999999999</v>
      </c>
      <c r="BJ210" s="81">
        <v>0</v>
      </c>
      <c r="BK210" s="81">
        <v>0</v>
      </c>
      <c r="BL210" s="81">
        <v>0</v>
      </c>
      <c r="BM210" s="82"/>
      <c r="BN210" s="81">
        <v>0</v>
      </c>
      <c r="BO210" s="81">
        <v>0</v>
      </c>
      <c r="BP210" s="81">
        <v>9</v>
      </c>
      <c r="BQ210" s="81">
        <v>0</v>
      </c>
      <c r="BR210" s="81">
        <v>0</v>
      </c>
      <c r="BS210" s="81">
        <v>0</v>
      </c>
      <c r="BT210"/>
      <c r="BU210" s="80">
        <v>392.36599999999999</v>
      </c>
      <c r="BV210" s="80">
        <v>0</v>
      </c>
      <c r="BW210" s="80">
        <v>0</v>
      </c>
      <c r="BX210" s="80">
        <v>0</v>
      </c>
      <c r="BY210" s="80">
        <v>0</v>
      </c>
      <c r="BZ210" s="80">
        <v>0</v>
      </c>
      <c r="CA210" s="80">
        <v>0</v>
      </c>
      <c r="CB210" s="80">
        <v>0</v>
      </c>
      <c r="CC210" s="80">
        <v>0</v>
      </c>
    </row>
    <row r="211" spans="1:81">
      <c r="A211" s="80" t="s">
        <v>2054</v>
      </c>
      <c r="B211" s="80">
        <v>64</v>
      </c>
      <c r="C211" s="80">
        <v>13</v>
      </c>
      <c r="D211" s="80">
        <v>4</v>
      </c>
      <c r="E211" s="80">
        <v>2016</v>
      </c>
      <c r="F211" s="80" t="s">
        <v>92</v>
      </c>
      <c r="G211" s="80" t="s">
        <v>2041</v>
      </c>
      <c r="H211" s="80" t="s">
        <v>2042</v>
      </c>
      <c r="I211" s="177"/>
      <c r="J211" s="81">
        <v>230.56090739746509</v>
      </c>
      <c r="K211" s="81">
        <v>4.3474719336886238</v>
      </c>
      <c r="L211" s="81">
        <v>22.673967124528904</v>
      </c>
      <c r="M211" s="81">
        <v>71.292190628912977</v>
      </c>
      <c r="N211" s="81">
        <v>84.703563034082549</v>
      </c>
      <c r="O211" s="81">
        <v>59.017124945808796</v>
      </c>
      <c r="P211" s="81">
        <v>54.952145074226728</v>
      </c>
      <c r="Q211" s="81">
        <v>3.9577950486200852</v>
      </c>
      <c r="R211" s="81">
        <v>4.9763073997308425</v>
      </c>
      <c r="S211" s="81">
        <v>8.3033959746014645</v>
      </c>
      <c r="T211" s="82"/>
      <c r="U211" s="81">
        <v>26866032</v>
      </c>
      <c r="V211" s="81">
        <v>2024</v>
      </c>
      <c r="W211" s="81">
        <v>208</v>
      </c>
      <c r="X211" s="81">
        <v>18261</v>
      </c>
      <c r="Y211" s="81">
        <v>23048</v>
      </c>
      <c r="Z211" s="81">
        <v>34710</v>
      </c>
      <c r="AA211" s="81">
        <v>11310</v>
      </c>
      <c r="AB211" s="81">
        <v>56034</v>
      </c>
      <c r="AC211" s="81">
        <v>849904.3196914288</v>
      </c>
      <c r="AD211" s="81">
        <v>8.3033959746014645</v>
      </c>
      <c r="AE211" s="82"/>
      <c r="AF211" s="81">
        <v>292843021.50882763</v>
      </c>
      <c r="AG211" s="81">
        <v>3265976.719774731</v>
      </c>
      <c r="AH211" s="81">
        <v>24323354.557274569</v>
      </c>
      <c r="AI211" s="81">
        <v>113570416.8571247</v>
      </c>
      <c r="AJ211" s="81">
        <v>143339743.90562761</v>
      </c>
      <c r="AK211" s="81">
        <v>0</v>
      </c>
      <c r="AL211" s="81">
        <v>0</v>
      </c>
      <c r="AM211" s="81">
        <v>7685190.6502818782</v>
      </c>
      <c r="AN211" s="81">
        <v>0</v>
      </c>
      <c r="AO211" s="81">
        <v>0</v>
      </c>
      <c r="AP211" s="82"/>
      <c r="AQ211" s="81">
        <v>1855</v>
      </c>
      <c r="AR211" s="81">
        <v>392</v>
      </c>
      <c r="AS211" s="81">
        <v>0</v>
      </c>
      <c r="AT211" s="81">
        <v>0</v>
      </c>
      <c r="AU211" s="81">
        <v>0</v>
      </c>
      <c r="AV211" s="81">
        <v>2</v>
      </c>
      <c r="AW211" s="81" t="s">
        <v>564</v>
      </c>
      <c r="AX211" s="82"/>
      <c r="AY211" s="81">
        <v>8678.33</v>
      </c>
      <c r="AZ211" s="81">
        <v>31728.7</v>
      </c>
      <c r="BA211" s="81">
        <v>0</v>
      </c>
      <c r="BB211" s="81">
        <v>0</v>
      </c>
      <c r="BC211" s="81">
        <v>0</v>
      </c>
      <c r="BD211" s="81">
        <v>11800</v>
      </c>
      <c r="BE211" s="81" t="s">
        <v>564</v>
      </c>
      <c r="BF211" s="82"/>
      <c r="BG211" s="81">
        <v>0</v>
      </c>
      <c r="BH211" s="81">
        <v>0</v>
      </c>
      <c r="BI211" s="81">
        <v>355.35399999999998</v>
      </c>
      <c r="BJ211" s="81">
        <v>0</v>
      </c>
      <c r="BK211" s="81">
        <v>0</v>
      </c>
      <c r="BL211" s="81">
        <v>0</v>
      </c>
      <c r="BM211" s="82"/>
      <c r="BN211" s="81">
        <v>0</v>
      </c>
      <c r="BO211" s="81">
        <v>0</v>
      </c>
      <c r="BP211" s="81">
        <v>9</v>
      </c>
      <c r="BQ211" s="81">
        <v>0</v>
      </c>
      <c r="BR211" s="81">
        <v>0</v>
      </c>
      <c r="BS211" s="81">
        <v>0</v>
      </c>
      <c r="BT211"/>
      <c r="BU211" s="80">
        <v>355.35399999999998</v>
      </c>
      <c r="BV211" s="80">
        <v>0</v>
      </c>
      <c r="BW211" s="80">
        <v>0</v>
      </c>
      <c r="BX211" s="80">
        <v>0</v>
      </c>
      <c r="BY211" s="80">
        <v>0</v>
      </c>
      <c r="BZ211" s="80">
        <v>0</v>
      </c>
      <c r="CA211" s="80">
        <v>0</v>
      </c>
      <c r="CB211" s="80">
        <v>0</v>
      </c>
      <c r="CC211" s="80">
        <v>0</v>
      </c>
    </row>
    <row r="212" spans="1:81">
      <c r="A212" s="80" t="s">
        <v>2055</v>
      </c>
      <c r="B212" s="80">
        <v>65</v>
      </c>
      <c r="C212" s="80">
        <v>14</v>
      </c>
      <c r="D212" s="80">
        <v>4</v>
      </c>
      <c r="E212" s="80">
        <v>2017</v>
      </c>
      <c r="F212" s="80" t="s">
        <v>71</v>
      </c>
      <c r="G212" s="80" t="s">
        <v>2041</v>
      </c>
      <c r="H212" s="80" t="s">
        <v>2042</v>
      </c>
      <c r="I212" s="177"/>
      <c r="J212" s="81">
        <v>257.58198968454349</v>
      </c>
      <c r="K212" s="81">
        <v>4.1825774088248773</v>
      </c>
      <c r="L212" s="81">
        <v>11.831384238419652</v>
      </c>
      <c r="M212" s="81">
        <v>66.127412194012265</v>
      </c>
      <c r="N212" s="81">
        <v>86.505245359208843</v>
      </c>
      <c r="O212" s="81">
        <v>58.468897743378115</v>
      </c>
      <c r="P212" s="81">
        <v>54.28057063228848</v>
      </c>
      <c r="Q212" s="81">
        <v>3.8003169599324864</v>
      </c>
      <c r="R212" s="81">
        <v>4.6795713159230496</v>
      </c>
      <c r="S212" s="81">
        <v>6.0548800325662704</v>
      </c>
      <c r="T212" s="82"/>
      <c r="U212" s="81">
        <v>30419558</v>
      </c>
      <c r="V212" s="81">
        <v>2024</v>
      </c>
      <c r="W212" s="81">
        <v>208</v>
      </c>
      <c r="X212" s="81">
        <v>18261</v>
      </c>
      <c r="Y212" s="81">
        <v>23205</v>
      </c>
      <c r="Z212" s="81">
        <v>34958</v>
      </c>
      <c r="AA212" s="81">
        <v>11243</v>
      </c>
      <c r="AB212" s="81">
        <v>55641</v>
      </c>
      <c r="AC212" s="81">
        <v>815082.99999999988</v>
      </c>
      <c r="AD212" s="81">
        <v>6.0548800325662704</v>
      </c>
      <c r="AE212" s="82"/>
      <c r="AF212" s="81">
        <v>350009600.99291939</v>
      </c>
      <c r="AG212" s="81">
        <v>3217574.8300833218</v>
      </c>
      <c r="AH212" s="81">
        <v>2544927.6612816988</v>
      </c>
      <c r="AI212" s="81">
        <v>112798270.7203673</v>
      </c>
      <c r="AJ212" s="81">
        <v>153992943.16195571</v>
      </c>
      <c r="AK212" s="81">
        <v>0</v>
      </c>
      <c r="AL212" s="81">
        <v>0</v>
      </c>
      <c r="AM212" s="81">
        <v>7643230.6911230506</v>
      </c>
      <c r="AN212" s="81">
        <v>0</v>
      </c>
      <c r="AO212" s="81">
        <v>0</v>
      </c>
      <c r="AP212" s="82"/>
      <c r="AQ212" s="81">
        <v>1923</v>
      </c>
      <c r="AR212" s="81">
        <v>414</v>
      </c>
      <c r="AS212" s="81">
        <v>0</v>
      </c>
      <c r="AT212" s="81">
        <v>0</v>
      </c>
      <c r="AU212" s="81">
        <v>0</v>
      </c>
      <c r="AV212" s="81">
        <v>2</v>
      </c>
      <c r="AW212" s="81" t="s">
        <v>564</v>
      </c>
      <c r="AX212" s="82"/>
      <c r="AY212" s="81">
        <v>9071.4500000000007</v>
      </c>
      <c r="AZ212" s="81">
        <v>33062.400000000009</v>
      </c>
      <c r="BA212" s="81">
        <v>0</v>
      </c>
      <c r="BB212" s="81">
        <v>0</v>
      </c>
      <c r="BC212" s="81">
        <v>0</v>
      </c>
      <c r="BD212" s="81">
        <v>11800</v>
      </c>
      <c r="BE212" s="81" t="s">
        <v>564</v>
      </c>
      <c r="BF212" s="82"/>
      <c r="BG212" s="81">
        <v>0</v>
      </c>
      <c r="BH212" s="81">
        <v>0</v>
      </c>
      <c r="BI212" s="81">
        <v>326.86799999999999</v>
      </c>
      <c r="BJ212" s="81">
        <v>0</v>
      </c>
      <c r="BK212" s="81">
        <v>0</v>
      </c>
      <c r="BL212" s="81">
        <v>0</v>
      </c>
      <c r="BM212" s="82"/>
      <c r="BN212" s="81">
        <v>0</v>
      </c>
      <c r="BO212" s="81">
        <v>0</v>
      </c>
      <c r="BP212" s="81">
        <v>9</v>
      </c>
      <c r="BQ212" s="81">
        <v>0</v>
      </c>
      <c r="BR212" s="81">
        <v>0</v>
      </c>
      <c r="BS212" s="81">
        <v>0</v>
      </c>
      <c r="BT212"/>
      <c r="BU212" s="80">
        <v>326.86799999999999</v>
      </c>
      <c r="BV212" s="80">
        <v>0</v>
      </c>
      <c r="BW212" s="80">
        <v>0</v>
      </c>
      <c r="BX212" s="80">
        <v>0</v>
      </c>
      <c r="BY212" s="80">
        <v>0</v>
      </c>
      <c r="BZ212" s="80">
        <v>0</v>
      </c>
      <c r="CA212" s="80">
        <v>0</v>
      </c>
      <c r="CB212" s="80">
        <v>0</v>
      </c>
      <c r="CC212" s="80">
        <v>0</v>
      </c>
    </row>
    <row r="213" spans="1:81">
      <c r="A213" s="80" t="s">
        <v>2056</v>
      </c>
      <c r="B213" s="80">
        <v>66</v>
      </c>
      <c r="C213" s="80">
        <v>15</v>
      </c>
      <c r="D213" s="80">
        <v>4</v>
      </c>
      <c r="E213" s="80">
        <v>2018</v>
      </c>
      <c r="F213" s="80" t="s">
        <v>93</v>
      </c>
      <c r="G213" s="80" t="s">
        <v>2041</v>
      </c>
      <c r="H213" s="80" t="s">
        <v>2042</v>
      </c>
      <c r="I213" s="177"/>
      <c r="J213" s="81">
        <v>230.96798684595052</v>
      </c>
      <c r="K213" s="81">
        <v>3.6294332483020444</v>
      </c>
      <c r="L213" s="81">
        <v>11.018800333009786</v>
      </c>
      <c r="M213" s="81">
        <v>54.912449145613522</v>
      </c>
      <c r="N213" s="81">
        <v>53.976077611599898</v>
      </c>
      <c r="O213" s="81">
        <v>57.829909335413276</v>
      </c>
      <c r="P213" s="81">
        <v>53.333958709032657</v>
      </c>
      <c r="Q213" s="81">
        <v>3.4911365554427496</v>
      </c>
      <c r="R213" s="81">
        <v>5.7182238055026255</v>
      </c>
      <c r="S213" s="81">
        <v>5.7128663104481703</v>
      </c>
      <c r="T213" s="82"/>
      <c r="U213" s="81">
        <v>36035743</v>
      </c>
      <c r="V213" s="81">
        <v>2024</v>
      </c>
      <c r="W213" s="81">
        <v>208</v>
      </c>
      <c r="X213" s="81">
        <v>18261</v>
      </c>
      <c r="Y213" s="81">
        <v>23366</v>
      </c>
      <c r="Z213" s="81">
        <v>35238</v>
      </c>
      <c r="AA213" s="81">
        <v>11158</v>
      </c>
      <c r="AB213" s="81">
        <v>55083</v>
      </c>
      <c r="AC213" s="81">
        <v>992090.99999999988</v>
      </c>
      <c r="AD213" s="81">
        <v>5.7128663104481703</v>
      </c>
      <c r="AE213" s="82"/>
      <c r="AF213" s="81">
        <v>359461573.02440399</v>
      </c>
      <c r="AG213" s="81">
        <v>2845714.600884811</v>
      </c>
      <c r="AH213" s="81">
        <v>3182157.6672881111</v>
      </c>
      <c r="AI213" s="81">
        <v>105804878.6778</v>
      </c>
      <c r="AJ213" s="81">
        <v>130097781.425969</v>
      </c>
      <c r="AK213" s="81">
        <v>0</v>
      </c>
      <c r="AL213" s="81">
        <v>0</v>
      </c>
      <c r="AM213" s="81">
        <v>7582236.1313297544</v>
      </c>
      <c r="AN213" s="81">
        <v>0</v>
      </c>
      <c r="AO213" s="81">
        <v>0</v>
      </c>
      <c r="AP213" s="82"/>
      <c r="AQ213" s="81">
        <v>1992</v>
      </c>
      <c r="AR213" s="81">
        <v>431</v>
      </c>
      <c r="AS213" s="81">
        <v>0</v>
      </c>
      <c r="AT213" s="81">
        <v>0</v>
      </c>
      <c r="AU213" s="81">
        <v>0</v>
      </c>
      <c r="AV213" s="81">
        <v>2</v>
      </c>
      <c r="AW213" s="81" t="s">
        <v>564</v>
      </c>
      <c r="AX213" s="82"/>
      <c r="AY213" s="81">
        <v>9477.2499999999982</v>
      </c>
      <c r="AZ213" s="81">
        <v>36687.199999999997</v>
      </c>
      <c r="BA213" s="81">
        <v>0</v>
      </c>
      <c r="BB213" s="81">
        <v>0</v>
      </c>
      <c r="BC213" s="81">
        <v>0</v>
      </c>
      <c r="BD213" s="81">
        <v>11913</v>
      </c>
      <c r="BE213" s="81" t="s">
        <v>564</v>
      </c>
      <c r="BF213" s="82"/>
      <c r="BG213" s="81">
        <v>0</v>
      </c>
      <c r="BH213" s="81">
        <v>0</v>
      </c>
      <c r="BI213" s="81">
        <v>329.36900000000003</v>
      </c>
      <c r="BJ213" s="81">
        <v>0</v>
      </c>
      <c r="BK213" s="81">
        <v>0</v>
      </c>
      <c r="BL213" s="81">
        <v>0</v>
      </c>
      <c r="BM213" s="82"/>
      <c r="BN213" s="81">
        <v>0</v>
      </c>
      <c r="BO213" s="81">
        <v>0</v>
      </c>
      <c r="BP213" s="81">
        <v>9</v>
      </c>
      <c r="BQ213" s="81">
        <v>0</v>
      </c>
      <c r="BR213" s="81">
        <v>0</v>
      </c>
      <c r="BS213" s="81">
        <v>0</v>
      </c>
      <c r="BT213"/>
      <c r="BU213" s="80">
        <v>329.36900000000003</v>
      </c>
      <c r="BV213" s="80">
        <v>0</v>
      </c>
      <c r="BW213" s="80">
        <v>0</v>
      </c>
      <c r="BX213" s="80">
        <v>0</v>
      </c>
      <c r="BY213" s="80">
        <v>0</v>
      </c>
      <c r="BZ213" s="80">
        <v>0</v>
      </c>
      <c r="CA213" s="80">
        <v>0</v>
      </c>
      <c r="CB213" s="80">
        <v>0</v>
      </c>
      <c r="CC213" s="80">
        <v>0</v>
      </c>
    </row>
    <row r="214" spans="1:81">
      <c r="A214" s="80" t="s">
        <v>2057</v>
      </c>
      <c r="B214" s="80">
        <v>67</v>
      </c>
      <c r="C214" s="80">
        <v>16</v>
      </c>
      <c r="D214" s="80">
        <v>4</v>
      </c>
      <c r="E214" s="80">
        <v>2019</v>
      </c>
      <c r="F214" s="80" t="s">
        <v>73</v>
      </c>
      <c r="G214" s="80" t="s">
        <v>2041</v>
      </c>
      <c r="H214" s="80" t="s">
        <v>2042</v>
      </c>
      <c r="I214" s="177"/>
      <c r="J214" s="81">
        <v>234.39921932836367</v>
      </c>
      <c r="K214" s="81">
        <v>3.4194775417677454</v>
      </c>
      <c r="L214" s="81">
        <v>11.209516224786547</v>
      </c>
      <c r="M214" s="81">
        <v>69.801503746470672</v>
      </c>
      <c r="N214" s="81">
        <v>67.019814306254432</v>
      </c>
      <c r="O214" s="81">
        <v>56.597638668919295</v>
      </c>
      <c r="P214" s="81">
        <v>53.119705098862674</v>
      </c>
      <c r="Q214" s="81">
        <v>3.3680657538768082</v>
      </c>
      <c r="R214" s="81">
        <v>9.7966790992981441</v>
      </c>
      <c r="S214" s="81">
        <v>5.4272072125390434</v>
      </c>
      <c r="T214" s="82"/>
      <c r="U214" s="81">
        <v>37422250</v>
      </c>
      <c r="V214" s="81">
        <v>2024</v>
      </c>
      <c r="W214" s="81">
        <v>208</v>
      </c>
      <c r="X214" s="81">
        <v>18261</v>
      </c>
      <c r="Y214" s="81">
        <v>23468</v>
      </c>
      <c r="Z214" s="81">
        <v>35434</v>
      </c>
      <c r="AA214" s="81">
        <v>11030</v>
      </c>
      <c r="AB214" s="81">
        <v>54580</v>
      </c>
      <c r="AC214" s="81">
        <v>1727527</v>
      </c>
      <c r="AD214" s="81">
        <v>5.4272072125390434</v>
      </c>
      <c r="AE214" s="82"/>
      <c r="AF214" s="81">
        <v>348556029.40931398</v>
      </c>
      <c r="AG214" s="81">
        <v>2758220.9349151272</v>
      </c>
      <c r="AH214" s="81">
        <v>3321857.073461825</v>
      </c>
      <c r="AI214" s="81">
        <v>118416964.3443034</v>
      </c>
      <c r="AJ214" s="81">
        <v>140812284.94488049</v>
      </c>
      <c r="AK214" s="81">
        <v>0</v>
      </c>
      <c r="AL214" s="81">
        <v>0</v>
      </c>
      <c r="AM214" s="81">
        <v>7433385.1219799826</v>
      </c>
      <c r="AN214" s="81">
        <v>0</v>
      </c>
      <c r="AO214" s="81">
        <v>0</v>
      </c>
      <c r="AP214" s="82"/>
      <c r="AQ214" s="81">
        <v>2071</v>
      </c>
      <c r="AR214" s="81">
        <v>510</v>
      </c>
      <c r="AS214" s="81">
        <v>0</v>
      </c>
      <c r="AT214" s="81">
        <v>0</v>
      </c>
      <c r="AU214" s="81">
        <v>0</v>
      </c>
      <c r="AV214" s="81">
        <v>2</v>
      </c>
      <c r="AW214" s="81" t="s">
        <v>564</v>
      </c>
      <c r="AX214" s="82"/>
      <c r="AY214" s="81">
        <v>9930.6899999999987</v>
      </c>
      <c r="AZ214" s="81">
        <v>40250.499999999993</v>
      </c>
      <c r="BA214" s="81">
        <v>0</v>
      </c>
      <c r="BB214" s="81">
        <v>0</v>
      </c>
      <c r="BC214" s="81">
        <v>0</v>
      </c>
      <c r="BD214" s="81">
        <v>11913.1</v>
      </c>
      <c r="BE214" s="81" t="s">
        <v>564</v>
      </c>
      <c r="BF214" s="82"/>
      <c r="BG214" s="81">
        <v>0</v>
      </c>
      <c r="BH214" s="81">
        <v>0</v>
      </c>
      <c r="BI214" s="81">
        <v>242.28899999999999</v>
      </c>
      <c r="BJ214" s="81">
        <v>0</v>
      </c>
      <c r="BK214" s="81">
        <v>0</v>
      </c>
      <c r="BL214" s="81">
        <v>0</v>
      </c>
      <c r="BM214" s="82"/>
      <c r="BN214" s="81">
        <v>0</v>
      </c>
      <c r="BO214" s="81">
        <v>0</v>
      </c>
      <c r="BP214" s="81">
        <v>9</v>
      </c>
      <c r="BQ214" s="81">
        <v>0</v>
      </c>
      <c r="BR214" s="81">
        <v>0</v>
      </c>
      <c r="BS214" s="81">
        <v>0</v>
      </c>
      <c r="BT214"/>
      <c r="BU214" s="80">
        <v>242.28899999999999</v>
      </c>
      <c r="BV214" s="80">
        <v>0</v>
      </c>
      <c r="BW214" s="80">
        <v>0</v>
      </c>
      <c r="BX214" s="80">
        <v>0</v>
      </c>
      <c r="BY214" s="80">
        <v>0</v>
      </c>
      <c r="BZ214" s="80">
        <v>0</v>
      </c>
      <c r="CA214" s="80">
        <v>0</v>
      </c>
      <c r="CB214" s="80">
        <v>0</v>
      </c>
      <c r="CC214" s="80">
        <v>0</v>
      </c>
    </row>
    <row r="215" spans="1:81">
      <c r="A215" s="80" t="s">
        <v>2058</v>
      </c>
      <c r="B215" s="80">
        <v>68</v>
      </c>
      <c r="C215" s="80">
        <v>17</v>
      </c>
      <c r="D215" s="80">
        <v>4</v>
      </c>
      <c r="E215" s="80">
        <v>2020</v>
      </c>
      <c r="F215" s="80" t="s">
        <v>218</v>
      </c>
      <c r="G215" s="80" t="s">
        <v>2041</v>
      </c>
      <c r="H215" s="80" t="s">
        <v>2042</v>
      </c>
      <c r="I215" s="177"/>
      <c r="J215" s="81">
        <v>244.36663141667191</v>
      </c>
      <c r="K215" s="81">
        <v>4.3256779512055656</v>
      </c>
      <c r="L215" s="81">
        <v>8.4057644327483807</v>
      </c>
      <c r="M215" s="81">
        <v>58.719945383815741</v>
      </c>
      <c r="N215" s="81">
        <v>65.043895035644695</v>
      </c>
      <c r="O215" s="81">
        <v>49.619727104856715</v>
      </c>
      <c r="P215" s="81">
        <v>49.436631962003609</v>
      </c>
      <c r="Q215" s="81">
        <v>3.18094515192398</v>
      </c>
      <c r="R215" s="81">
        <v>6.1100837427668662</v>
      </c>
      <c r="S215" s="81">
        <v>5.969096750899979</v>
      </c>
      <c r="T215" s="82"/>
      <c r="U215" s="81">
        <v>37478595</v>
      </c>
      <c r="V215" s="81">
        <v>2206</v>
      </c>
      <c r="W215" s="81">
        <v>253</v>
      </c>
      <c r="X215" s="81">
        <v>17346</v>
      </c>
      <c r="Y215" s="81">
        <v>23493</v>
      </c>
      <c r="Z215" s="81">
        <v>35457</v>
      </c>
      <c r="AA215" s="81">
        <v>11153</v>
      </c>
      <c r="AB215" s="81">
        <v>53948</v>
      </c>
      <c r="AC215" s="81">
        <v>1083061</v>
      </c>
      <c r="AD215" s="81">
        <v>5.969096750899979</v>
      </c>
      <c r="AE215" s="82"/>
      <c r="AF215" s="81">
        <v>358534042.59243912</v>
      </c>
      <c r="AG215" s="81">
        <v>3183978.0874430286</v>
      </c>
      <c r="AH215" s="81">
        <v>2078584.8669146572</v>
      </c>
      <c r="AI215" s="81">
        <v>94761458.849341363</v>
      </c>
      <c r="AJ215" s="81">
        <v>134019006.85399243</v>
      </c>
      <c r="AK215" s="81"/>
      <c r="AL215" s="81"/>
      <c r="AM215" s="81">
        <v>7040813.3747811876</v>
      </c>
      <c r="AN215" s="81"/>
      <c r="AO215" s="81"/>
      <c r="AP215" s="82"/>
      <c r="AQ215" s="81">
        <v>2137</v>
      </c>
      <c r="AR215" s="81">
        <v>538</v>
      </c>
      <c r="AS215" s="81">
        <v>0</v>
      </c>
      <c r="AT215" s="81">
        <v>0</v>
      </c>
      <c r="AU215" s="81">
        <v>0</v>
      </c>
      <c r="AV215" s="81">
        <v>2</v>
      </c>
      <c r="AW215" s="81">
        <v>0</v>
      </c>
      <c r="AX215" s="82"/>
      <c r="AY215" s="81">
        <v>10342.94999999999</v>
      </c>
      <c r="AZ215" s="81">
        <v>43465.000000000029</v>
      </c>
      <c r="BA215" s="81">
        <v>0</v>
      </c>
      <c r="BB215" s="81">
        <v>0</v>
      </c>
      <c r="BC215" s="81">
        <v>0</v>
      </c>
      <c r="BD215" s="81">
        <v>11913.1</v>
      </c>
      <c r="BE215" s="81">
        <v>0</v>
      </c>
      <c r="BF215" s="82"/>
      <c r="BG215" s="81">
        <v>0</v>
      </c>
      <c r="BH215" s="81">
        <v>0</v>
      </c>
      <c r="BI215" s="81">
        <v>274.27199999999999</v>
      </c>
      <c r="BJ215" s="81">
        <v>0</v>
      </c>
      <c r="BK215" s="81">
        <v>6.0659999999999998</v>
      </c>
      <c r="BL215" s="81">
        <v>0</v>
      </c>
      <c r="BM215" s="82"/>
      <c r="BN215" s="81">
        <v>0</v>
      </c>
      <c r="BO215" s="81">
        <v>0</v>
      </c>
      <c r="BP215" s="81">
        <v>9</v>
      </c>
      <c r="BQ215" s="81">
        <v>0</v>
      </c>
      <c r="BR215" s="81">
        <v>1</v>
      </c>
      <c r="BS215" s="81">
        <v>0</v>
      </c>
      <c r="BT215"/>
      <c r="BU215" s="80">
        <v>280.33800000000002</v>
      </c>
      <c r="BV215" s="80">
        <v>0</v>
      </c>
      <c r="BW215" s="80">
        <v>0</v>
      </c>
      <c r="BX215" s="80">
        <v>0</v>
      </c>
      <c r="BY215" s="80">
        <v>0</v>
      </c>
      <c r="BZ215" s="80">
        <v>0</v>
      </c>
      <c r="CA215" s="80">
        <v>0</v>
      </c>
      <c r="CB215" s="80">
        <v>0</v>
      </c>
      <c r="CC215" s="80">
        <v>0</v>
      </c>
    </row>
    <row r="216" spans="1:81">
      <c r="A216" s="80" t="s">
        <v>2059</v>
      </c>
      <c r="B216" s="80">
        <v>68</v>
      </c>
      <c r="C216" s="80">
        <v>18</v>
      </c>
      <c r="D216" s="80">
        <v>4</v>
      </c>
      <c r="E216" s="80">
        <v>2021</v>
      </c>
      <c r="F216" s="80" t="s">
        <v>75</v>
      </c>
      <c r="G216" s="174" t="s">
        <v>2041</v>
      </c>
      <c r="H216" s="80" t="s">
        <v>2042</v>
      </c>
      <c r="I216" s="177"/>
      <c r="J216" s="81">
        <v>179.42329569282737</v>
      </c>
      <c r="K216" s="81">
        <v>4.3022396257134092</v>
      </c>
      <c r="L216" s="81">
        <v>7.610198579703523</v>
      </c>
      <c r="M216" s="81">
        <v>50.648528434622804</v>
      </c>
      <c r="N216" s="81">
        <v>51.92724426468066</v>
      </c>
      <c r="O216" s="81">
        <v>48.243579474417167</v>
      </c>
      <c r="P216" s="81">
        <v>51.043628169296312</v>
      </c>
      <c r="Q216" s="81">
        <v>3.1826005576944674</v>
      </c>
      <c r="R216" s="81">
        <v>3.816018003092652</v>
      </c>
      <c r="S216" s="81">
        <v>5.3818348559060993</v>
      </c>
      <c r="T216" s="82"/>
      <c r="U216" s="81">
        <v>36231254</v>
      </c>
      <c r="V216" s="81">
        <v>2206</v>
      </c>
      <c r="W216" s="81">
        <v>253</v>
      </c>
      <c r="X216" s="81">
        <v>17346</v>
      </c>
      <c r="Y216" s="81">
        <v>23521</v>
      </c>
      <c r="Z216" s="81">
        <v>35497</v>
      </c>
      <c r="AA216" s="81">
        <v>11230</v>
      </c>
      <c r="AB216" s="81">
        <v>53336</v>
      </c>
      <c r="AC216" s="81">
        <v>655628.99999999988</v>
      </c>
      <c r="AD216" s="81">
        <v>5.3818348559060993</v>
      </c>
      <c r="AE216" s="82"/>
      <c r="AF216" s="81">
        <v>264257922.4599869</v>
      </c>
      <c r="AG216" s="81">
        <v>3332059.5273172725</v>
      </c>
      <c r="AH216" s="81">
        <v>2305161.4707662296</v>
      </c>
      <c r="AI216" s="81">
        <v>100954857.44196731</v>
      </c>
      <c r="AJ216" s="81">
        <v>128818440.84267586</v>
      </c>
      <c r="AK216" s="81">
        <v>0</v>
      </c>
      <c r="AL216" s="81">
        <v>0</v>
      </c>
      <c r="AM216" s="81">
        <v>7001090.7201169766</v>
      </c>
      <c r="AN216" s="81">
        <v>0</v>
      </c>
      <c r="AO216" s="81">
        <v>0</v>
      </c>
      <c r="AP216" s="82"/>
      <c r="AQ216" s="81">
        <v>2207</v>
      </c>
      <c r="AR216" s="81">
        <v>554</v>
      </c>
      <c r="AS216" s="81">
        <v>0</v>
      </c>
      <c r="AT216" s="81">
        <v>0</v>
      </c>
      <c r="AU216" s="81">
        <v>0</v>
      </c>
      <c r="AV216" s="81">
        <v>2</v>
      </c>
      <c r="AW216" s="81"/>
      <c r="AX216" s="82"/>
      <c r="AY216" s="81">
        <v>10777.579999999991</v>
      </c>
      <c r="AZ216" s="81">
        <v>45098.100000000028</v>
      </c>
      <c r="BA216" s="81">
        <v>0</v>
      </c>
      <c r="BB216" s="81">
        <v>0</v>
      </c>
      <c r="BC216" s="81">
        <v>0</v>
      </c>
      <c r="BD216" s="81">
        <v>11913.1</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2060</v>
      </c>
      <c r="B217" s="80">
        <v>68</v>
      </c>
      <c r="C217" s="80">
        <v>19</v>
      </c>
      <c r="D217" s="80">
        <v>4</v>
      </c>
      <c r="E217" s="80">
        <v>2022</v>
      </c>
      <c r="F217" s="80" t="s">
        <v>568</v>
      </c>
      <c r="G217" s="174" t="s">
        <v>2041</v>
      </c>
      <c r="H217" s="80" t="s">
        <v>2042</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2317</v>
      </c>
      <c r="AR217" s="81">
        <v>573</v>
      </c>
      <c r="AS217" s="81">
        <v>0</v>
      </c>
      <c r="AT217" s="81">
        <v>0</v>
      </c>
      <c r="AU217" s="81">
        <v>0</v>
      </c>
      <c r="AV217" s="81">
        <v>2</v>
      </c>
      <c r="AW217" s="81"/>
      <c r="AX217" s="82"/>
      <c r="AY217" s="81">
        <v>11457.409999999974</v>
      </c>
      <c r="AZ217" s="81">
        <v>47539.100000000035</v>
      </c>
      <c r="BA217" s="81">
        <v>0</v>
      </c>
      <c r="BB217" s="81">
        <v>0</v>
      </c>
      <c r="BC217" s="81">
        <v>0</v>
      </c>
      <c r="BD217" s="81">
        <v>11913.1</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2061</v>
      </c>
      <c r="B218" s="80">
        <v>188</v>
      </c>
      <c r="C218" s="80">
        <v>1</v>
      </c>
      <c r="D218" s="80">
        <v>12</v>
      </c>
      <c r="E218" s="80">
        <v>1990</v>
      </c>
      <c r="F218" s="80" t="s">
        <v>562</v>
      </c>
      <c r="G218" s="80" t="s">
        <v>2062</v>
      </c>
      <c r="H218" s="80" t="s">
        <v>2063</v>
      </c>
      <c r="I218" s="177"/>
      <c r="J218" s="81">
        <v>567.66319620268598</v>
      </c>
      <c r="K218" s="81">
        <v>7.0646370451517999</v>
      </c>
      <c r="L218" s="81">
        <v>8.5714516706344366</v>
      </c>
      <c r="M218" s="81">
        <v>30.649922616594257</v>
      </c>
      <c r="N218" s="81">
        <v>43.137725001100627</v>
      </c>
      <c r="O218" s="81">
        <v>55.930819254641108</v>
      </c>
      <c r="P218" s="81">
        <v>65.919558183346865</v>
      </c>
      <c r="Q218" s="81">
        <v>3.6152266135602065</v>
      </c>
      <c r="R218" s="81">
        <v>0</v>
      </c>
      <c r="S218" s="81">
        <v>3.5240215233596053</v>
      </c>
      <c r="T218" s="82"/>
      <c r="U218" s="81">
        <v>23951526</v>
      </c>
      <c r="V218" s="81">
        <v>2499</v>
      </c>
      <c r="W218" s="81">
        <v>91</v>
      </c>
      <c r="X218" s="81">
        <v>10960</v>
      </c>
      <c r="Y218" s="81">
        <v>14227</v>
      </c>
      <c r="Z218" s="81">
        <v>23005</v>
      </c>
      <c r="AA218" s="81">
        <v>16006</v>
      </c>
      <c r="AB218" s="81">
        <v>58699</v>
      </c>
      <c r="AC218" s="81">
        <v>0</v>
      </c>
      <c r="AD218" s="81">
        <v>3.5240215233596053</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2064</v>
      </c>
      <c r="B219" s="80">
        <v>189</v>
      </c>
      <c r="C219" s="80">
        <v>2</v>
      </c>
      <c r="D219" s="80">
        <v>12</v>
      </c>
      <c r="E219" s="80">
        <v>2005</v>
      </c>
      <c r="F219" s="80" t="s">
        <v>565</v>
      </c>
      <c r="G219" s="80" t="s">
        <v>2062</v>
      </c>
      <c r="H219" s="80" t="s">
        <v>2063</v>
      </c>
      <c r="I219" s="177"/>
      <c r="J219" s="81">
        <v>463.19416226441621</v>
      </c>
      <c r="K219" s="81">
        <v>5.0510267531337334</v>
      </c>
      <c r="L219" s="81">
        <v>23.61545476950403</v>
      </c>
      <c r="M219" s="81">
        <v>60.074447422131286</v>
      </c>
      <c r="N219" s="81">
        <v>62.767132027456704</v>
      </c>
      <c r="O219" s="81">
        <v>79.081269852566805</v>
      </c>
      <c r="P219" s="81">
        <v>93.342052036131207</v>
      </c>
      <c r="Q219" s="81">
        <v>3.3954957499677532</v>
      </c>
      <c r="R219" s="81">
        <v>0</v>
      </c>
      <c r="S219" s="81">
        <v>4.174239550256452</v>
      </c>
      <c r="T219" s="82"/>
      <c r="U219" s="81">
        <v>20447288</v>
      </c>
      <c r="V219" s="81">
        <v>2292</v>
      </c>
      <c r="W219" s="81">
        <v>283</v>
      </c>
      <c r="X219" s="81">
        <v>10104</v>
      </c>
      <c r="Y219" s="81">
        <v>16949</v>
      </c>
      <c r="Z219" s="81">
        <v>37640</v>
      </c>
      <c r="AA219" s="81">
        <v>18562</v>
      </c>
      <c r="AB219" s="81">
        <v>57634</v>
      </c>
      <c r="AC219" s="81">
        <v>0</v>
      </c>
      <c r="AD219" s="81">
        <v>4.174239550256452</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2065</v>
      </c>
      <c r="B220" s="80">
        <v>190</v>
      </c>
      <c r="C220" s="80">
        <v>3</v>
      </c>
      <c r="D220" s="80">
        <v>12</v>
      </c>
      <c r="E220" s="80">
        <v>2006</v>
      </c>
      <c r="F220" s="80" t="s">
        <v>566</v>
      </c>
      <c r="G220" s="80" t="s">
        <v>2062</v>
      </c>
      <c r="H220" s="80" t="s">
        <v>2063</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2066</v>
      </c>
      <c r="B221" s="80">
        <v>191</v>
      </c>
      <c r="C221" s="80">
        <v>4</v>
      </c>
      <c r="D221" s="80">
        <v>12</v>
      </c>
      <c r="E221" s="80">
        <v>2007</v>
      </c>
      <c r="F221" s="80" t="s">
        <v>567</v>
      </c>
      <c r="G221" s="80" t="s">
        <v>2062</v>
      </c>
      <c r="H221" s="80" t="s">
        <v>2063</v>
      </c>
      <c r="I221" s="177"/>
      <c r="J221" s="81">
        <v>531.77762678370505</v>
      </c>
      <c r="K221" s="81">
        <v>5.2700860472534519</v>
      </c>
      <c r="L221" s="81">
        <v>21.830135698618875</v>
      </c>
      <c r="M221" s="81">
        <v>63.936264788414078</v>
      </c>
      <c r="N221" s="81">
        <v>65.381991627758339</v>
      </c>
      <c r="O221" s="81">
        <v>77.372018370784104</v>
      </c>
      <c r="P221" s="81">
        <v>95.042204250137445</v>
      </c>
      <c r="Q221" s="81">
        <v>3.5641938219296394</v>
      </c>
      <c r="R221" s="81">
        <v>0</v>
      </c>
      <c r="S221" s="81">
        <v>5.5739662852228138</v>
      </c>
      <c r="T221" s="82"/>
      <c r="U221" s="81">
        <v>26104668</v>
      </c>
      <c r="V221" s="81">
        <v>2226</v>
      </c>
      <c r="W221" s="81">
        <v>256</v>
      </c>
      <c r="X221" s="81">
        <v>12997</v>
      </c>
      <c r="Y221" s="81">
        <v>17346</v>
      </c>
      <c r="Z221" s="81">
        <v>38283</v>
      </c>
      <c r="AA221" s="81">
        <v>18612</v>
      </c>
      <c r="AB221" s="81">
        <v>57298</v>
      </c>
      <c r="AC221" s="81">
        <v>0</v>
      </c>
      <c r="AD221" s="81">
        <v>5.5739662852228138</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2067</v>
      </c>
      <c r="B222" s="80">
        <v>192</v>
      </c>
      <c r="C222" s="80">
        <v>5</v>
      </c>
      <c r="D222" s="80">
        <v>12</v>
      </c>
      <c r="E222" s="80">
        <v>2008</v>
      </c>
      <c r="F222" s="80" t="s">
        <v>84</v>
      </c>
      <c r="G222" s="80" t="s">
        <v>2062</v>
      </c>
      <c r="H222" s="80" t="s">
        <v>2063</v>
      </c>
      <c r="I222" s="177"/>
      <c r="J222" s="81">
        <v>507.17495561659507</v>
      </c>
      <c r="K222" s="81">
        <v>3.9549177367250041</v>
      </c>
      <c r="L222" s="81">
        <v>19.509939010308479</v>
      </c>
      <c r="M222" s="81">
        <v>65.932651231200325</v>
      </c>
      <c r="N222" s="81">
        <v>64.171853070401582</v>
      </c>
      <c r="O222" s="81">
        <v>75.433813733345133</v>
      </c>
      <c r="P222" s="81">
        <v>93.296570733591736</v>
      </c>
      <c r="Q222" s="81">
        <v>3.488091171911647</v>
      </c>
      <c r="R222" s="81">
        <v>0</v>
      </c>
      <c r="S222" s="81">
        <v>5.9918752458404221</v>
      </c>
      <c r="T222" s="82"/>
      <c r="U222" s="81">
        <v>26098520</v>
      </c>
      <c r="V222" s="81">
        <v>2226</v>
      </c>
      <c r="W222" s="81">
        <v>256</v>
      </c>
      <c r="X222" s="81">
        <v>12997</v>
      </c>
      <c r="Y222" s="81">
        <v>17505</v>
      </c>
      <c r="Z222" s="81">
        <v>38634</v>
      </c>
      <c r="AA222" s="81">
        <v>18291</v>
      </c>
      <c r="AB222" s="81">
        <v>56996</v>
      </c>
      <c r="AC222" s="81">
        <v>0</v>
      </c>
      <c r="AD222" s="81">
        <v>5.9918752458404221</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2068</v>
      </c>
      <c r="B223" s="80">
        <v>193</v>
      </c>
      <c r="C223" s="80">
        <v>6</v>
      </c>
      <c r="D223" s="80">
        <v>12</v>
      </c>
      <c r="E223" s="80">
        <v>2009</v>
      </c>
      <c r="F223" s="80" t="s">
        <v>85</v>
      </c>
      <c r="G223" s="80" t="s">
        <v>2062</v>
      </c>
      <c r="H223" s="80" t="s">
        <v>2063</v>
      </c>
      <c r="I223" s="177"/>
      <c r="J223" s="81">
        <v>453.54021298381599</v>
      </c>
      <c r="K223" s="81">
        <v>4.0571616533406338</v>
      </c>
      <c r="L223" s="81">
        <v>16.706583574059714</v>
      </c>
      <c r="M223" s="81">
        <v>71.094303563638817</v>
      </c>
      <c r="N223" s="81">
        <v>55.841617802964912</v>
      </c>
      <c r="O223" s="81">
        <v>76.80341077496108</v>
      </c>
      <c r="P223" s="81">
        <v>89.352728500767441</v>
      </c>
      <c r="Q223" s="81">
        <v>3.3002621016049063</v>
      </c>
      <c r="R223" s="81">
        <v>0</v>
      </c>
      <c r="S223" s="81">
        <v>6.0158707353963132</v>
      </c>
      <c r="T223" s="82"/>
      <c r="U223" s="81">
        <v>20367205</v>
      </c>
      <c r="V223" s="81">
        <v>2513</v>
      </c>
      <c r="W223" s="81">
        <v>341</v>
      </c>
      <c r="X223" s="81">
        <v>15181</v>
      </c>
      <c r="Y223" s="81">
        <v>17648</v>
      </c>
      <c r="Z223" s="81">
        <v>38826</v>
      </c>
      <c r="AA223" s="81">
        <v>17984</v>
      </c>
      <c r="AB223" s="81">
        <v>56610</v>
      </c>
      <c r="AC223" s="81">
        <v>0</v>
      </c>
      <c r="AD223" s="81">
        <v>6.0158707353963132</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0</v>
      </c>
      <c r="BH223" s="81">
        <v>0</v>
      </c>
      <c r="BI223" s="81">
        <v>239.26199999999994</v>
      </c>
      <c r="BJ223" s="81">
        <v>0</v>
      </c>
      <c r="BK223" s="81">
        <v>2.64</v>
      </c>
      <c r="BL223" s="81">
        <v>0</v>
      </c>
      <c r="BM223" s="82"/>
      <c r="BN223" s="81">
        <v>0</v>
      </c>
      <c r="BO223" s="81">
        <v>0</v>
      </c>
      <c r="BP223" s="81">
        <v>14</v>
      </c>
      <c r="BQ223" s="81">
        <v>0</v>
      </c>
      <c r="BR223" s="81">
        <v>1</v>
      </c>
      <c r="BS223" s="81">
        <v>0</v>
      </c>
      <c r="BT223"/>
      <c r="BU223" s="80"/>
      <c r="BV223" s="80"/>
      <c r="BW223" s="80"/>
      <c r="BX223" s="80"/>
      <c r="BY223" s="80"/>
      <c r="BZ223" s="80"/>
      <c r="CA223" s="80"/>
      <c r="CB223" s="80"/>
      <c r="CC223" s="80"/>
    </row>
    <row r="224" spans="1:81">
      <c r="A224" s="80" t="s">
        <v>2069</v>
      </c>
      <c r="B224" s="80">
        <v>194</v>
      </c>
      <c r="C224" s="80">
        <v>7</v>
      </c>
      <c r="D224" s="80">
        <v>12</v>
      </c>
      <c r="E224" s="80">
        <v>2010</v>
      </c>
      <c r="F224" s="80" t="s">
        <v>86</v>
      </c>
      <c r="G224" s="80" t="s">
        <v>2062</v>
      </c>
      <c r="H224" s="80" t="s">
        <v>2063</v>
      </c>
      <c r="I224" s="177"/>
      <c r="J224" s="81">
        <v>491.30018146264308</v>
      </c>
      <c r="K224" s="81">
        <v>4.3444592239073989</v>
      </c>
      <c r="L224" s="81">
        <v>16.04501319074523</v>
      </c>
      <c r="M224" s="81">
        <v>68.015647899350114</v>
      </c>
      <c r="N224" s="81">
        <v>62.747572178665152</v>
      </c>
      <c r="O224" s="81">
        <v>77.279087028659859</v>
      </c>
      <c r="P224" s="81">
        <v>89.811989213956892</v>
      </c>
      <c r="Q224" s="81">
        <v>3.4224433214504533</v>
      </c>
      <c r="R224" s="81">
        <v>0</v>
      </c>
      <c r="S224" s="81">
        <v>5.5274057699814856</v>
      </c>
      <c r="T224" s="82"/>
      <c r="U224" s="81">
        <v>24098245</v>
      </c>
      <c r="V224" s="81">
        <v>2513</v>
      </c>
      <c r="W224" s="81">
        <v>341</v>
      </c>
      <c r="X224" s="81">
        <v>15181</v>
      </c>
      <c r="Y224" s="81">
        <v>17824</v>
      </c>
      <c r="Z224" s="81">
        <v>39248</v>
      </c>
      <c r="AA224" s="81">
        <v>17625</v>
      </c>
      <c r="AB224" s="81">
        <v>56252</v>
      </c>
      <c r="AC224" s="81">
        <v>0</v>
      </c>
      <c r="AD224" s="81">
        <v>5.5274057699814856</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0</v>
      </c>
      <c r="BH224" s="81">
        <v>0</v>
      </c>
      <c r="BI224" s="81">
        <v>248.53800000000001</v>
      </c>
      <c r="BJ224" s="81">
        <v>0</v>
      </c>
      <c r="BK224" s="81">
        <v>2.3250000000000002</v>
      </c>
      <c r="BL224" s="81">
        <v>0</v>
      </c>
      <c r="BM224" s="82"/>
      <c r="BN224" s="81">
        <v>0</v>
      </c>
      <c r="BO224" s="81">
        <v>0</v>
      </c>
      <c r="BP224" s="81">
        <v>15</v>
      </c>
      <c r="BQ224" s="81">
        <v>0</v>
      </c>
      <c r="BR224" s="81">
        <v>1</v>
      </c>
      <c r="BS224" s="81">
        <v>0</v>
      </c>
      <c r="BT224"/>
      <c r="BU224" s="80">
        <v>250.363</v>
      </c>
      <c r="BV224" s="80">
        <v>0</v>
      </c>
      <c r="BW224" s="80">
        <v>0</v>
      </c>
      <c r="BX224" s="80">
        <v>0</v>
      </c>
      <c r="BY224" s="80">
        <v>0.5</v>
      </c>
      <c r="BZ224" s="80">
        <v>0</v>
      </c>
      <c r="CA224" s="80">
        <v>0</v>
      </c>
      <c r="CB224" s="80">
        <v>0</v>
      </c>
      <c r="CC224" s="80">
        <v>0</v>
      </c>
    </row>
    <row r="225" spans="1:81">
      <c r="A225" s="80" t="s">
        <v>2070</v>
      </c>
      <c r="B225" s="80">
        <v>195</v>
      </c>
      <c r="C225" s="80">
        <v>8</v>
      </c>
      <c r="D225" s="80">
        <v>12</v>
      </c>
      <c r="E225" s="80">
        <v>2011</v>
      </c>
      <c r="F225" s="80" t="s">
        <v>87</v>
      </c>
      <c r="G225" s="80" t="s">
        <v>2062</v>
      </c>
      <c r="H225" s="80" t="s">
        <v>2063</v>
      </c>
      <c r="I225" s="177"/>
      <c r="J225" s="81">
        <v>533.55001472731885</v>
      </c>
      <c r="K225" s="81">
        <v>6.2387837482004445</v>
      </c>
      <c r="L225" s="81">
        <v>17.095611995245626</v>
      </c>
      <c r="M225" s="81">
        <v>82.805231566054559</v>
      </c>
      <c r="N225" s="81">
        <v>67.846144601784459</v>
      </c>
      <c r="O225" s="81">
        <v>76.73628663341006</v>
      </c>
      <c r="P225" s="81">
        <v>86.627696705747866</v>
      </c>
      <c r="Q225" s="81">
        <v>3.9217748202359903</v>
      </c>
      <c r="R225" s="81">
        <v>0</v>
      </c>
      <c r="S225" s="81">
        <v>5.6575704705689134</v>
      </c>
      <c r="T225" s="82"/>
      <c r="U225" s="81">
        <v>24274345</v>
      </c>
      <c r="V225" s="81">
        <v>2513</v>
      </c>
      <c r="W225" s="81">
        <v>341</v>
      </c>
      <c r="X225" s="81">
        <v>15181</v>
      </c>
      <c r="Y225" s="81">
        <v>18028</v>
      </c>
      <c r="Z225" s="81">
        <v>39819</v>
      </c>
      <c r="AA225" s="81">
        <v>17506</v>
      </c>
      <c r="AB225" s="81">
        <v>55883</v>
      </c>
      <c r="AC225" s="81">
        <v>0</v>
      </c>
      <c r="AD225" s="81">
        <v>5.6575704705689134</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242.625</v>
      </c>
      <c r="BJ225" s="81">
        <v>0</v>
      </c>
      <c r="BK225" s="81">
        <v>0</v>
      </c>
      <c r="BL225" s="81">
        <v>0</v>
      </c>
      <c r="BM225" s="82"/>
      <c r="BN225" s="81">
        <v>0</v>
      </c>
      <c r="BO225" s="81">
        <v>0</v>
      </c>
      <c r="BP225" s="81">
        <v>16</v>
      </c>
      <c r="BQ225" s="81">
        <v>0</v>
      </c>
      <c r="BR225" s="81">
        <v>0</v>
      </c>
      <c r="BS225" s="81">
        <v>0</v>
      </c>
      <c r="BT225"/>
      <c r="BU225" s="80">
        <v>240.77500000000001</v>
      </c>
      <c r="BV225" s="80">
        <v>0</v>
      </c>
      <c r="BW225" s="80">
        <v>0</v>
      </c>
      <c r="BX225" s="80">
        <v>0</v>
      </c>
      <c r="BY225" s="80">
        <v>1.85</v>
      </c>
      <c r="BZ225" s="80">
        <v>0</v>
      </c>
      <c r="CA225" s="80">
        <v>0</v>
      </c>
      <c r="CB225" s="80">
        <v>0</v>
      </c>
      <c r="CC225" s="80">
        <v>0</v>
      </c>
    </row>
    <row r="226" spans="1:81">
      <c r="A226" s="80" t="s">
        <v>2071</v>
      </c>
      <c r="B226" s="80">
        <v>196</v>
      </c>
      <c r="C226" s="80">
        <v>9</v>
      </c>
      <c r="D226" s="80">
        <v>12</v>
      </c>
      <c r="E226" s="80">
        <v>2012</v>
      </c>
      <c r="F226" s="80" t="s">
        <v>88</v>
      </c>
      <c r="G226" s="80" t="s">
        <v>2062</v>
      </c>
      <c r="H226" s="80" t="s">
        <v>2063</v>
      </c>
      <c r="I226" s="177"/>
      <c r="J226" s="81">
        <v>620.95461573869977</v>
      </c>
      <c r="K226" s="81">
        <v>5.9115951966840763</v>
      </c>
      <c r="L226" s="81">
        <v>17.129822488283502</v>
      </c>
      <c r="M226" s="81">
        <v>90.524111493288117</v>
      </c>
      <c r="N226" s="81">
        <v>78.539738469660165</v>
      </c>
      <c r="O226" s="81">
        <v>77.052088004928393</v>
      </c>
      <c r="P226" s="81">
        <v>86.324317824643288</v>
      </c>
      <c r="Q226" s="81">
        <v>4.353936020788062</v>
      </c>
      <c r="R226" s="81">
        <v>0</v>
      </c>
      <c r="S226" s="81">
        <v>6.4735227100492434</v>
      </c>
      <c r="T226" s="82"/>
      <c r="U226" s="81">
        <v>27712068</v>
      </c>
      <c r="V226" s="81">
        <v>2513</v>
      </c>
      <c r="W226" s="81">
        <v>341</v>
      </c>
      <c r="X226" s="81">
        <v>15181</v>
      </c>
      <c r="Y226" s="81">
        <v>19111</v>
      </c>
      <c r="Z226" s="81">
        <v>40300</v>
      </c>
      <c r="AA226" s="81">
        <v>17346</v>
      </c>
      <c r="AB226" s="81">
        <v>57103</v>
      </c>
      <c r="AC226" s="81">
        <v>0</v>
      </c>
      <c r="AD226" s="81">
        <v>6.4735227100492434</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260.56299999999999</v>
      </c>
      <c r="BJ226" s="81">
        <v>0</v>
      </c>
      <c r="BK226" s="81">
        <v>2.4609999999999999</v>
      </c>
      <c r="BL226" s="81">
        <v>0</v>
      </c>
      <c r="BM226" s="82"/>
      <c r="BN226" s="81">
        <v>0</v>
      </c>
      <c r="BO226" s="81">
        <v>0</v>
      </c>
      <c r="BP226" s="81">
        <v>16</v>
      </c>
      <c r="BQ226" s="81">
        <v>0</v>
      </c>
      <c r="BR226" s="81">
        <v>1</v>
      </c>
      <c r="BS226" s="81">
        <v>0</v>
      </c>
      <c r="BT226"/>
      <c r="BU226" s="80">
        <v>263.024</v>
      </c>
      <c r="BV226" s="80">
        <v>0</v>
      </c>
      <c r="BW226" s="80">
        <v>0</v>
      </c>
      <c r="BX226" s="80">
        <v>0</v>
      </c>
      <c r="BY226" s="80">
        <v>0</v>
      </c>
      <c r="BZ226" s="80">
        <v>0</v>
      </c>
      <c r="CA226" s="80">
        <v>0</v>
      </c>
      <c r="CB226" s="80">
        <v>0</v>
      </c>
      <c r="CC226" s="80">
        <v>0</v>
      </c>
    </row>
    <row r="227" spans="1:81">
      <c r="A227" s="80" t="s">
        <v>2072</v>
      </c>
      <c r="B227" s="80">
        <v>197</v>
      </c>
      <c r="C227" s="80">
        <v>10</v>
      </c>
      <c r="D227" s="80">
        <v>12</v>
      </c>
      <c r="E227" s="80">
        <v>2013</v>
      </c>
      <c r="F227" s="80" t="s">
        <v>89</v>
      </c>
      <c r="G227" s="80" t="s">
        <v>2062</v>
      </c>
      <c r="H227" s="80" t="s">
        <v>2063</v>
      </c>
      <c r="I227" s="177"/>
      <c r="J227" s="81">
        <v>683.30406265818374</v>
      </c>
      <c r="K227" s="81">
        <v>5.2707479446070282</v>
      </c>
      <c r="L227" s="81">
        <v>16.436990911928856</v>
      </c>
      <c r="M227" s="81">
        <v>88.351310990465947</v>
      </c>
      <c r="N227" s="81">
        <v>78.367113180872863</v>
      </c>
      <c r="O227" s="81">
        <v>74.721598323636954</v>
      </c>
      <c r="P227" s="81">
        <v>86.060125653948901</v>
      </c>
      <c r="Q227" s="81">
        <v>4.4039667120789048</v>
      </c>
      <c r="R227" s="81">
        <v>0</v>
      </c>
      <c r="S227" s="81">
        <v>6.7289190422870044</v>
      </c>
      <c r="T227" s="82"/>
      <c r="U227" s="81">
        <v>28575485</v>
      </c>
      <c r="V227" s="81">
        <v>2513</v>
      </c>
      <c r="W227" s="81">
        <v>341</v>
      </c>
      <c r="X227" s="81">
        <v>15181</v>
      </c>
      <c r="Y227" s="81">
        <v>19293</v>
      </c>
      <c r="Z227" s="81">
        <v>40826</v>
      </c>
      <c r="AA227" s="81">
        <v>17228</v>
      </c>
      <c r="AB227" s="81">
        <v>56931</v>
      </c>
      <c r="AC227" s="81">
        <v>0</v>
      </c>
      <c r="AD227" s="81">
        <v>6.7289190422870044</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276.32799999999997</v>
      </c>
      <c r="BJ227" s="81">
        <v>0</v>
      </c>
      <c r="BK227" s="81">
        <v>2.7930000000000001</v>
      </c>
      <c r="BL227" s="81">
        <v>0</v>
      </c>
      <c r="BM227" s="82"/>
      <c r="BN227" s="81">
        <v>0</v>
      </c>
      <c r="BO227" s="81">
        <v>0</v>
      </c>
      <c r="BP227" s="81">
        <v>15</v>
      </c>
      <c r="BQ227" s="81">
        <v>0</v>
      </c>
      <c r="BR227" s="81">
        <v>1</v>
      </c>
      <c r="BS227" s="81">
        <v>0</v>
      </c>
      <c r="BT227"/>
      <c r="BU227" s="80">
        <v>278.91399999999999</v>
      </c>
      <c r="BV227" s="80">
        <v>0</v>
      </c>
      <c r="BW227" s="80">
        <v>0</v>
      </c>
      <c r="BX227" s="80">
        <v>0</v>
      </c>
      <c r="BY227" s="80">
        <v>0.20699999999999999</v>
      </c>
      <c r="BZ227" s="80">
        <v>0</v>
      </c>
      <c r="CA227" s="80">
        <v>0</v>
      </c>
      <c r="CB227" s="80">
        <v>0</v>
      </c>
      <c r="CC227" s="80">
        <v>0</v>
      </c>
    </row>
    <row r="228" spans="1:81">
      <c r="A228" s="80" t="s">
        <v>2073</v>
      </c>
      <c r="B228" s="80">
        <v>198</v>
      </c>
      <c r="C228" s="80">
        <v>11</v>
      </c>
      <c r="D228" s="80">
        <v>12</v>
      </c>
      <c r="E228" s="80">
        <v>2014</v>
      </c>
      <c r="F228" s="80" t="s">
        <v>90</v>
      </c>
      <c r="G228" s="80" t="s">
        <v>2062</v>
      </c>
      <c r="H228" s="80" t="s">
        <v>2063</v>
      </c>
      <c r="I228" s="177"/>
      <c r="J228" s="81">
        <v>637.89011518503571</v>
      </c>
      <c r="K228" s="81">
        <v>5.0657191895192604</v>
      </c>
      <c r="L228" s="81">
        <v>18.040383710215263</v>
      </c>
      <c r="M228" s="81">
        <v>75.05210790413841</v>
      </c>
      <c r="N228" s="81">
        <v>76.569145818057251</v>
      </c>
      <c r="O228" s="81">
        <v>71.424339497196016</v>
      </c>
      <c r="P228" s="81">
        <v>85.684231091194448</v>
      </c>
      <c r="Q228" s="81">
        <v>4.1881488582430064</v>
      </c>
      <c r="R228" s="81">
        <v>0</v>
      </c>
      <c r="S228" s="81">
        <v>6.7034042487079413</v>
      </c>
      <c r="T228" s="82"/>
      <c r="U228" s="81">
        <v>29652227</v>
      </c>
      <c r="V228" s="81">
        <v>2091</v>
      </c>
      <c r="W228" s="81">
        <v>317</v>
      </c>
      <c r="X228" s="81">
        <v>13313</v>
      </c>
      <c r="Y228" s="81">
        <v>19413</v>
      </c>
      <c r="Z228" s="81">
        <v>41101</v>
      </c>
      <c r="AA228" s="81">
        <v>17064</v>
      </c>
      <c r="AB228" s="81">
        <v>56429</v>
      </c>
      <c r="AC228" s="81">
        <v>0</v>
      </c>
      <c r="AD228" s="81">
        <v>6.7034042487079413</v>
      </c>
      <c r="AE228" s="82"/>
      <c r="AF228" s="81">
        <v>360683014.65380895</v>
      </c>
      <c r="AG228" s="81">
        <v>4304802.3372376319</v>
      </c>
      <c r="AH228" s="81">
        <v>3859104.1196642029</v>
      </c>
      <c r="AI228" s="81">
        <v>96332140.212885126</v>
      </c>
      <c r="AJ228" s="81">
        <v>109150862.48937432</v>
      </c>
      <c r="AK228" s="81">
        <v>0</v>
      </c>
      <c r="AL228" s="81">
        <v>0</v>
      </c>
      <c r="AM228" s="81">
        <v>7746858.4693225985</v>
      </c>
      <c r="AN228" s="81">
        <v>0</v>
      </c>
      <c r="AO228" s="81">
        <v>0</v>
      </c>
      <c r="AP228" s="82"/>
      <c r="AQ228" s="81">
        <v>918</v>
      </c>
      <c r="AR228" s="81">
        <v>272</v>
      </c>
      <c r="AS228" s="81">
        <v>0</v>
      </c>
      <c r="AT228" s="81">
        <v>0</v>
      </c>
      <c r="AU228" s="81">
        <v>0</v>
      </c>
      <c r="AV228" s="81">
        <v>1</v>
      </c>
      <c r="AW228" s="81" t="s">
        <v>564</v>
      </c>
      <c r="AX228" s="82"/>
      <c r="AY228" s="81">
        <v>4015.8</v>
      </c>
      <c r="AZ228" s="81">
        <v>18606.8</v>
      </c>
      <c r="BA228" s="81">
        <v>0</v>
      </c>
      <c r="BB228" s="81">
        <v>0</v>
      </c>
      <c r="BC228" s="81">
        <v>0</v>
      </c>
      <c r="BD228" s="81">
        <v>1510</v>
      </c>
      <c r="BE228" s="81" t="s">
        <v>564</v>
      </c>
      <c r="BF228" s="82"/>
      <c r="BG228" s="81">
        <v>0</v>
      </c>
      <c r="BH228" s="81">
        <v>0</v>
      </c>
      <c r="BI228" s="81">
        <v>277.447</v>
      </c>
      <c r="BJ228" s="81">
        <v>0</v>
      </c>
      <c r="BK228" s="81">
        <v>3.4889999999999999</v>
      </c>
      <c r="BL228" s="81">
        <v>0</v>
      </c>
      <c r="BM228" s="82"/>
      <c r="BN228" s="81">
        <v>0</v>
      </c>
      <c r="BO228" s="81">
        <v>0</v>
      </c>
      <c r="BP228" s="81">
        <v>16</v>
      </c>
      <c r="BQ228" s="81">
        <v>0</v>
      </c>
      <c r="BR228" s="81">
        <v>1</v>
      </c>
      <c r="BS228" s="81">
        <v>0</v>
      </c>
      <c r="BT228"/>
      <c r="BU228" s="80">
        <v>280.64999999999998</v>
      </c>
      <c r="BV228" s="80">
        <v>0</v>
      </c>
      <c r="BW228" s="80">
        <v>0</v>
      </c>
      <c r="BX228" s="80">
        <v>0</v>
      </c>
      <c r="BY228" s="80">
        <v>0.28599999999999998</v>
      </c>
      <c r="BZ228" s="80">
        <v>0</v>
      </c>
      <c r="CA228" s="80">
        <v>0</v>
      </c>
      <c r="CB228" s="80">
        <v>0</v>
      </c>
      <c r="CC228" s="80">
        <v>0</v>
      </c>
    </row>
    <row r="229" spans="1:81">
      <c r="A229" s="80" t="s">
        <v>2074</v>
      </c>
      <c r="B229" s="80">
        <v>199</v>
      </c>
      <c r="C229" s="80">
        <v>12</v>
      </c>
      <c r="D229" s="80">
        <v>12</v>
      </c>
      <c r="E229" s="80">
        <v>2015</v>
      </c>
      <c r="F229" s="80" t="s">
        <v>91</v>
      </c>
      <c r="G229" s="80" t="s">
        <v>2062</v>
      </c>
      <c r="H229" s="80" t="s">
        <v>2063</v>
      </c>
      <c r="I229" s="177"/>
      <c r="J229" s="81">
        <v>606.93253216156506</v>
      </c>
      <c r="K229" s="81">
        <v>4.8469417454825434</v>
      </c>
      <c r="L229" s="81">
        <v>18.166184112336392</v>
      </c>
      <c r="M229" s="81">
        <v>83.5096702361122</v>
      </c>
      <c r="N229" s="81">
        <v>72.738365941738635</v>
      </c>
      <c r="O229" s="81">
        <v>71.164442292192263</v>
      </c>
      <c r="P229" s="81">
        <v>85.208916927212698</v>
      </c>
      <c r="Q229" s="81">
        <v>4.0695463273912766</v>
      </c>
      <c r="R229" s="81">
        <v>0</v>
      </c>
      <c r="S229" s="81">
        <v>7.2442850632269833</v>
      </c>
      <c r="T229" s="82"/>
      <c r="U229" s="81">
        <v>31522155</v>
      </c>
      <c r="V229" s="81">
        <v>2091</v>
      </c>
      <c r="W229" s="81">
        <v>317</v>
      </c>
      <c r="X229" s="81">
        <v>13313</v>
      </c>
      <c r="Y229" s="81">
        <v>19553</v>
      </c>
      <c r="Z229" s="81">
        <v>41346</v>
      </c>
      <c r="AA229" s="81">
        <v>16956</v>
      </c>
      <c r="AB229" s="81">
        <v>56010</v>
      </c>
      <c r="AC229" s="81">
        <v>0</v>
      </c>
      <c r="AD229" s="81">
        <v>7.2442850632269833</v>
      </c>
      <c r="AE229" s="82"/>
      <c r="AF229" s="81">
        <v>340597909.37094843</v>
      </c>
      <c r="AG229" s="81">
        <v>3797258.7281679036</v>
      </c>
      <c r="AH229" s="81">
        <v>3477116.3424387043</v>
      </c>
      <c r="AI229" s="81">
        <v>102106299.81896181</v>
      </c>
      <c r="AJ229" s="81">
        <v>105419818.98471279</v>
      </c>
      <c r="AK229" s="81">
        <v>0</v>
      </c>
      <c r="AL229" s="81">
        <v>0</v>
      </c>
      <c r="AM229" s="81">
        <v>7675935.5468867552</v>
      </c>
      <c r="AN229" s="81">
        <v>0</v>
      </c>
      <c r="AO229" s="81">
        <v>0</v>
      </c>
      <c r="AP229" s="82"/>
      <c r="AQ229" s="81">
        <v>1023</v>
      </c>
      <c r="AR229" s="81">
        <v>457</v>
      </c>
      <c r="AS229" s="81">
        <v>0</v>
      </c>
      <c r="AT229" s="81">
        <v>0</v>
      </c>
      <c r="AU229" s="81">
        <v>0</v>
      </c>
      <c r="AV229" s="81">
        <v>1</v>
      </c>
      <c r="AW229" s="81" t="s">
        <v>564</v>
      </c>
      <c r="AX229" s="82"/>
      <c r="AY229" s="81">
        <v>4585</v>
      </c>
      <c r="AZ229" s="81">
        <v>27859.800000000003</v>
      </c>
      <c r="BA229" s="81">
        <v>0</v>
      </c>
      <c r="BB229" s="81">
        <v>0</v>
      </c>
      <c r="BC229" s="81">
        <v>0</v>
      </c>
      <c r="BD229" s="81">
        <v>1510</v>
      </c>
      <c r="BE229" s="81" t="s">
        <v>564</v>
      </c>
      <c r="BF229" s="82"/>
      <c r="BG229" s="81">
        <v>0</v>
      </c>
      <c r="BH229" s="81">
        <v>0</v>
      </c>
      <c r="BI229" s="81">
        <v>219.76400000000001</v>
      </c>
      <c r="BJ229" s="81">
        <v>0</v>
      </c>
      <c r="BK229" s="81">
        <v>3.4609999999999999</v>
      </c>
      <c r="BL229" s="81">
        <v>0</v>
      </c>
      <c r="BM229" s="82"/>
      <c r="BN229" s="81">
        <v>0</v>
      </c>
      <c r="BO229" s="81">
        <v>0</v>
      </c>
      <c r="BP229" s="81">
        <v>13</v>
      </c>
      <c r="BQ229" s="81">
        <v>0</v>
      </c>
      <c r="BR229" s="81">
        <v>1</v>
      </c>
      <c r="BS229" s="81">
        <v>0</v>
      </c>
      <c r="BT229"/>
      <c r="BU229" s="80">
        <v>223.01900000000001</v>
      </c>
      <c r="BV229" s="80">
        <v>0</v>
      </c>
      <c r="BW229" s="80">
        <v>0</v>
      </c>
      <c r="BX229" s="80">
        <v>0</v>
      </c>
      <c r="BY229" s="80">
        <v>0.20599999999999999</v>
      </c>
      <c r="BZ229" s="80">
        <v>0</v>
      </c>
      <c r="CA229" s="80">
        <v>0</v>
      </c>
      <c r="CB229" s="80">
        <v>0</v>
      </c>
      <c r="CC229" s="80">
        <v>0</v>
      </c>
    </row>
    <row r="230" spans="1:81">
      <c r="A230" s="80" t="s">
        <v>2075</v>
      </c>
      <c r="B230" s="80">
        <v>200</v>
      </c>
      <c r="C230" s="80">
        <v>13</v>
      </c>
      <c r="D230" s="80">
        <v>12</v>
      </c>
      <c r="E230" s="80">
        <v>2016</v>
      </c>
      <c r="F230" s="80" t="s">
        <v>92</v>
      </c>
      <c r="G230" s="80" t="s">
        <v>2062</v>
      </c>
      <c r="H230" s="80" t="s">
        <v>2063</v>
      </c>
      <c r="I230" s="177"/>
      <c r="J230" s="81">
        <v>683.55615670258135</v>
      </c>
      <c r="K230" s="81">
        <v>4.5028153756481224</v>
      </c>
      <c r="L230" s="81">
        <v>18.038326854976539</v>
      </c>
      <c r="M230" s="81">
        <v>61.085167863637778</v>
      </c>
      <c r="N230" s="81">
        <v>64.959235768683413</v>
      </c>
      <c r="O230" s="81">
        <v>70.732134766512402</v>
      </c>
      <c r="P230" s="81">
        <v>83.550582378108103</v>
      </c>
      <c r="Q230" s="81">
        <v>3.9314493022315475</v>
      </c>
      <c r="R230" s="81">
        <v>0</v>
      </c>
      <c r="S230" s="81">
        <v>6.8235855385737301</v>
      </c>
      <c r="T230" s="82"/>
      <c r="U230" s="81">
        <v>31991484</v>
      </c>
      <c r="V230" s="81">
        <v>2091</v>
      </c>
      <c r="W230" s="81">
        <v>317</v>
      </c>
      <c r="X230" s="81">
        <v>13313</v>
      </c>
      <c r="Y230" s="81">
        <v>19833</v>
      </c>
      <c r="Z230" s="81">
        <v>41600</v>
      </c>
      <c r="AA230" s="81">
        <v>17196</v>
      </c>
      <c r="AB230" s="81">
        <v>55661</v>
      </c>
      <c r="AC230" s="81">
        <v>0</v>
      </c>
      <c r="AD230" s="81">
        <v>6.8235855385737301</v>
      </c>
      <c r="AE230" s="82"/>
      <c r="AF230" s="81">
        <v>384234921.59926128</v>
      </c>
      <c r="AG230" s="81">
        <v>3385482.3289963258</v>
      </c>
      <c r="AH230" s="81">
        <v>3117938.568336389</v>
      </c>
      <c r="AI230" s="81">
        <v>95024628.817681149</v>
      </c>
      <c r="AJ230" s="81">
        <v>93582154.885853454</v>
      </c>
      <c r="AK230" s="81">
        <v>0</v>
      </c>
      <c r="AL230" s="81">
        <v>0</v>
      </c>
      <c r="AM230" s="81">
        <v>7634032.8512213957</v>
      </c>
      <c r="AN230" s="81">
        <v>0</v>
      </c>
      <c r="AO230" s="81">
        <v>0</v>
      </c>
      <c r="AP230" s="82"/>
      <c r="AQ230" s="81">
        <v>1127</v>
      </c>
      <c r="AR230" s="81">
        <v>513</v>
      </c>
      <c r="AS230" s="81">
        <v>0</v>
      </c>
      <c r="AT230" s="81">
        <v>0</v>
      </c>
      <c r="AU230" s="81">
        <v>0</v>
      </c>
      <c r="AV230" s="81">
        <v>1</v>
      </c>
      <c r="AW230" s="81" t="s">
        <v>564</v>
      </c>
      <c r="AX230" s="82"/>
      <c r="AY230" s="81">
        <v>5165.3999999999996</v>
      </c>
      <c r="AZ230" s="81">
        <v>36718.199999999997</v>
      </c>
      <c r="BA230" s="81">
        <v>0</v>
      </c>
      <c r="BB230" s="81">
        <v>0</v>
      </c>
      <c r="BC230" s="81">
        <v>0</v>
      </c>
      <c r="BD230" s="81">
        <v>1510</v>
      </c>
      <c r="BE230" s="81" t="s">
        <v>564</v>
      </c>
      <c r="BF230" s="82"/>
      <c r="BG230" s="81">
        <v>0</v>
      </c>
      <c r="BH230" s="81">
        <v>0</v>
      </c>
      <c r="BI230" s="81">
        <v>230.13399999999999</v>
      </c>
      <c r="BJ230" s="81">
        <v>0</v>
      </c>
      <c r="BK230" s="81">
        <v>4.0629999999999997</v>
      </c>
      <c r="BL230" s="81">
        <v>0</v>
      </c>
      <c r="BM230" s="82"/>
      <c r="BN230" s="81">
        <v>0</v>
      </c>
      <c r="BO230" s="81">
        <v>0</v>
      </c>
      <c r="BP230" s="81">
        <v>12</v>
      </c>
      <c r="BQ230" s="81">
        <v>0</v>
      </c>
      <c r="BR230" s="81">
        <v>1</v>
      </c>
      <c r="BS230" s="81">
        <v>0</v>
      </c>
      <c r="BT230"/>
      <c r="BU230" s="80">
        <v>233.99100000000001</v>
      </c>
      <c r="BV230" s="80">
        <v>0</v>
      </c>
      <c r="BW230" s="80">
        <v>0</v>
      </c>
      <c r="BX230" s="80">
        <v>0</v>
      </c>
      <c r="BY230" s="80">
        <v>0.20599999999999999</v>
      </c>
      <c r="BZ230" s="80">
        <v>0</v>
      </c>
      <c r="CA230" s="80">
        <v>0</v>
      </c>
      <c r="CB230" s="80">
        <v>0</v>
      </c>
      <c r="CC230" s="80">
        <v>0</v>
      </c>
    </row>
    <row r="231" spans="1:81">
      <c r="A231" s="80" t="s">
        <v>2076</v>
      </c>
      <c r="B231" s="80">
        <v>201</v>
      </c>
      <c r="C231" s="80">
        <v>14</v>
      </c>
      <c r="D231" s="80">
        <v>12</v>
      </c>
      <c r="E231" s="80">
        <v>2017</v>
      </c>
      <c r="F231" s="80" t="s">
        <v>71</v>
      </c>
      <c r="G231" s="80" t="s">
        <v>2062</v>
      </c>
      <c r="H231" s="80" t="s">
        <v>2063</v>
      </c>
      <c r="I231" s="177"/>
      <c r="J231" s="81">
        <v>633.02995597551933</v>
      </c>
      <c r="K231" s="81">
        <v>4.483198029999472</v>
      </c>
      <c r="L231" s="81">
        <v>17.962440854075631</v>
      </c>
      <c r="M231" s="81">
        <v>55.554921970897418</v>
      </c>
      <c r="N231" s="81">
        <v>70.769242201443461</v>
      </c>
      <c r="O231" s="81">
        <v>69.798731066612945</v>
      </c>
      <c r="P231" s="81">
        <v>82.412998371712561</v>
      </c>
      <c r="Q231" s="81">
        <v>3.7604293751550637</v>
      </c>
      <c r="R231" s="81">
        <v>0</v>
      </c>
      <c r="S231" s="81">
        <v>7.1058896727084582</v>
      </c>
      <c r="T231" s="82"/>
      <c r="U231" s="81">
        <v>34954730</v>
      </c>
      <c r="V231" s="81">
        <v>2091</v>
      </c>
      <c r="W231" s="81">
        <v>317</v>
      </c>
      <c r="X231" s="81">
        <v>13313</v>
      </c>
      <c r="Y231" s="81">
        <v>20050</v>
      </c>
      <c r="Z231" s="81">
        <v>41732</v>
      </c>
      <c r="AA231" s="81">
        <v>17070</v>
      </c>
      <c r="AB231" s="81">
        <v>55057</v>
      </c>
      <c r="AC231" s="81">
        <v>0</v>
      </c>
      <c r="AD231" s="81">
        <v>7.1058896727084582</v>
      </c>
      <c r="AE231" s="82"/>
      <c r="AF231" s="81">
        <v>391635335.14844978</v>
      </c>
      <c r="AG231" s="81">
        <v>3411519.289451113</v>
      </c>
      <c r="AH231" s="81">
        <v>3732050.7436751458</v>
      </c>
      <c r="AI231" s="81">
        <v>89920756.789013445</v>
      </c>
      <c r="AJ231" s="81">
        <v>102396491.66636521</v>
      </c>
      <c r="AK231" s="81">
        <v>0</v>
      </c>
      <c r="AL231" s="81">
        <v>0</v>
      </c>
      <c r="AM231" s="81">
        <v>7563008.4319325993</v>
      </c>
      <c r="AN231" s="81">
        <v>0</v>
      </c>
      <c r="AO231" s="81">
        <v>0</v>
      </c>
      <c r="AP231" s="82"/>
      <c r="AQ231" s="81">
        <v>1223</v>
      </c>
      <c r="AR231" s="81">
        <v>591</v>
      </c>
      <c r="AS231" s="81">
        <v>0</v>
      </c>
      <c r="AT231" s="81">
        <v>0</v>
      </c>
      <c r="AU231" s="81">
        <v>0</v>
      </c>
      <c r="AV231" s="81">
        <v>1</v>
      </c>
      <c r="AW231" s="81" t="s">
        <v>564</v>
      </c>
      <c r="AX231" s="82"/>
      <c r="AY231" s="81">
        <v>5666.2</v>
      </c>
      <c r="AZ231" s="81">
        <v>42865.500000000007</v>
      </c>
      <c r="BA231" s="81">
        <v>0</v>
      </c>
      <c r="BB231" s="81">
        <v>0</v>
      </c>
      <c r="BC231" s="81">
        <v>0</v>
      </c>
      <c r="BD231" s="81">
        <v>1510</v>
      </c>
      <c r="BE231" s="81" t="s">
        <v>564</v>
      </c>
      <c r="BF231" s="82"/>
      <c r="BG231" s="81">
        <v>0</v>
      </c>
      <c r="BH231" s="81">
        <v>0</v>
      </c>
      <c r="BI231" s="81">
        <v>234.565</v>
      </c>
      <c r="BJ231" s="81">
        <v>0</v>
      </c>
      <c r="BK231" s="81">
        <v>3.6890000000000001</v>
      </c>
      <c r="BL231" s="81">
        <v>0</v>
      </c>
      <c r="BM231" s="82"/>
      <c r="BN231" s="81">
        <v>0</v>
      </c>
      <c r="BO231" s="81">
        <v>0</v>
      </c>
      <c r="BP231" s="81">
        <v>13</v>
      </c>
      <c r="BQ231" s="81">
        <v>0</v>
      </c>
      <c r="BR231" s="81">
        <v>1</v>
      </c>
      <c r="BS231" s="81">
        <v>0</v>
      </c>
      <c r="BT231"/>
      <c r="BU231" s="80">
        <v>238.00899999999999</v>
      </c>
      <c r="BV231" s="80">
        <v>0</v>
      </c>
      <c r="BW231" s="80">
        <v>0</v>
      </c>
      <c r="BX231" s="80">
        <v>0</v>
      </c>
      <c r="BY231" s="80">
        <v>0.245</v>
      </c>
      <c r="BZ231" s="80">
        <v>0</v>
      </c>
      <c r="CA231" s="80">
        <v>0</v>
      </c>
      <c r="CB231" s="80">
        <v>0</v>
      </c>
      <c r="CC231" s="80">
        <v>0</v>
      </c>
    </row>
    <row r="232" spans="1:81">
      <c r="A232" s="80" t="s">
        <v>2077</v>
      </c>
      <c r="B232" s="80">
        <v>202</v>
      </c>
      <c r="C232" s="80">
        <v>15</v>
      </c>
      <c r="D232" s="80">
        <v>12</v>
      </c>
      <c r="E232" s="80">
        <v>2018</v>
      </c>
      <c r="F232" s="80" t="s">
        <v>93</v>
      </c>
      <c r="G232" s="80" t="s">
        <v>2062</v>
      </c>
      <c r="H232" s="80" t="s">
        <v>2063</v>
      </c>
      <c r="I232" s="177"/>
      <c r="J232" s="81">
        <v>668.21934796642449</v>
      </c>
      <c r="K232" s="81">
        <v>4.2302297705207659</v>
      </c>
      <c r="L232" s="81">
        <v>16.848276556118385</v>
      </c>
      <c r="M232" s="81">
        <v>58.959182267764</v>
      </c>
      <c r="N232" s="81">
        <v>67.509824190452193</v>
      </c>
      <c r="O232" s="81">
        <v>68.735174887766448</v>
      </c>
      <c r="P232" s="81">
        <v>81.119431192955119</v>
      </c>
      <c r="Q232" s="81">
        <v>3.4497496997757726</v>
      </c>
      <c r="R232" s="81">
        <v>0</v>
      </c>
      <c r="S232" s="81">
        <v>7.9529330400594294</v>
      </c>
      <c r="T232" s="82"/>
      <c r="U232" s="81">
        <v>36767641</v>
      </c>
      <c r="V232" s="81">
        <v>2091</v>
      </c>
      <c r="W232" s="81">
        <v>317</v>
      </c>
      <c r="X232" s="81">
        <v>13313</v>
      </c>
      <c r="Y232" s="81">
        <v>20139</v>
      </c>
      <c r="Z232" s="81">
        <v>41883</v>
      </c>
      <c r="AA232" s="81">
        <v>16971</v>
      </c>
      <c r="AB232" s="81">
        <v>54430</v>
      </c>
      <c r="AC232" s="81">
        <v>0</v>
      </c>
      <c r="AD232" s="81">
        <v>7.9529330400594294</v>
      </c>
      <c r="AE232" s="82"/>
      <c r="AF232" s="81">
        <v>406640405.81001931</v>
      </c>
      <c r="AG232" s="81">
        <v>3029447.2195378668</v>
      </c>
      <c r="AH232" s="81">
        <v>3585296.3871091451</v>
      </c>
      <c r="AI232" s="81">
        <v>93181383.42002371</v>
      </c>
      <c r="AJ232" s="81">
        <v>101794406.1373301</v>
      </c>
      <c r="AK232" s="81">
        <v>0</v>
      </c>
      <c r="AL232" s="81">
        <v>0</v>
      </c>
      <c r="AM232" s="81">
        <v>7492349.9560350478</v>
      </c>
      <c r="AN232" s="81">
        <v>0</v>
      </c>
      <c r="AO232" s="81">
        <v>0</v>
      </c>
      <c r="AP232" s="82"/>
      <c r="AQ232" s="81">
        <v>1306</v>
      </c>
      <c r="AR232" s="81">
        <v>643</v>
      </c>
      <c r="AS232" s="81">
        <v>0</v>
      </c>
      <c r="AT232" s="81">
        <v>0</v>
      </c>
      <c r="AU232" s="81">
        <v>0</v>
      </c>
      <c r="AV232" s="81">
        <v>1</v>
      </c>
      <c r="AW232" s="81" t="s">
        <v>564</v>
      </c>
      <c r="AX232" s="82"/>
      <c r="AY232" s="81">
        <v>6078.9000000000024</v>
      </c>
      <c r="AZ232" s="81">
        <v>48434.400000000001</v>
      </c>
      <c r="BA232" s="81">
        <v>0</v>
      </c>
      <c r="BB232" s="81">
        <v>0</v>
      </c>
      <c r="BC232" s="81">
        <v>0</v>
      </c>
      <c r="BD232" s="81">
        <v>1510</v>
      </c>
      <c r="BE232" s="81" t="s">
        <v>564</v>
      </c>
      <c r="BF232" s="82"/>
      <c r="BG232" s="81">
        <v>0</v>
      </c>
      <c r="BH232" s="81">
        <v>0</v>
      </c>
      <c r="BI232" s="81">
        <v>225.005</v>
      </c>
      <c r="BJ232" s="81">
        <v>0</v>
      </c>
      <c r="BK232" s="81">
        <v>2.8730000000000002</v>
      </c>
      <c r="BL232" s="81">
        <v>0</v>
      </c>
      <c r="BM232" s="82"/>
      <c r="BN232" s="81">
        <v>0</v>
      </c>
      <c r="BO232" s="81">
        <v>0</v>
      </c>
      <c r="BP232" s="81">
        <v>11</v>
      </c>
      <c r="BQ232" s="81">
        <v>0</v>
      </c>
      <c r="BR232" s="81">
        <v>1</v>
      </c>
      <c r="BS232" s="81">
        <v>0</v>
      </c>
      <c r="BT232"/>
      <c r="BU232" s="80">
        <v>227.679</v>
      </c>
      <c r="BV232" s="80">
        <v>0</v>
      </c>
      <c r="BW232" s="80">
        <v>0</v>
      </c>
      <c r="BX232" s="80">
        <v>0</v>
      </c>
      <c r="BY232" s="80">
        <v>0.19900000000000001</v>
      </c>
      <c r="BZ232" s="80">
        <v>0</v>
      </c>
      <c r="CA232" s="80">
        <v>0</v>
      </c>
      <c r="CB232" s="80">
        <v>0</v>
      </c>
      <c r="CC232" s="80">
        <v>0</v>
      </c>
    </row>
    <row r="233" spans="1:81">
      <c r="A233" s="80" t="s">
        <v>2078</v>
      </c>
      <c r="B233" s="80">
        <v>203</v>
      </c>
      <c r="C233" s="80">
        <v>16</v>
      </c>
      <c r="D233" s="80">
        <v>12</v>
      </c>
      <c r="E233" s="80">
        <v>2019</v>
      </c>
      <c r="F233" s="80" t="s">
        <v>73</v>
      </c>
      <c r="G233" s="80" t="s">
        <v>2062</v>
      </c>
      <c r="H233" s="80" t="s">
        <v>2063</v>
      </c>
      <c r="I233" s="177"/>
      <c r="J233" s="81">
        <v>677.28246416951049</v>
      </c>
      <c r="K233" s="81">
        <v>3.8629817721577213</v>
      </c>
      <c r="L233" s="81">
        <v>16.99323830289687</v>
      </c>
      <c r="M233" s="81">
        <v>57.632462848481993</v>
      </c>
      <c r="N233" s="81">
        <v>65.173591026982706</v>
      </c>
      <c r="O233" s="81">
        <v>66.906414420152714</v>
      </c>
      <c r="P233" s="81">
        <v>79.255755830642144</v>
      </c>
      <c r="Q233" s="81">
        <v>3.3249313097221749</v>
      </c>
      <c r="R233" s="81">
        <v>0</v>
      </c>
      <c r="S233" s="81">
        <v>7.6829485636543575</v>
      </c>
      <c r="T233" s="82"/>
      <c r="U233" s="81">
        <v>37379187</v>
      </c>
      <c r="V233" s="81">
        <v>2091</v>
      </c>
      <c r="W233" s="81">
        <v>317</v>
      </c>
      <c r="X233" s="81">
        <v>13313</v>
      </c>
      <c r="Y233" s="81">
        <v>20390</v>
      </c>
      <c r="Z233" s="81">
        <v>41888</v>
      </c>
      <c r="AA233" s="81">
        <v>16457</v>
      </c>
      <c r="AB233" s="81">
        <v>53881</v>
      </c>
      <c r="AC233" s="81">
        <v>0</v>
      </c>
      <c r="AD233" s="81">
        <v>7.6829485636543584</v>
      </c>
      <c r="AE233" s="82"/>
      <c r="AF233" s="81">
        <v>409509520.28104359</v>
      </c>
      <c r="AG233" s="81">
        <v>2925217.7212016168</v>
      </c>
      <c r="AH233" s="81">
        <v>3795041.306444617</v>
      </c>
      <c r="AI233" s="81">
        <v>94810817.074480012</v>
      </c>
      <c r="AJ233" s="81">
        <v>97706339.459761828</v>
      </c>
      <c r="AK233" s="81">
        <v>0</v>
      </c>
      <c r="AL233" s="81">
        <v>0</v>
      </c>
      <c r="AM233" s="81">
        <v>7338186.5840491662</v>
      </c>
      <c r="AN233" s="81">
        <v>0</v>
      </c>
      <c r="AO233" s="81">
        <v>0</v>
      </c>
      <c r="AP233" s="82"/>
      <c r="AQ233" s="81">
        <v>1386</v>
      </c>
      <c r="AR233" s="81">
        <v>705</v>
      </c>
      <c r="AS233" s="81">
        <v>0</v>
      </c>
      <c r="AT233" s="81">
        <v>0</v>
      </c>
      <c r="AU233" s="81">
        <v>0</v>
      </c>
      <c r="AV233" s="81">
        <v>1</v>
      </c>
      <c r="AW233" s="81" t="s">
        <v>564</v>
      </c>
      <c r="AX233" s="82"/>
      <c r="AY233" s="81">
        <v>6497.3000000000047</v>
      </c>
      <c r="AZ233" s="81">
        <v>56978.60000000002</v>
      </c>
      <c r="BA233" s="81">
        <v>0</v>
      </c>
      <c r="BB233" s="81">
        <v>0</v>
      </c>
      <c r="BC233" s="81">
        <v>0</v>
      </c>
      <c r="BD233" s="81">
        <v>1510</v>
      </c>
      <c r="BE233" s="81" t="s">
        <v>564</v>
      </c>
      <c r="BF233" s="82"/>
      <c r="BG233" s="81">
        <v>0</v>
      </c>
      <c r="BH233" s="81">
        <v>9.8290000000000006</v>
      </c>
      <c r="BI233" s="81">
        <v>220.59899999999999</v>
      </c>
      <c r="BJ233" s="81">
        <v>0</v>
      </c>
      <c r="BK233" s="81">
        <v>2.6379999999999999</v>
      </c>
      <c r="BL233" s="81">
        <v>0</v>
      </c>
      <c r="BM233" s="82"/>
      <c r="BN233" s="81">
        <v>0</v>
      </c>
      <c r="BO233" s="81">
        <v>2</v>
      </c>
      <c r="BP233" s="81">
        <v>11</v>
      </c>
      <c r="BQ233" s="81">
        <v>0</v>
      </c>
      <c r="BR233" s="81">
        <v>1</v>
      </c>
      <c r="BS233" s="81">
        <v>0</v>
      </c>
      <c r="BT233"/>
      <c r="BU233" s="80">
        <v>233.066</v>
      </c>
      <c r="BV233" s="80">
        <v>0</v>
      </c>
      <c r="BW233" s="80">
        <v>0</v>
      </c>
      <c r="BX233" s="80">
        <v>0</v>
      </c>
      <c r="BY233" s="80">
        <v>0</v>
      </c>
      <c r="BZ233" s="80">
        <v>0</v>
      </c>
      <c r="CA233" s="80">
        <v>0</v>
      </c>
      <c r="CB233" s="80">
        <v>0</v>
      </c>
      <c r="CC233" s="80">
        <v>0</v>
      </c>
    </row>
    <row r="234" spans="1:81">
      <c r="A234" s="80" t="s">
        <v>2079</v>
      </c>
      <c r="B234" s="80">
        <v>204</v>
      </c>
      <c r="C234" s="80">
        <v>17</v>
      </c>
      <c r="D234" s="80">
        <v>12</v>
      </c>
      <c r="E234" s="80">
        <v>2020</v>
      </c>
      <c r="F234" s="80" t="s">
        <v>218</v>
      </c>
      <c r="G234" s="80" t="s">
        <v>2062</v>
      </c>
      <c r="H234" s="80" t="s">
        <v>2063</v>
      </c>
      <c r="I234" s="177"/>
      <c r="J234" s="81">
        <v>558.34456667460415</v>
      </c>
      <c r="K234" s="81">
        <v>3.9944081657687902</v>
      </c>
      <c r="L234" s="81">
        <v>24.126371546478847</v>
      </c>
      <c r="M234" s="81">
        <v>57.966628969162215</v>
      </c>
      <c r="N234" s="81">
        <v>63.271922448884453</v>
      </c>
      <c r="O234" s="81">
        <v>58.807010531073935</v>
      </c>
      <c r="P234" s="81">
        <v>74.383226123409187</v>
      </c>
      <c r="Q234" s="81">
        <v>3.1574778098452052</v>
      </c>
      <c r="R234" s="81">
        <v>0</v>
      </c>
      <c r="S234" s="81">
        <v>8.3462895299537152</v>
      </c>
      <c r="T234" s="82"/>
      <c r="U234" s="81">
        <v>37336555</v>
      </c>
      <c r="V234" s="81">
        <v>1840</v>
      </c>
      <c r="W234" s="81">
        <v>488</v>
      </c>
      <c r="X234" s="81">
        <v>14892</v>
      </c>
      <c r="Y234" s="81">
        <v>20746</v>
      </c>
      <c r="Z234" s="81">
        <v>42022</v>
      </c>
      <c r="AA234" s="81">
        <v>16781</v>
      </c>
      <c r="AB234" s="81">
        <v>53550</v>
      </c>
      <c r="AC234" s="81">
        <v>0</v>
      </c>
      <c r="AD234" s="81">
        <v>8.3462895299537152</v>
      </c>
      <c r="AE234" s="82"/>
      <c r="AF234" s="81">
        <v>400973645.77841932</v>
      </c>
      <c r="AG234" s="81">
        <v>2853259.4746883819</v>
      </c>
      <c r="AH234" s="81">
        <v>4367956.5454728324</v>
      </c>
      <c r="AI234" s="81">
        <v>96870716.750779659</v>
      </c>
      <c r="AJ234" s="81">
        <v>98522605.684770674</v>
      </c>
      <c r="AK234" s="81"/>
      <c r="AL234" s="81"/>
      <c r="AM234" s="81">
        <v>6988869.9529089602</v>
      </c>
      <c r="AN234" s="81"/>
      <c r="AO234" s="81"/>
      <c r="AP234" s="82"/>
      <c r="AQ234" s="81">
        <v>1455</v>
      </c>
      <c r="AR234" s="81">
        <v>779</v>
      </c>
      <c r="AS234" s="81">
        <v>0</v>
      </c>
      <c r="AT234" s="81">
        <v>0</v>
      </c>
      <c r="AU234" s="81">
        <v>0</v>
      </c>
      <c r="AV234" s="81">
        <v>1</v>
      </c>
      <c r="AW234" s="81">
        <v>0</v>
      </c>
      <c r="AX234" s="82"/>
      <c r="AY234" s="81">
        <v>6903.1999999999989</v>
      </c>
      <c r="AZ234" s="81">
        <v>63369.999999999993</v>
      </c>
      <c r="BA234" s="81">
        <v>0</v>
      </c>
      <c r="BB234" s="81">
        <v>0</v>
      </c>
      <c r="BC234" s="81">
        <v>0</v>
      </c>
      <c r="BD234" s="81">
        <v>1510</v>
      </c>
      <c r="BE234" s="81">
        <v>0</v>
      </c>
      <c r="BF234" s="82"/>
      <c r="BG234" s="81">
        <v>0</v>
      </c>
      <c r="BH234" s="81">
        <v>0</v>
      </c>
      <c r="BI234" s="81">
        <v>214.67400000000001</v>
      </c>
      <c r="BJ234" s="81">
        <v>0</v>
      </c>
      <c r="BK234" s="81">
        <v>2.5640000000000001</v>
      </c>
      <c r="BL234" s="81">
        <v>0</v>
      </c>
      <c r="BM234" s="82"/>
      <c r="BN234" s="81">
        <v>0</v>
      </c>
      <c r="BO234" s="81">
        <v>0</v>
      </c>
      <c r="BP234" s="81">
        <v>13</v>
      </c>
      <c r="BQ234" s="81">
        <v>0</v>
      </c>
      <c r="BR234" s="81">
        <v>1</v>
      </c>
      <c r="BS234" s="81">
        <v>0</v>
      </c>
      <c r="BT234"/>
      <c r="BU234" s="80">
        <v>217.238</v>
      </c>
      <c r="BV234" s="80">
        <v>0</v>
      </c>
      <c r="BW234" s="80">
        <v>0</v>
      </c>
      <c r="BX234" s="80">
        <v>0</v>
      </c>
      <c r="BY234" s="80">
        <v>0</v>
      </c>
      <c r="BZ234" s="80">
        <v>0</v>
      </c>
      <c r="CA234" s="80">
        <v>0</v>
      </c>
      <c r="CB234" s="80">
        <v>0</v>
      </c>
      <c r="CC234" s="80">
        <v>0</v>
      </c>
    </row>
    <row r="235" spans="1:81">
      <c r="A235" s="80" t="s">
        <v>2080</v>
      </c>
      <c r="B235" s="80">
        <v>204</v>
      </c>
      <c r="C235" s="80">
        <v>18</v>
      </c>
      <c r="D235" s="80">
        <v>12</v>
      </c>
      <c r="E235" s="80">
        <v>2021</v>
      </c>
      <c r="F235" s="80" t="s">
        <v>75</v>
      </c>
      <c r="G235" s="174" t="s">
        <v>2062</v>
      </c>
      <c r="H235" s="80" t="s">
        <v>2063</v>
      </c>
      <c r="I235" s="177"/>
      <c r="J235" s="81">
        <v>746.08784150885492</v>
      </c>
      <c r="K235" s="81">
        <v>4.2537228531870079</v>
      </c>
      <c r="L235" s="81">
        <v>19.98698101864505</v>
      </c>
      <c r="M235" s="81">
        <v>61.370719591703136</v>
      </c>
      <c r="N235" s="81">
        <v>65.136823866826745</v>
      </c>
      <c r="O235" s="81">
        <v>57.077657469281846</v>
      </c>
      <c r="P235" s="81">
        <v>76.619985756885839</v>
      </c>
      <c r="Q235" s="81">
        <v>3.1582548807119539</v>
      </c>
      <c r="R235" s="81">
        <v>0</v>
      </c>
      <c r="S235" s="81">
        <v>7.7913082492345929</v>
      </c>
      <c r="T235" s="82"/>
      <c r="U235" s="81">
        <v>45140682</v>
      </c>
      <c r="V235" s="81">
        <v>1840</v>
      </c>
      <c r="W235" s="81">
        <v>488</v>
      </c>
      <c r="X235" s="81">
        <v>14892</v>
      </c>
      <c r="Y235" s="81">
        <v>20855</v>
      </c>
      <c r="Z235" s="81">
        <v>41997</v>
      </c>
      <c r="AA235" s="81">
        <v>16857</v>
      </c>
      <c r="AB235" s="81">
        <v>52928</v>
      </c>
      <c r="AC235" s="81">
        <v>0</v>
      </c>
      <c r="AD235" s="81">
        <v>7.7913082492345929</v>
      </c>
      <c r="AE235" s="82"/>
      <c r="AF235" s="81">
        <v>456628880.06451076</v>
      </c>
      <c r="AG235" s="81">
        <v>3023778.9524208838</v>
      </c>
      <c r="AH235" s="81">
        <v>3485101.0222901213</v>
      </c>
      <c r="AI235" s="81">
        <v>101354830.87753804</v>
      </c>
      <c r="AJ235" s="81">
        <v>94390533.289503947</v>
      </c>
      <c r="AK235" s="81">
        <v>0</v>
      </c>
      <c r="AL235" s="81">
        <v>0</v>
      </c>
      <c r="AM235" s="81">
        <v>6947535.0538913934</v>
      </c>
      <c r="AN235" s="81">
        <v>0</v>
      </c>
      <c r="AO235" s="81">
        <v>0</v>
      </c>
      <c r="AP235" s="82"/>
      <c r="AQ235" s="81">
        <v>1533</v>
      </c>
      <c r="AR235" s="81">
        <v>806</v>
      </c>
      <c r="AS235" s="81">
        <v>0</v>
      </c>
      <c r="AT235" s="81">
        <v>0</v>
      </c>
      <c r="AU235" s="81">
        <v>0</v>
      </c>
      <c r="AV235" s="81">
        <v>1</v>
      </c>
      <c r="AW235" s="81"/>
      <c r="AX235" s="82"/>
      <c r="AY235" s="81">
        <v>7384.5999999999958</v>
      </c>
      <c r="AZ235" s="81">
        <v>67277.099999999991</v>
      </c>
      <c r="BA235" s="81">
        <v>0</v>
      </c>
      <c r="BB235" s="81">
        <v>0</v>
      </c>
      <c r="BC235" s="81">
        <v>0</v>
      </c>
      <c r="BD235" s="81">
        <v>1510</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2081</v>
      </c>
      <c r="B236" s="80">
        <v>204</v>
      </c>
      <c r="C236" s="80">
        <v>19</v>
      </c>
      <c r="D236" s="80">
        <v>12</v>
      </c>
      <c r="E236" s="80">
        <v>2022</v>
      </c>
      <c r="F236" s="80" t="s">
        <v>568</v>
      </c>
      <c r="G236" s="174" t="s">
        <v>2062</v>
      </c>
      <c r="H236" s="80" t="s">
        <v>2063</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1633</v>
      </c>
      <c r="AR236" s="81">
        <v>839</v>
      </c>
      <c r="AS236" s="81">
        <v>0</v>
      </c>
      <c r="AT236" s="81">
        <v>0</v>
      </c>
      <c r="AU236" s="81">
        <v>0</v>
      </c>
      <c r="AV236" s="81">
        <v>1</v>
      </c>
      <c r="AW236" s="81"/>
      <c r="AX236" s="82"/>
      <c r="AY236" s="81">
        <v>8032.8999999999878</v>
      </c>
      <c r="AZ236" s="81">
        <v>71030.499999999985</v>
      </c>
      <c r="BA236" s="81">
        <v>0</v>
      </c>
      <c r="BB236" s="81">
        <v>0</v>
      </c>
      <c r="BC236" s="81">
        <v>0</v>
      </c>
      <c r="BD236" s="81">
        <v>1510</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2082</v>
      </c>
      <c r="B237" s="80">
        <v>205</v>
      </c>
      <c r="C237" s="80">
        <v>1</v>
      </c>
      <c r="D237" s="80">
        <v>13</v>
      </c>
      <c r="E237" s="80">
        <v>1990</v>
      </c>
      <c r="F237" s="80" t="s">
        <v>562</v>
      </c>
      <c r="G237" s="80" t="s">
        <v>2083</v>
      </c>
      <c r="H237" s="80" t="s">
        <v>2084</v>
      </c>
      <c r="I237" s="177"/>
      <c r="J237" s="81">
        <v>208.42381243233817</v>
      </c>
      <c r="K237" s="81">
        <v>6.5259974873270945</v>
      </c>
      <c r="L237" s="81">
        <v>147.41642668883662</v>
      </c>
      <c r="M237" s="81">
        <v>50.356988599895516</v>
      </c>
      <c r="N237" s="81">
        <v>48.241024626508441</v>
      </c>
      <c r="O237" s="81">
        <v>44.07849393986713</v>
      </c>
      <c r="P237" s="81">
        <v>40.463554863887474</v>
      </c>
      <c r="Q237" s="81">
        <v>3.8200724153064241</v>
      </c>
      <c r="R237" s="81">
        <v>145.6382382573255</v>
      </c>
      <c r="S237" s="81">
        <v>4.1406954316944455</v>
      </c>
      <c r="T237" s="82"/>
      <c r="U237" s="81">
        <v>14569110</v>
      </c>
      <c r="V237" s="81">
        <v>2161</v>
      </c>
      <c r="W237" s="81">
        <v>1294</v>
      </c>
      <c r="X237" s="81">
        <v>20674</v>
      </c>
      <c r="Y237" s="81">
        <v>18573</v>
      </c>
      <c r="Z237" s="81">
        <v>18130</v>
      </c>
      <c r="AA237" s="81">
        <v>9825</v>
      </c>
      <c r="AB237" s="81">
        <v>62025</v>
      </c>
      <c r="AC237" s="81">
        <v>25224805</v>
      </c>
      <c r="AD237" s="81">
        <v>4.1406954316944455</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2085</v>
      </c>
      <c r="B238" s="80">
        <v>206</v>
      </c>
      <c r="C238" s="80">
        <v>2</v>
      </c>
      <c r="D238" s="80">
        <v>13</v>
      </c>
      <c r="E238" s="80">
        <v>2005</v>
      </c>
      <c r="F238" s="80" t="s">
        <v>565</v>
      </c>
      <c r="G238" s="80" t="s">
        <v>2083</v>
      </c>
      <c r="H238" s="80" t="s">
        <v>2084</v>
      </c>
      <c r="I238" s="177"/>
      <c r="J238" s="81">
        <v>144.64703189026372</v>
      </c>
      <c r="K238" s="81">
        <v>4.2556098899886718</v>
      </c>
      <c r="L238" s="81">
        <v>47.834202280806196</v>
      </c>
      <c r="M238" s="81">
        <v>89.56531046350625</v>
      </c>
      <c r="N238" s="81">
        <v>86.657755629578659</v>
      </c>
      <c r="O238" s="81">
        <v>59.892926665438942</v>
      </c>
      <c r="P238" s="81">
        <v>33.762446792941759</v>
      </c>
      <c r="Q238" s="81">
        <v>3.5292323525361464</v>
      </c>
      <c r="R238" s="81">
        <v>85.185766733006687</v>
      </c>
      <c r="S238" s="81">
        <v>4.7755382539999998</v>
      </c>
      <c r="T238" s="82"/>
      <c r="U238" s="81">
        <v>8382185</v>
      </c>
      <c r="V238" s="81">
        <v>1601</v>
      </c>
      <c r="W238" s="81">
        <v>403</v>
      </c>
      <c r="X238" s="81">
        <v>15955</v>
      </c>
      <c r="Y238" s="81">
        <v>21797</v>
      </c>
      <c r="Z238" s="81">
        <v>28507</v>
      </c>
      <c r="AA238" s="81">
        <v>6714</v>
      </c>
      <c r="AB238" s="81">
        <v>59904</v>
      </c>
      <c r="AC238" s="81">
        <v>15063339</v>
      </c>
      <c r="AD238" s="81">
        <v>4.7755382539999998</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2086</v>
      </c>
      <c r="B239" s="80">
        <v>207</v>
      </c>
      <c r="C239" s="80">
        <v>3</v>
      </c>
      <c r="D239" s="80">
        <v>13</v>
      </c>
      <c r="E239" s="80">
        <v>2006</v>
      </c>
      <c r="F239" s="80" t="s">
        <v>566</v>
      </c>
      <c r="G239" s="80" t="s">
        <v>2083</v>
      </c>
      <c r="H239" s="80" t="s">
        <v>2084</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2087</v>
      </c>
      <c r="B240" s="80">
        <v>208</v>
      </c>
      <c r="C240" s="80">
        <v>4</v>
      </c>
      <c r="D240" s="80">
        <v>13</v>
      </c>
      <c r="E240" s="80">
        <v>2007</v>
      </c>
      <c r="F240" s="80" t="s">
        <v>567</v>
      </c>
      <c r="G240" s="80" t="s">
        <v>2083</v>
      </c>
      <c r="H240" s="80" t="s">
        <v>2084</v>
      </c>
      <c r="I240" s="177"/>
      <c r="J240" s="81">
        <v>151.12751129815618</v>
      </c>
      <c r="K240" s="81">
        <v>4.0614068014178528</v>
      </c>
      <c r="L240" s="81">
        <v>40.648352740069356</v>
      </c>
      <c r="M240" s="81">
        <v>81.845398166189185</v>
      </c>
      <c r="N240" s="81">
        <v>81.388414651533381</v>
      </c>
      <c r="O240" s="81">
        <v>56.900760264635885</v>
      </c>
      <c r="P240" s="81">
        <v>32.227130400957307</v>
      </c>
      <c r="Q240" s="81">
        <v>3.6534572889698338</v>
      </c>
      <c r="R240" s="81">
        <v>88.503321233875212</v>
      </c>
      <c r="S240" s="81">
        <v>6.2382924438299998</v>
      </c>
      <c r="T240" s="82"/>
      <c r="U240" s="81">
        <v>8391724</v>
      </c>
      <c r="V240" s="81">
        <v>1655</v>
      </c>
      <c r="W240" s="81">
        <v>385</v>
      </c>
      <c r="X240" s="81">
        <v>17668</v>
      </c>
      <c r="Y240" s="81">
        <v>21976</v>
      </c>
      <c r="Z240" s="81">
        <v>28154</v>
      </c>
      <c r="AA240" s="81">
        <v>6311</v>
      </c>
      <c r="AB240" s="81">
        <v>58733</v>
      </c>
      <c r="AC240" s="81">
        <v>16099018</v>
      </c>
      <c r="AD240" s="81">
        <v>6.2382924438299998</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2088</v>
      </c>
      <c r="B241" s="80">
        <v>209</v>
      </c>
      <c r="C241" s="80">
        <v>5</v>
      </c>
      <c r="D241" s="80">
        <v>13</v>
      </c>
      <c r="E241" s="80">
        <v>2008</v>
      </c>
      <c r="F241" s="80" t="s">
        <v>84</v>
      </c>
      <c r="G241" s="80" t="s">
        <v>2083</v>
      </c>
      <c r="H241" s="80" t="s">
        <v>2084</v>
      </c>
      <c r="I241" s="177"/>
      <c r="J241" s="81">
        <v>131.7284217868995</v>
      </c>
      <c r="K241" s="81">
        <v>3.0478331576610898</v>
      </c>
      <c r="L241" s="81">
        <v>34.049674909984184</v>
      </c>
      <c r="M241" s="81">
        <v>84.595845323229753</v>
      </c>
      <c r="N241" s="81">
        <v>72.873070013972622</v>
      </c>
      <c r="O241" s="81">
        <v>54.733153868953018</v>
      </c>
      <c r="P241" s="81">
        <v>31.221273274305126</v>
      </c>
      <c r="Q241" s="81">
        <v>3.5554711350717763</v>
      </c>
      <c r="R241" s="81">
        <v>81.449998279941511</v>
      </c>
      <c r="S241" s="81">
        <v>4.7815021331000001</v>
      </c>
      <c r="T241" s="82"/>
      <c r="U241" s="81">
        <v>7787395</v>
      </c>
      <c r="V241" s="81">
        <v>1655</v>
      </c>
      <c r="W241" s="81">
        <v>385</v>
      </c>
      <c r="X241" s="81">
        <v>17668</v>
      </c>
      <c r="Y241" s="81">
        <v>21998</v>
      </c>
      <c r="Z241" s="81">
        <v>28032</v>
      </c>
      <c r="AA241" s="81">
        <v>6121</v>
      </c>
      <c r="AB241" s="81">
        <v>58097</v>
      </c>
      <c r="AC241" s="81">
        <v>15384784</v>
      </c>
      <c r="AD241" s="81">
        <v>4.7815021331000001</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2089</v>
      </c>
      <c r="B242" s="80">
        <v>210</v>
      </c>
      <c r="C242" s="80">
        <v>6</v>
      </c>
      <c r="D242" s="80">
        <v>13</v>
      </c>
      <c r="E242" s="80">
        <v>2009</v>
      </c>
      <c r="F242" s="80" t="s">
        <v>85</v>
      </c>
      <c r="G242" s="80" t="s">
        <v>2083</v>
      </c>
      <c r="H242" s="80" t="s">
        <v>2084</v>
      </c>
      <c r="I242" s="177"/>
      <c r="J242" s="81">
        <v>130.98624213042746</v>
      </c>
      <c r="K242" s="81">
        <v>2.7485860211658464</v>
      </c>
      <c r="L242" s="81">
        <v>10.053875026072026</v>
      </c>
      <c r="M242" s="81">
        <v>84.363809037954738</v>
      </c>
      <c r="N242" s="81">
        <v>86.392226667825952</v>
      </c>
      <c r="O242" s="81">
        <v>55.486933298244942</v>
      </c>
      <c r="P242" s="81">
        <v>29.547413055719748</v>
      </c>
      <c r="Q242" s="81">
        <v>3.3717940146709582</v>
      </c>
      <c r="R242" s="81">
        <v>74.676190222957246</v>
      </c>
      <c r="S242" s="81">
        <v>4.9750772108799994</v>
      </c>
      <c r="T242" s="82"/>
      <c r="U242" s="81">
        <v>6751433</v>
      </c>
      <c r="V242" s="81">
        <v>1521</v>
      </c>
      <c r="W242" s="81">
        <v>131</v>
      </c>
      <c r="X242" s="81">
        <v>17627</v>
      </c>
      <c r="Y242" s="81">
        <v>22122</v>
      </c>
      <c r="Z242" s="81">
        <v>28050</v>
      </c>
      <c r="AA242" s="81">
        <v>5947</v>
      </c>
      <c r="AB242" s="81">
        <v>57837</v>
      </c>
      <c r="AC242" s="81">
        <v>13760855.5</v>
      </c>
      <c r="AD242" s="81">
        <v>4.9750772108799994</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0</v>
      </c>
      <c r="BH242" s="81">
        <v>0</v>
      </c>
      <c r="BI242" s="81">
        <v>3.76</v>
      </c>
      <c r="BJ242" s="81">
        <v>0</v>
      </c>
      <c r="BK242" s="81">
        <v>6.3150000000000004</v>
      </c>
      <c r="BL242" s="81">
        <v>0</v>
      </c>
      <c r="BM242" s="82"/>
      <c r="BN242" s="81">
        <v>0</v>
      </c>
      <c r="BO242" s="81">
        <v>0</v>
      </c>
      <c r="BP242" s="81">
        <v>1</v>
      </c>
      <c r="BQ242" s="81">
        <v>0</v>
      </c>
      <c r="BR242" s="81">
        <v>1</v>
      </c>
      <c r="BS242" s="81">
        <v>0</v>
      </c>
      <c r="BT242"/>
      <c r="BU242" s="80"/>
      <c r="BV242" s="80"/>
      <c r="BW242" s="80"/>
      <c r="BX242" s="80"/>
      <c r="BY242" s="80"/>
      <c r="BZ242" s="80"/>
      <c r="CA242" s="80"/>
      <c r="CB242" s="80"/>
      <c r="CC242" s="80"/>
    </row>
    <row r="243" spans="1:81">
      <c r="A243" s="80" t="s">
        <v>2090</v>
      </c>
      <c r="B243" s="80">
        <v>211</v>
      </c>
      <c r="C243" s="80">
        <v>7</v>
      </c>
      <c r="D243" s="80">
        <v>13</v>
      </c>
      <c r="E243" s="80">
        <v>2010</v>
      </c>
      <c r="F243" s="80" t="s">
        <v>86</v>
      </c>
      <c r="G243" s="80" t="s">
        <v>2083</v>
      </c>
      <c r="H243" s="80" t="s">
        <v>2084</v>
      </c>
      <c r="I243" s="177"/>
      <c r="J243" s="81">
        <v>100.20851003548528</v>
      </c>
      <c r="K243" s="81">
        <v>2.7877265196309433</v>
      </c>
      <c r="L243" s="81">
        <v>8.7520538201665357</v>
      </c>
      <c r="M243" s="81">
        <v>82.065379272970773</v>
      </c>
      <c r="N243" s="81">
        <v>80.376671197341111</v>
      </c>
      <c r="O243" s="81">
        <v>54.875870247878879</v>
      </c>
      <c r="P243" s="81">
        <v>30.56919848479588</v>
      </c>
      <c r="Q243" s="81">
        <v>3.4841363728610837</v>
      </c>
      <c r="R243" s="81">
        <v>78.263687445202549</v>
      </c>
      <c r="S243" s="81">
        <v>4.7837523733399996</v>
      </c>
      <c r="T243" s="82"/>
      <c r="U243" s="81">
        <v>6736831</v>
      </c>
      <c r="V243" s="81">
        <v>1521</v>
      </c>
      <c r="W243" s="81">
        <v>131</v>
      </c>
      <c r="X243" s="81">
        <v>17627</v>
      </c>
      <c r="Y243" s="81">
        <v>22172</v>
      </c>
      <c r="Z243" s="81">
        <v>27870</v>
      </c>
      <c r="AA243" s="81">
        <v>5999</v>
      </c>
      <c r="AB243" s="81">
        <v>57266</v>
      </c>
      <c r="AC243" s="81">
        <v>13667075.5</v>
      </c>
      <c r="AD243" s="81">
        <v>4.7837523733399996</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0</v>
      </c>
      <c r="BH243" s="81">
        <v>0</v>
      </c>
      <c r="BI243" s="81">
        <v>3.0179999999999998</v>
      </c>
      <c r="BJ243" s="81">
        <v>0</v>
      </c>
      <c r="BK243" s="81">
        <v>0</v>
      </c>
      <c r="BL243" s="81">
        <v>0</v>
      </c>
      <c r="BM243" s="82"/>
      <c r="BN243" s="81">
        <v>0</v>
      </c>
      <c r="BO243" s="81">
        <v>0</v>
      </c>
      <c r="BP243" s="81">
        <v>1</v>
      </c>
      <c r="BQ243" s="81">
        <v>0</v>
      </c>
      <c r="BR243" s="81">
        <v>0</v>
      </c>
      <c r="BS243" s="81">
        <v>0</v>
      </c>
      <c r="BT243"/>
      <c r="BU243" s="80">
        <v>3.0179999999999998</v>
      </c>
      <c r="BV243" s="80">
        <v>0</v>
      </c>
      <c r="BW243" s="80">
        <v>0</v>
      </c>
      <c r="BX243" s="80">
        <v>0</v>
      </c>
      <c r="BY243" s="80">
        <v>0</v>
      </c>
      <c r="BZ243" s="80">
        <v>0</v>
      </c>
      <c r="CA243" s="80">
        <v>0</v>
      </c>
      <c r="CB243" s="80">
        <v>0</v>
      </c>
      <c r="CC243" s="80">
        <v>0</v>
      </c>
    </row>
    <row r="244" spans="1:81">
      <c r="A244" s="80" t="s">
        <v>2091</v>
      </c>
      <c r="B244" s="80">
        <v>212</v>
      </c>
      <c r="C244" s="80">
        <v>8</v>
      </c>
      <c r="D244" s="80">
        <v>13</v>
      </c>
      <c r="E244" s="80">
        <v>2011</v>
      </c>
      <c r="F244" s="80" t="s">
        <v>87</v>
      </c>
      <c r="G244" s="80" t="s">
        <v>2083</v>
      </c>
      <c r="H244" s="80" t="s">
        <v>2084</v>
      </c>
      <c r="I244" s="177"/>
      <c r="J244" s="81">
        <v>81.666765272158685</v>
      </c>
      <c r="K244" s="81">
        <v>3.871986253755229</v>
      </c>
      <c r="L244" s="81">
        <v>7.3946201837421492</v>
      </c>
      <c r="M244" s="81">
        <v>86.587150422465555</v>
      </c>
      <c r="N244" s="81">
        <v>96.542630046748954</v>
      </c>
      <c r="O244" s="81">
        <v>54.720783017044084</v>
      </c>
      <c r="P244" s="81">
        <v>30.042085382188695</v>
      </c>
      <c r="Q244" s="81">
        <v>3.9750401619062501</v>
      </c>
      <c r="R244" s="81">
        <v>68.321690078690324</v>
      </c>
      <c r="S244" s="81">
        <v>7.3482688008999997</v>
      </c>
      <c r="T244" s="82"/>
      <c r="U244" s="81">
        <v>6271293</v>
      </c>
      <c r="V244" s="81">
        <v>1521</v>
      </c>
      <c r="W244" s="81">
        <v>131</v>
      </c>
      <c r="X244" s="81">
        <v>17627</v>
      </c>
      <c r="Y244" s="81">
        <v>22178</v>
      </c>
      <c r="Z244" s="81">
        <v>28395</v>
      </c>
      <c r="AA244" s="81">
        <v>6071</v>
      </c>
      <c r="AB244" s="81">
        <v>56642</v>
      </c>
      <c r="AC244" s="81">
        <v>11911186.5</v>
      </c>
      <c r="AD244" s="81">
        <v>7.3482688008999997</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0</v>
      </c>
      <c r="BH244" s="81">
        <v>0</v>
      </c>
      <c r="BI244" s="81">
        <v>0</v>
      </c>
      <c r="BJ244" s="81">
        <v>0</v>
      </c>
      <c r="BK244" s="81">
        <v>0</v>
      </c>
      <c r="BL244" s="81">
        <v>0</v>
      </c>
      <c r="BM244" s="82"/>
      <c r="BN244" s="81">
        <v>0</v>
      </c>
      <c r="BO244" s="81">
        <v>0</v>
      </c>
      <c r="BP244" s="81">
        <v>0</v>
      </c>
      <c r="BQ244" s="81">
        <v>0</v>
      </c>
      <c r="BR244" s="81">
        <v>0</v>
      </c>
      <c r="BS244" s="81">
        <v>0</v>
      </c>
      <c r="BT244"/>
      <c r="BU244" s="80">
        <v>0</v>
      </c>
      <c r="BV244" s="80">
        <v>0</v>
      </c>
      <c r="BW244" s="80">
        <v>0</v>
      </c>
      <c r="BX244" s="80">
        <v>0</v>
      </c>
      <c r="BY244" s="80">
        <v>0</v>
      </c>
      <c r="BZ244" s="80">
        <v>0</v>
      </c>
      <c r="CA244" s="80">
        <v>0</v>
      </c>
      <c r="CB244" s="80">
        <v>0</v>
      </c>
      <c r="CC244" s="80">
        <v>0</v>
      </c>
    </row>
    <row r="245" spans="1:81">
      <c r="A245" s="80" t="s">
        <v>2092</v>
      </c>
      <c r="B245" s="80">
        <v>213</v>
      </c>
      <c r="C245" s="80">
        <v>9</v>
      </c>
      <c r="D245" s="80">
        <v>13</v>
      </c>
      <c r="E245" s="80">
        <v>2012</v>
      </c>
      <c r="F245" s="80" t="s">
        <v>88</v>
      </c>
      <c r="G245" s="80" t="s">
        <v>2083</v>
      </c>
      <c r="H245" s="80" t="s">
        <v>2084</v>
      </c>
      <c r="I245" s="177"/>
      <c r="J245" s="81">
        <v>129.12312938914224</v>
      </c>
      <c r="K245" s="81">
        <v>3.6259565622071195</v>
      </c>
      <c r="L245" s="81">
        <v>7.3749052740578636</v>
      </c>
      <c r="M245" s="81">
        <v>97.071134655404819</v>
      </c>
      <c r="N245" s="81">
        <v>102.78321342289992</v>
      </c>
      <c r="O245" s="81">
        <v>55.41440860165855</v>
      </c>
      <c r="P245" s="81">
        <v>30.347382110842542</v>
      </c>
      <c r="Q245" s="81">
        <v>4.30086806515581</v>
      </c>
      <c r="R245" s="81">
        <v>93.355534384861869</v>
      </c>
      <c r="S245" s="81">
        <v>5.2721186503999986</v>
      </c>
      <c r="T245" s="82"/>
      <c r="U245" s="81">
        <v>8070674</v>
      </c>
      <c r="V245" s="81">
        <v>1521</v>
      </c>
      <c r="W245" s="81">
        <v>131</v>
      </c>
      <c r="X245" s="81">
        <v>17627</v>
      </c>
      <c r="Y245" s="81">
        <v>22484</v>
      </c>
      <c r="Z245" s="81">
        <v>28983</v>
      </c>
      <c r="AA245" s="81">
        <v>6098</v>
      </c>
      <c r="AB245" s="81">
        <v>56407</v>
      </c>
      <c r="AC245" s="81">
        <v>15854030</v>
      </c>
      <c r="AD245" s="81">
        <v>5.2721186503999986</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0</v>
      </c>
      <c r="BH245" s="81">
        <v>0</v>
      </c>
      <c r="BI245" s="81">
        <v>0</v>
      </c>
      <c r="BJ245" s="81">
        <v>0</v>
      </c>
      <c r="BK245" s="81">
        <v>0</v>
      </c>
      <c r="BL245" s="81">
        <v>0</v>
      </c>
      <c r="BM245" s="82"/>
      <c r="BN245" s="81">
        <v>0</v>
      </c>
      <c r="BO245" s="81">
        <v>0</v>
      </c>
      <c r="BP245" s="81">
        <v>0</v>
      </c>
      <c r="BQ245" s="81">
        <v>0</v>
      </c>
      <c r="BR245" s="81">
        <v>0</v>
      </c>
      <c r="BS245" s="81">
        <v>0</v>
      </c>
      <c r="BT245"/>
      <c r="BU245" s="80">
        <v>0</v>
      </c>
      <c r="BV245" s="80">
        <v>0</v>
      </c>
      <c r="BW245" s="80">
        <v>0</v>
      </c>
      <c r="BX245" s="80">
        <v>0</v>
      </c>
      <c r="BY245" s="80">
        <v>0</v>
      </c>
      <c r="BZ245" s="80">
        <v>0</v>
      </c>
      <c r="CA245" s="80">
        <v>0</v>
      </c>
      <c r="CB245" s="80">
        <v>0</v>
      </c>
      <c r="CC245" s="80">
        <v>0</v>
      </c>
    </row>
    <row r="246" spans="1:81">
      <c r="A246" s="80" t="s">
        <v>2093</v>
      </c>
      <c r="B246" s="80">
        <v>214</v>
      </c>
      <c r="C246" s="80">
        <v>10</v>
      </c>
      <c r="D246" s="80">
        <v>13</v>
      </c>
      <c r="E246" s="80">
        <v>2013</v>
      </c>
      <c r="F246" s="80" t="s">
        <v>89</v>
      </c>
      <c r="G246" s="80" t="s">
        <v>2083</v>
      </c>
      <c r="H246" s="80" t="s">
        <v>2084</v>
      </c>
      <c r="I246" s="177"/>
      <c r="J246" s="81">
        <v>116.47872133296916</v>
      </c>
      <c r="K246" s="81">
        <v>3.2721494405323668</v>
      </c>
      <c r="L246" s="81">
        <v>5.2162720986731896</v>
      </c>
      <c r="M246" s="81">
        <v>95.186951268718715</v>
      </c>
      <c r="N246" s="81">
        <v>101.94176279981635</v>
      </c>
      <c r="O246" s="81">
        <v>53.706720746798673</v>
      </c>
      <c r="P246" s="81">
        <v>29.742395411168552</v>
      </c>
      <c r="Q246" s="81">
        <v>4.3517512665280931</v>
      </c>
      <c r="R246" s="81">
        <v>97.508294845580636</v>
      </c>
      <c r="S246" s="81">
        <v>6.3292186491200004</v>
      </c>
      <c r="T246" s="82"/>
      <c r="U246" s="81">
        <v>7492605</v>
      </c>
      <c r="V246" s="81">
        <v>1521</v>
      </c>
      <c r="W246" s="81">
        <v>131</v>
      </c>
      <c r="X246" s="81">
        <v>17627</v>
      </c>
      <c r="Y246" s="81">
        <v>22701</v>
      </c>
      <c r="Z246" s="81">
        <v>29344</v>
      </c>
      <c r="AA246" s="81">
        <v>5954</v>
      </c>
      <c r="AB246" s="81">
        <v>56256</v>
      </c>
      <c r="AC246" s="81">
        <v>16164126.5</v>
      </c>
      <c r="AD246" s="81">
        <v>6.3292186491200004</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0</v>
      </c>
      <c r="BH246" s="81">
        <v>0</v>
      </c>
      <c r="BI246" s="81">
        <v>0</v>
      </c>
      <c r="BJ246" s="81">
        <v>0</v>
      </c>
      <c r="BK246" s="81">
        <v>0</v>
      </c>
      <c r="BL246" s="81">
        <v>0</v>
      </c>
      <c r="BM246" s="82"/>
      <c r="BN246" s="81">
        <v>0</v>
      </c>
      <c r="BO246" s="81">
        <v>0</v>
      </c>
      <c r="BP246" s="81">
        <v>0</v>
      </c>
      <c r="BQ246" s="81">
        <v>0</v>
      </c>
      <c r="BR246" s="81">
        <v>0</v>
      </c>
      <c r="BS246" s="81">
        <v>0</v>
      </c>
      <c r="BT246"/>
      <c r="BU246" s="80">
        <v>0</v>
      </c>
      <c r="BV246" s="80">
        <v>0</v>
      </c>
      <c r="BW246" s="80">
        <v>0</v>
      </c>
      <c r="BX246" s="80">
        <v>0</v>
      </c>
      <c r="BY246" s="80">
        <v>0</v>
      </c>
      <c r="BZ246" s="80">
        <v>0</v>
      </c>
      <c r="CA246" s="80">
        <v>0</v>
      </c>
      <c r="CB246" s="80">
        <v>0</v>
      </c>
      <c r="CC246" s="80">
        <v>0</v>
      </c>
    </row>
    <row r="247" spans="1:81">
      <c r="A247" s="80" t="s">
        <v>2094</v>
      </c>
      <c r="B247" s="80">
        <v>215</v>
      </c>
      <c r="C247" s="80">
        <v>11</v>
      </c>
      <c r="D247" s="80">
        <v>13</v>
      </c>
      <c r="E247" s="80">
        <v>2014</v>
      </c>
      <c r="F247" s="80" t="s">
        <v>90</v>
      </c>
      <c r="G247" s="80" t="s">
        <v>2083</v>
      </c>
      <c r="H247" s="80" t="s">
        <v>2084</v>
      </c>
      <c r="I247" s="177"/>
      <c r="J247" s="81">
        <v>104.69808628689675</v>
      </c>
      <c r="K247" s="81">
        <v>3.4700655808008367</v>
      </c>
      <c r="L247" s="81">
        <v>10.233575097909862</v>
      </c>
      <c r="M247" s="81">
        <v>87.557026072566146</v>
      </c>
      <c r="N247" s="81">
        <v>88.971490066213946</v>
      </c>
      <c r="O247" s="81">
        <v>51.045438028043982</v>
      </c>
      <c r="P247" s="81">
        <v>29.575722053863995</v>
      </c>
      <c r="Q247" s="81">
        <v>4.1564570054284999</v>
      </c>
      <c r="R247" s="81">
        <v>96.355970298880948</v>
      </c>
      <c r="S247" s="81">
        <v>5.9082677000000015</v>
      </c>
      <c r="T247" s="82"/>
      <c r="U247" s="81">
        <v>7440244</v>
      </c>
      <c r="V247" s="81">
        <v>1632</v>
      </c>
      <c r="W247" s="81">
        <v>206</v>
      </c>
      <c r="X247" s="81">
        <v>16592</v>
      </c>
      <c r="Y247" s="81">
        <v>22932</v>
      </c>
      <c r="Z247" s="81">
        <v>29374</v>
      </c>
      <c r="AA247" s="81">
        <v>5890</v>
      </c>
      <c r="AB247" s="81">
        <v>56002</v>
      </c>
      <c r="AC247" s="81">
        <v>16023329</v>
      </c>
      <c r="AD247" s="81">
        <v>5.9082677000000015</v>
      </c>
      <c r="AE247" s="82"/>
      <c r="AF247" s="81">
        <v>58847254.423129298</v>
      </c>
      <c r="AG247" s="81">
        <v>2866730.6713066492</v>
      </c>
      <c r="AH247" s="81">
        <v>1775748.9884016195</v>
      </c>
      <c r="AI247" s="81">
        <v>97216028.876431257</v>
      </c>
      <c r="AJ247" s="81">
        <v>104182287.24967296</v>
      </c>
      <c r="AK247" s="81">
        <v>0</v>
      </c>
      <c r="AL247" s="81">
        <v>0</v>
      </c>
      <c r="AM247" s="81">
        <v>7688237.7500753887</v>
      </c>
      <c r="AN247" s="81">
        <v>0</v>
      </c>
      <c r="AO247" s="81">
        <v>0</v>
      </c>
      <c r="AP247" s="82"/>
      <c r="AQ247" s="81">
        <v>704</v>
      </c>
      <c r="AR247" s="81">
        <v>54</v>
      </c>
      <c r="AS247" s="81">
        <v>0</v>
      </c>
      <c r="AT247" s="81">
        <v>0</v>
      </c>
      <c r="AU247" s="81">
        <v>0</v>
      </c>
      <c r="AV247" s="81">
        <v>0</v>
      </c>
      <c r="AW247" s="81" t="s">
        <v>564</v>
      </c>
      <c r="AX247" s="82"/>
      <c r="AY247" s="81">
        <v>2817.3999999999996</v>
      </c>
      <c r="AZ247" s="81">
        <v>1395.1</v>
      </c>
      <c r="BA247" s="81">
        <v>0</v>
      </c>
      <c r="BB247" s="81">
        <v>0</v>
      </c>
      <c r="BC247" s="81">
        <v>0</v>
      </c>
      <c r="BD247" s="81">
        <v>0</v>
      </c>
      <c r="BE247" s="81" t="s">
        <v>564</v>
      </c>
      <c r="BF247" s="82"/>
      <c r="BG247" s="81">
        <v>0</v>
      </c>
      <c r="BH247" s="81">
        <v>0</v>
      </c>
      <c r="BI247" s="81">
        <v>0</v>
      </c>
      <c r="BJ247" s="81">
        <v>0</v>
      </c>
      <c r="BK247" s="81">
        <v>0</v>
      </c>
      <c r="BL247" s="81">
        <v>0</v>
      </c>
      <c r="BM247" s="82"/>
      <c r="BN247" s="81">
        <v>0</v>
      </c>
      <c r="BO247" s="81">
        <v>0</v>
      </c>
      <c r="BP247" s="81">
        <v>0</v>
      </c>
      <c r="BQ247" s="81">
        <v>0</v>
      </c>
      <c r="BR247" s="81">
        <v>0</v>
      </c>
      <c r="BS247" s="81">
        <v>0</v>
      </c>
      <c r="BT247"/>
      <c r="BU247" s="80">
        <v>0</v>
      </c>
      <c r="BV247" s="80">
        <v>0</v>
      </c>
      <c r="BW247" s="80">
        <v>0</v>
      </c>
      <c r="BX247" s="80">
        <v>0</v>
      </c>
      <c r="BY247" s="80">
        <v>0</v>
      </c>
      <c r="BZ247" s="80">
        <v>0</v>
      </c>
      <c r="CA247" s="80">
        <v>0</v>
      </c>
      <c r="CB247" s="80">
        <v>0</v>
      </c>
      <c r="CC247" s="80">
        <v>0</v>
      </c>
    </row>
    <row r="248" spans="1:81">
      <c r="A248" s="80" t="s">
        <v>2095</v>
      </c>
      <c r="B248" s="80">
        <v>216</v>
      </c>
      <c r="C248" s="80">
        <v>12</v>
      </c>
      <c r="D248" s="80">
        <v>13</v>
      </c>
      <c r="E248" s="80">
        <v>2015</v>
      </c>
      <c r="F248" s="80" t="s">
        <v>91</v>
      </c>
      <c r="G248" s="80" t="s">
        <v>2083</v>
      </c>
      <c r="H248" s="80" t="s">
        <v>2084</v>
      </c>
      <c r="I248" s="177"/>
      <c r="J248" s="81">
        <v>115.99093863639138</v>
      </c>
      <c r="K248" s="81">
        <v>3.8811938162627899</v>
      </c>
      <c r="L248" s="81">
        <v>13.234061844107901</v>
      </c>
      <c r="M248" s="81">
        <v>83.810527707718094</v>
      </c>
      <c r="N248" s="81">
        <v>76.698889888577739</v>
      </c>
      <c r="O248" s="81">
        <v>50.609956493001043</v>
      </c>
      <c r="P248" s="81">
        <v>29.036159589846363</v>
      </c>
      <c r="Q248" s="81">
        <v>4.0329269496193572</v>
      </c>
      <c r="R248" s="81">
        <v>101.05472901959206</v>
      </c>
      <c r="S248" s="81">
        <v>6.6900820799999998</v>
      </c>
      <c r="T248" s="82"/>
      <c r="U248" s="81">
        <v>8945689</v>
      </c>
      <c r="V248" s="81">
        <v>1632</v>
      </c>
      <c r="W248" s="81">
        <v>206</v>
      </c>
      <c r="X248" s="81">
        <v>16592</v>
      </c>
      <c r="Y248" s="81">
        <v>22998</v>
      </c>
      <c r="Z248" s="81">
        <v>29404</v>
      </c>
      <c r="AA248" s="81">
        <v>5778</v>
      </c>
      <c r="AB248" s="81">
        <v>55506</v>
      </c>
      <c r="AC248" s="81">
        <v>17310957.5</v>
      </c>
      <c r="AD248" s="81">
        <v>6.6900820799999998</v>
      </c>
      <c r="AE248" s="82"/>
      <c r="AF248" s="81">
        <v>65454947.338038579</v>
      </c>
      <c r="AG248" s="81">
        <v>2943667.1594387554</v>
      </c>
      <c r="AH248" s="81">
        <v>1968139.3910038883</v>
      </c>
      <c r="AI248" s="81">
        <v>102431806.58927424</v>
      </c>
      <c r="AJ248" s="81">
        <v>98397689.392393604</v>
      </c>
      <c r="AK248" s="81">
        <v>0</v>
      </c>
      <c r="AL248" s="81">
        <v>0</v>
      </c>
      <c r="AM248" s="81">
        <v>7606864.4610872371</v>
      </c>
      <c r="AN248" s="81">
        <v>0</v>
      </c>
      <c r="AO248" s="81">
        <v>0</v>
      </c>
      <c r="AP248" s="82"/>
      <c r="AQ248" s="81">
        <v>768</v>
      </c>
      <c r="AR248" s="81">
        <v>72</v>
      </c>
      <c r="AS248" s="81">
        <v>0</v>
      </c>
      <c r="AT248" s="81">
        <v>0</v>
      </c>
      <c r="AU248" s="81">
        <v>0</v>
      </c>
      <c r="AV248" s="81">
        <v>0</v>
      </c>
      <c r="AW248" s="81" t="s">
        <v>564</v>
      </c>
      <c r="AX248" s="82"/>
      <c r="AY248" s="81">
        <v>3085.5</v>
      </c>
      <c r="AZ248" s="81">
        <v>3536.2</v>
      </c>
      <c r="BA248" s="81">
        <v>0</v>
      </c>
      <c r="BB248" s="81">
        <v>0</v>
      </c>
      <c r="BC248" s="81">
        <v>0</v>
      </c>
      <c r="BD248" s="81">
        <v>0</v>
      </c>
      <c r="BE248" s="81" t="s">
        <v>564</v>
      </c>
      <c r="BF248" s="82"/>
      <c r="BG248" s="81">
        <v>0</v>
      </c>
      <c r="BH248" s="81">
        <v>0</v>
      </c>
      <c r="BI248" s="81">
        <v>0</v>
      </c>
      <c r="BJ248" s="81">
        <v>0</v>
      </c>
      <c r="BK248" s="81">
        <v>0</v>
      </c>
      <c r="BL248" s="81">
        <v>0</v>
      </c>
      <c r="BM248" s="82"/>
      <c r="BN248" s="81">
        <v>0</v>
      </c>
      <c r="BO248" s="81">
        <v>0</v>
      </c>
      <c r="BP248" s="81">
        <v>0</v>
      </c>
      <c r="BQ248" s="81">
        <v>0</v>
      </c>
      <c r="BR248" s="81">
        <v>0</v>
      </c>
      <c r="BS248" s="81">
        <v>0</v>
      </c>
      <c r="BT248"/>
      <c r="BU248" s="80">
        <v>0</v>
      </c>
      <c r="BV248" s="80">
        <v>0</v>
      </c>
      <c r="BW248" s="80">
        <v>0</v>
      </c>
      <c r="BX248" s="80">
        <v>0</v>
      </c>
      <c r="BY248" s="80">
        <v>0</v>
      </c>
      <c r="BZ248" s="80">
        <v>0</v>
      </c>
      <c r="CA248" s="80">
        <v>0</v>
      </c>
      <c r="CB248" s="80">
        <v>0</v>
      </c>
      <c r="CC248" s="80">
        <v>0</v>
      </c>
    </row>
    <row r="249" spans="1:81">
      <c r="A249" s="80" t="s">
        <v>2096</v>
      </c>
      <c r="B249" s="80">
        <v>217</v>
      </c>
      <c r="C249" s="80">
        <v>13</v>
      </c>
      <c r="D249" s="80">
        <v>13</v>
      </c>
      <c r="E249" s="80">
        <v>2016</v>
      </c>
      <c r="F249" s="80" t="s">
        <v>92</v>
      </c>
      <c r="G249" s="80" t="s">
        <v>2083</v>
      </c>
      <c r="H249" s="80" t="s">
        <v>2084</v>
      </c>
      <c r="I249" s="177"/>
      <c r="J249" s="81">
        <v>102.86537162363234</v>
      </c>
      <c r="K249" s="81">
        <v>3.9225068086635844</v>
      </c>
      <c r="L249" s="81">
        <v>11.552280567396625</v>
      </c>
      <c r="M249" s="81">
        <v>68.99633698127758</v>
      </c>
      <c r="N249" s="81">
        <v>77.000517698798518</v>
      </c>
      <c r="O249" s="81">
        <v>50.230017434430522</v>
      </c>
      <c r="P249" s="81">
        <v>28.185445939486229</v>
      </c>
      <c r="Q249" s="81">
        <v>3.9012187943111885</v>
      </c>
      <c r="R249" s="81">
        <v>52.66965555138438</v>
      </c>
      <c r="S249" s="81">
        <v>8.0290239104000012</v>
      </c>
      <c r="T249" s="82"/>
      <c r="U249" s="81">
        <v>7831208</v>
      </c>
      <c r="V249" s="81">
        <v>1632</v>
      </c>
      <c r="W249" s="81">
        <v>206</v>
      </c>
      <c r="X249" s="81">
        <v>16592</v>
      </c>
      <c r="Y249" s="81">
        <v>23208</v>
      </c>
      <c r="Z249" s="81">
        <v>29542</v>
      </c>
      <c r="AA249" s="81">
        <v>5801</v>
      </c>
      <c r="AB249" s="81">
        <v>55233</v>
      </c>
      <c r="AC249" s="81">
        <v>8995458.7154729273</v>
      </c>
      <c r="AD249" s="81">
        <v>8.0290239104000012</v>
      </c>
      <c r="AE249" s="82"/>
      <c r="AF249" s="81">
        <v>57785030.353393354</v>
      </c>
      <c r="AG249" s="81">
        <v>2847859.2065499229</v>
      </c>
      <c r="AH249" s="81">
        <v>1336991.2477226791</v>
      </c>
      <c r="AI249" s="81">
        <v>96354604.541729107</v>
      </c>
      <c r="AJ249" s="81">
        <v>92656447.53667067</v>
      </c>
      <c r="AK249" s="81">
        <v>0</v>
      </c>
      <c r="AL249" s="81">
        <v>0</v>
      </c>
      <c r="AM249" s="81">
        <v>7575331.6769643268</v>
      </c>
      <c r="AN249" s="81">
        <v>0</v>
      </c>
      <c r="AO249" s="81">
        <v>0</v>
      </c>
      <c r="AP249" s="82"/>
      <c r="AQ249" s="81">
        <v>856</v>
      </c>
      <c r="AR249" s="81">
        <v>86</v>
      </c>
      <c r="AS249" s="81">
        <v>0</v>
      </c>
      <c r="AT249" s="81">
        <v>0</v>
      </c>
      <c r="AU249" s="81">
        <v>0</v>
      </c>
      <c r="AV249" s="81">
        <v>0</v>
      </c>
      <c r="AW249" s="81" t="s">
        <v>564</v>
      </c>
      <c r="AX249" s="82"/>
      <c r="AY249" s="81">
        <v>3493</v>
      </c>
      <c r="AZ249" s="81">
        <v>3762.3</v>
      </c>
      <c r="BA249" s="81">
        <v>0</v>
      </c>
      <c r="BB249" s="81">
        <v>0</v>
      </c>
      <c r="BC249" s="81">
        <v>0</v>
      </c>
      <c r="BD249" s="81">
        <v>0</v>
      </c>
      <c r="BE249" s="81" t="s">
        <v>564</v>
      </c>
      <c r="BF249" s="82"/>
      <c r="BG249" s="81">
        <v>0</v>
      </c>
      <c r="BH249" s="81">
        <v>0</v>
      </c>
      <c r="BI249" s="81">
        <v>0</v>
      </c>
      <c r="BJ249" s="81">
        <v>0</v>
      </c>
      <c r="BK249" s="81">
        <v>0</v>
      </c>
      <c r="BL249" s="81">
        <v>0</v>
      </c>
      <c r="BM249" s="82"/>
      <c r="BN249" s="81">
        <v>0</v>
      </c>
      <c r="BO249" s="81">
        <v>0</v>
      </c>
      <c r="BP249" s="81">
        <v>0</v>
      </c>
      <c r="BQ249" s="81">
        <v>0</v>
      </c>
      <c r="BR249" s="81">
        <v>0</v>
      </c>
      <c r="BS249" s="81">
        <v>0</v>
      </c>
      <c r="BT249"/>
      <c r="BU249" s="80">
        <v>0</v>
      </c>
      <c r="BV249" s="80">
        <v>0</v>
      </c>
      <c r="BW249" s="80">
        <v>0</v>
      </c>
      <c r="BX249" s="80">
        <v>0</v>
      </c>
      <c r="BY249" s="80">
        <v>0</v>
      </c>
      <c r="BZ249" s="80">
        <v>0</v>
      </c>
      <c r="CA249" s="80">
        <v>0</v>
      </c>
      <c r="CB249" s="80">
        <v>0</v>
      </c>
      <c r="CC249" s="80">
        <v>0</v>
      </c>
    </row>
    <row r="250" spans="1:81">
      <c r="A250" s="80" t="s">
        <v>2097</v>
      </c>
      <c r="B250" s="80">
        <v>218</v>
      </c>
      <c r="C250" s="80">
        <v>14</v>
      </c>
      <c r="D250" s="80">
        <v>13</v>
      </c>
      <c r="E250" s="80">
        <v>2017</v>
      </c>
      <c r="F250" s="80" t="s">
        <v>71</v>
      </c>
      <c r="G250" s="80" t="s">
        <v>2083</v>
      </c>
      <c r="H250" s="80" t="s">
        <v>2084</v>
      </c>
      <c r="I250" s="177"/>
      <c r="J250" s="81">
        <v>104.28528371511801</v>
      </c>
      <c r="K250" s="81">
        <v>4.0125576678032555</v>
      </c>
      <c r="L250" s="81">
        <v>12.303503149208627</v>
      </c>
      <c r="M250" s="81">
        <v>66.998107508743075</v>
      </c>
      <c r="N250" s="81">
        <v>84.035128087411664</v>
      </c>
      <c r="O250" s="81">
        <v>49.385295030285647</v>
      </c>
      <c r="P250" s="81">
        <v>27.910342330806696</v>
      </c>
      <c r="Q250" s="81">
        <v>3.747862053923821</v>
      </c>
      <c r="R250" s="81">
        <v>51.531455142266168</v>
      </c>
      <c r="S250" s="81">
        <v>9.2488804169999987</v>
      </c>
      <c r="T250" s="82"/>
      <c r="U250" s="81">
        <v>8646202</v>
      </c>
      <c r="V250" s="81">
        <v>1632</v>
      </c>
      <c r="W250" s="81">
        <v>206</v>
      </c>
      <c r="X250" s="81">
        <v>16592</v>
      </c>
      <c r="Y250" s="81">
        <v>23417</v>
      </c>
      <c r="Z250" s="81">
        <v>29527</v>
      </c>
      <c r="AA250" s="81">
        <v>5781</v>
      </c>
      <c r="AB250" s="81">
        <v>54873</v>
      </c>
      <c r="AC250" s="81">
        <v>8975696.7499999981</v>
      </c>
      <c r="AD250" s="81">
        <v>9.2488804169999987</v>
      </c>
      <c r="AE250" s="82"/>
      <c r="AF250" s="81">
        <v>61812529.828154981</v>
      </c>
      <c r="AG250" s="81">
        <v>2890946.0767553402</v>
      </c>
      <c r="AH250" s="81">
        <v>1995551.267022514</v>
      </c>
      <c r="AI250" s="81">
        <v>98439919.746065855</v>
      </c>
      <c r="AJ250" s="81">
        <v>103236835.3328272</v>
      </c>
      <c r="AK250" s="81">
        <v>0</v>
      </c>
      <c r="AL250" s="81">
        <v>0</v>
      </c>
      <c r="AM250" s="81">
        <v>7537732.9256123202</v>
      </c>
      <c r="AN250" s="81">
        <v>0</v>
      </c>
      <c r="AO250" s="81">
        <v>0</v>
      </c>
      <c r="AP250" s="82"/>
      <c r="AQ250" s="81">
        <v>935</v>
      </c>
      <c r="AR250" s="81">
        <v>92</v>
      </c>
      <c r="AS250" s="81">
        <v>0</v>
      </c>
      <c r="AT250" s="81">
        <v>0</v>
      </c>
      <c r="AU250" s="81">
        <v>0</v>
      </c>
      <c r="AV250" s="81">
        <v>0</v>
      </c>
      <c r="AW250" s="81" t="s">
        <v>564</v>
      </c>
      <c r="AX250" s="82"/>
      <c r="AY250" s="81">
        <v>3873.4</v>
      </c>
      <c r="AZ250" s="81">
        <v>3840.5</v>
      </c>
      <c r="BA250" s="81">
        <v>0</v>
      </c>
      <c r="BB250" s="81">
        <v>0</v>
      </c>
      <c r="BC250" s="81">
        <v>0</v>
      </c>
      <c r="BD250" s="81">
        <v>0</v>
      </c>
      <c r="BE250" s="81" t="s">
        <v>564</v>
      </c>
      <c r="BF250" s="82"/>
      <c r="BG250" s="81">
        <v>0</v>
      </c>
      <c r="BH250" s="81">
        <v>0</v>
      </c>
      <c r="BI250" s="81">
        <v>0</v>
      </c>
      <c r="BJ250" s="81">
        <v>0</v>
      </c>
      <c r="BK250" s="81">
        <v>0</v>
      </c>
      <c r="BL250" s="81">
        <v>0</v>
      </c>
      <c r="BM250" s="82"/>
      <c r="BN250" s="81">
        <v>0</v>
      </c>
      <c r="BO250" s="81">
        <v>0</v>
      </c>
      <c r="BP250" s="81">
        <v>0</v>
      </c>
      <c r="BQ250" s="81">
        <v>0</v>
      </c>
      <c r="BR250" s="81">
        <v>0</v>
      </c>
      <c r="BS250" s="81">
        <v>0</v>
      </c>
      <c r="BT250"/>
      <c r="BU250" s="80">
        <v>0</v>
      </c>
      <c r="BV250" s="80">
        <v>0</v>
      </c>
      <c r="BW250" s="80">
        <v>0</v>
      </c>
      <c r="BX250" s="80">
        <v>0</v>
      </c>
      <c r="BY250" s="80">
        <v>0</v>
      </c>
      <c r="BZ250" s="80">
        <v>0</v>
      </c>
      <c r="CA250" s="80">
        <v>0</v>
      </c>
      <c r="CB250" s="80">
        <v>0</v>
      </c>
      <c r="CC250" s="80">
        <v>0</v>
      </c>
    </row>
    <row r="251" spans="1:81">
      <c r="A251" s="80" t="s">
        <v>2098</v>
      </c>
      <c r="B251" s="80">
        <v>219</v>
      </c>
      <c r="C251" s="80">
        <v>15</v>
      </c>
      <c r="D251" s="80">
        <v>13</v>
      </c>
      <c r="E251" s="80">
        <v>2018</v>
      </c>
      <c r="F251" s="80" t="s">
        <v>93</v>
      </c>
      <c r="G251" s="80" t="s">
        <v>2083</v>
      </c>
      <c r="H251" s="80" t="s">
        <v>2084</v>
      </c>
      <c r="I251" s="177"/>
      <c r="J251" s="81">
        <v>97.554725841614115</v>
      </c>
      <c r="K251" s="81">
        <v>3.7226866205519777</v>
      </c>
      <c r="L251" s="81">
        <v>11.396893971766358</v>
      </c>
      <c r="M251" s="81">
        <v>71.440061053429616</v>
      </c>
      <c r="N251" s="81">
        <v>78.804669945249572</v>
      </c>
      <c r="O251" s="81">
        <v>48.546073785426529</v>
      </c>
      <c r="P251" s="81">
        <v>27.364842589103063</v>
      </c>
      <c r="Q251" s="81">
        <v>3.4492426632591782</v>
      </c>
      <c r="R251" s="81">
        <v>53.170613481641986</v>
      </c>
      <c r="S251" s="81">
        <v>7.2425270642499999</v>
      </c>
      <c r="T251" s="82"/>
      <c r="U251" s="81">
        <v>8607605</v>
      </c>
      <c r="V251" s="81">
        <v>1632</v>
      </c>
      <c r="W251" s="81">
        <v>206</v>
      </c>
      <c r="X251" s="81">
        <v>16592</v>
      </c>
      <c r="Y251" s="81">
        <v>23531</v>
      </c>
      <c r="Z251" s="81">
        <v>29581</v>
      </c>
      <c r="AA251" s="81">
        <v>5725</v>
      </c>
      <c r="AB251" s="81">
        <v>54422</v>
      </c>
      <c r="AC251" s="81">
        <v>9224907.7500000019</v>
      </c>
      <c r="AD251" s="81">
        <v>7.2425270642499999</v>
      </c>
      <c r="AE251" s="82"/>
      <c r="AF251" s="81">
        <v>55378950.767519787</v>
      </c>
      <c r="AG251" s="81">
        <v>2551707.020462133</v>
      </c>
      <c r="AH251" s="81">
        <v>1874541.359635086</v>
      </c>
      <c r="AI251" s="81">
        <v>93678514.460374445</v>
      </c>
      <c r="AJ251" s="81">
        <v>103331695.9024028</v>
      </c>
      <c r="AK251" s="81">
        <v>0</v>
      </c>
      <c r="AL251" s="81">
        <v>0</v>
      </c>
      <c r="AM251" s="81">
        <v>7491248.7471493548</v>
      </c>
      <c r="AN251" s="81">
        <v>0</v>
      </c>
      <c r="AO251" s="81">
        <v>0</v>
      </c>
      <c r="AP251" s="82"/>
      <c r="AQ251" s="81">
        <v>1043</v>
      </c>
      <c r="AR251" s="81">
        <v>100</v>
      </c>
      <c r="AS251" s="81">
        <v>0</v>
      </c>
      <c r="AT251" s="81">
        <v>0</v>
      </c>
      <c r="AU251" s="81">
        <v>0</v>
      </c>
      <c r="AV251" s="81">
        <v>0</v>
      </c>
      <c r="AW251" s="81" t="s">
        <v>564</v>
      </c>
      <c r="AX251" s="82"/>
      <c r="AY251" s="81">
        <v>4378.2999999999993</v>
      </c>
      <c r="AZ251" s="81">
        <v>11503</v>
      </c>
      <c r="BA251" s="81">
        <v>0</v>
      </c>
      <c r="BB251" s="81">
        <v>0</v>
      </c>
      <c r="BC251" s="81">
        <v>0</v>
      </c>
      <c r="BD251" s="81">
        <v>0</v>
      </c>
      <c r="BE251" s="81" t="s">
        <v>564</v>
      </c>
      <c r="BF251" s="82"/>
      <c r="BG251" s="81">
        <v>0</v>
      </c>
      <c r="BH251" s="81">
        <v>0</v>
      </c>
      <c r="BI251" s="81">
        <v>0</v>
      </c>
      <c r="BJ251" s="81">
        <v>0</v>
      </c>
      <c r="BK251" s="81">
        <v>0</v>
      </c>
      <c r="BL251" s="81">
        <v>0</v>
      </c>
      <c r="BM251" s="82"/>
      <c r="BN251" s="81">
        <v>0</v>
      </c>
      <c r="BO251" s="81">
        <v>0</v>
      </c>
      <c r="BP251" s="81">
        <v>0</v>
      </c>
      <c r="BQ251" s="81">
        <v>0</v>
      </c>
      <c r="BR251" s="81">
        <v>0</v>
      </c>
      <c r="BS251" s="81">
        <v>0</v>
      </c>
      <c r="BT251"/>
      <c r="BU251" s="80">
        <v>0</v>
      </c>
      <c r="BV251" s="80">
        <v>0</v>
      </c>
      <c r="BW251" s="80">
        <v>0</v>
      </c>
      <c r="BX251" s="80">
        <v>0</v>
      </c>
      <c r="BY251" s="80">
        <v>0</v>
      </c>
      <c r="BZ251" s="80">
        <v>0</v>
      </c>
      <c r="CA251" s="80">
        <v>0</v>
      </c>
      <c r="CB251" s="80">
        <v>0</v>
      </c>
      <c r="CC251" s="80">
        <v>0</v>
      </c>
    </row>
    <row r="252" spans="1:81">
      <c r="A252" s="80" t="s">
        <v>2099</v>
      </c>
      <c r="B252" s="80">
        <v>220</v>
      </c>
      <c r="C252" s="80">
        <v>16</v>
      </c>
      <c r="D252" s="80">
        <v>13</v>
      </c>
      <c r="E252" s="80">
        <v>2019</v>
      </c>
      <c r="F252" s="80" t="s">
        <v>73</v>
      </c>
      <c r="G252" s="80" t="s">
        <v>2083</v>
      </c>
      <c r="H252" s="80" t="s">
        <v>2084</v>
      </c>
      <c r="I252" s="177"/>
      <c r="J252" s="81">
        <v>90.229224294046375</v>
      </c>
      <c r="K252" s="81">
        <v>3.4665182746288643</v>
      </c>
      <c r="L252" s="81">
        <v>11.520769315221843</v>
      </c>
      <c r="M252" s="81">
        <v>68.307082321798404</v>
      </c>
      <c r="N252" s="81">
        <v>69.415224645790047</v>
      </c>
      <c r="O252" s="81">
        <v>46.876658002354894</v>
      </c>
      <c r="P252" s="81">
        <v>26.916231350638572</v>
      </c>
      <c r="Q252" s="81">
        <v>3.3307319359747294</v>
      </c>
      <c r="R252" s="81">
        <v>51.685685669680893</v>
      </c>
      <c r="S252" s="81">
        <v>8.6023522308416016</v>
      </c>
      <c r="T252" s="82"/>
      <c r="U252" s="81">
        <v>8189941</v>
      </c>
      <c r="V252" s="81">
        <v>1632</v>
      </c>
      <c r="W252" s="81">
        <v>206</v>
      </c>
      <c r="X252" s="81">
        <v>16592</v>
      </c>
      <c r="Y252" s="81">
        <v>23739</v>
      </c>
      <c r="Z252" s="81">
        <v>29348</v>
      </c>
      <c r="AA252" s="81">
        <v>5589</v>
      </c>
      <c r="AB252" s="81">
        <v>53975</v>
      </c>
      <c r="AC252" s="81">
        <v>9114151.5</v>
      </c>
      <c r="AD252" s="81">
        <v>8.6023522308416016</v>
      </c>
      <c r="AE252" s="82"/>
      <c r="AF252" s="81">
        <v>53322202.312391452</v>
      </c>
      <c r="AG252" s="81">
        <v>2488916.0859139459</v>
      </c>
      <c r="AH252" s="81">
        <v>2033807.841897395</v>
      </c>
      <c r="AI252" s="81">
        <v>93531233.646434352</v>
      </c>
      <c r="AJ252" s="81">
        <v>90518200.206780508</v>
      </c>
      <c r="AK252" s="81">
        <v>0</v>
      </c>
      <c r="AL252" s="81">
        <v>0</v>
      </c>
      <c r="AM252" s="81">
        <v>7350988.6764175445</v>
      </c>
      <c r="AN252" s="81">
        <v>0</v>
      </c>
      <c r="AO252" s="81">
        <v>0</v>
      </c>
      <c r="AP252" s="82"/>
      <c r="AQ252" s="81">
        <v>1122</v>
      </c>
      <c r="AR252" s="81">
        <v>100</v>
      </c>
      <c r="AS252" s="81">
        <v>0</v>
      </c>
      <c r="AT252" s="81">
        <v>0</v>
      </c>
      <c r="AU252" s="81">
        <v>0</v>
      </c>
      <c r="AV252" s="81">
        <v>0</v>
      </c>
      <c r="AW252" s="81" t="s">
        <v>564</v>
      </c>
      <c r="AX252" s="82"/>
      <c r="AY252" s="81">
        <v>4777.9000000000033</v>
      </c>
      <c r="AZ252" s="81">
        <v>11503.4</v>
      </c>
      <c r="BA252" s="81">
        <v>0</v>
      </c>
      <c r="BB252" s="81">
        <v>0</v>
      </c>
      <c r="BC252" s="81">
        <v>0</v>
      </c>
      <c r="BD252" s="81">
        <v>0</v>
      </c>
      <c r="BE252" s="81" t="s">
        <v>564</v>
      </c>
      <c r="BF252" s="82"/>
      <c r="BG252" s="81">
        <v>0</v>
      </c>
      <c r="BH252" s="81">
        <v>0</v>
      </c>
      <c r="BI252" s="81">
        <v>0</v>
      </c>
      <c r="BJ252" s="81">
        <v>0</v>
      </c>
      <c r="BK252" s="81">
        <v>0</v>
      </c>
      <c r="BL252" s="81">
        <v>0</v>
      </c>
      <c r="BM252" s="82"/>
      <c r="BN252" s="81">
        <v>0</v>
      </c>
      <c r="BO252" s="81">
        <v>0</v>
      </c>
      <c r="BP252" s="81">
        <v>0</v>
      </c>
      <c r="BQ252" s="81">
        <v>0</v>
      </c>
      <c r="BR252" s="81">
        <v>0</v>
      </c>
      <c r="BS252" s="81">
        <v>0</v>
      </c>
      <c r="BT252"/>
      <c r="BU252" s="80">
        <v>0</v>
      </c>
      <c r="BV252" s="80">
        <v>0</v>
      </c>
      <c r="BW252" s="80">
        <v>0</v>
      </c>
      <c r="BX252" s="80">
        <v>0</v>
      </c>
      <c r="BY252" s="80">
        <v>0</v>
      </c>
      <c r="BZ252" s="80">
        <v>0</v>
      </c>
      <c r="CA252" s="80">
        <v>0</v>
      </c>
      <c r="CB252" s="80">
        <v>0</v>
      </c>
      <c r="CC252" s="80">
        <v>0</v>
      </c>
    </row>
    <row r="253" spans="1:81">
      <c r="A253" s="80" t="s">
        <v>2100</v>
      </c>
      <c r="B253" s="80">
        <v>221</v>
      </c>
      <c r="C253" s="80">
        <v>17</v>
      </c>
      <c r="D253" s="80">
        <v>13</v>
      </c>
      <c r="E253" s="80">
        <v>2020</v>
      </c>
      <c r="F253" s="80" t="s">
        <v>218</v>
      </c>
      <c r="G253" s="80" t="s">
        <v>2083</v>
      </c>
      <c r="H253" s="80" t="s">
        <v>2084</v>
      </c>
      <c r="I253" s="177"/>
      <c r="J253" s="81">
        <v>85.71304578696197</v>
      </c>
      <c r="K253" s="81">
        <v>3.329131207827372</v>
      </c>
      <c r="L253" s="81">
        <v>7.4415556572526986</v>
      </c>
      <c r="M253" s="81">
        <v>54.687922556876877</v>
      </c>
      <c r="N253" s="81">
        <v>71.624369226022679</v>
      </c>
      <c r="O253" s="81">
        <v>41.104171941333199</v>
      </c>
      <c r="P253" s="81">
        <v>24.875672784969449</v>
      </c>
      <c r="Q253" s="81">
        <v>3.1529966088452386</v>
      </c>
      <c r="R253" s="81">
        <v>49.767977045567505</v>
      </c>
      <c r="S253" s="81">
        <v>9.597329800499999</v>
      </c>
      <c r="T253" s="82"/>
      <c r="U253" s="81">
        <v>8362128</v>
      </c>
      <c r="V253" s="81">
        <v>1505</v>
      </c>
      <c r="W253" s="81">
        <v>183</v>
      </c>
      <c r="X253" s="81">
        <v>15591</v>
      </c>
      <c r="Y253" s="81">
        <v>23804</v>
      </c>
      <c r="Z253" s="81">
        <v>29372</v>
      </c>
      <c r="AA253" s="81">
        <v>5612</v>
      </c>
      <c r="AB253" s="81">
        <v>53474</v>
      </c>
      <c r="AC253" s="81">
        <v>8821770.25</v>
      </c>
      <c r="AD253" s="81">
        <v>9.597329800499999</v>
      </c>
      <c r="AE253" s="82"/>
      <c r="AF253" s="81">
        <v>52560540.758898273</v>
      </c>
      <c r="AG253" s="81">
        <v>2326977.0239405064</v>
      </c>
      <c r="AH253" s="81">
        <v>1416534.2107729972</v>
      </c>
      <c r="AI253" s="81">
        <v>79074688.504428431</v>
      </c>
      <c r="AJ253" s="81">
        <v>93592993.181003347</v>
      </c>
      <c r="AK253" s="81"/>
      <c r="AL253" s="81"/>
      <c r="AM253" s="81">
        <v>6978951.1085313484</v>
      </c>
      <c r="AN253" s="81"/>
      <c r="AO253" s="81"/>
      <c r="AP253" s="82"/>
      <c r="AQ253" s="81">
        <v>1194</v>
      </c>
      <c r="AR253" s="81">
        <v>101</v>
      </c>
      <c r="AS253" s="81">
        <v>0</v>
      </c>
      <c r="AT253" s="81">
        <v>0</v>
      </c>
      <c r="AU253" s="81">
        <v>0</v>
      </c>
      <c r="AV253" s="81">
        <v>0</v>
      </c>
      <c r="AW253" s="81">
        <v>0</v>
      </c>
      <c r="AX253" s="82"/>
      <c r="AY253" s="81">
        <v>5097.9000000000051</v>
      </c>
      <c r="AZ253" s="81">
        <v>11519.9</v>
      </c>
      <c r="BA253" s="81">
        <v>0</v>
      </c>
      <c r="BB253" s="81">
        <v>0</v>
      </c>
      <c r="BC253" s="81">
        <v>0</v>
      </c>
      <c r="BD253" s="81">
        <v>0</v>
      </c>
      <c r="BE253" s="81">
        <v>0</v>
      </c>
      <c r="BF253" s="82"/>
      <c r="BG253" s="81">
        <v>0</v>
      </c>
      <c r="BH253" s="81">
        <v>0</v>
      </c>
      <c r="BI253" s="81">
        <v>3.9990000000000001</v>
      </c>
      <c r="BJ253" s="81">
        <v>0</v>
      </c>
      <c r="BK253" s="81">
        <v>0</v>
      </c>
      <c r="BL253" s="81">
        <v>0</v>
      </c>
      <c r="BM253" s="82"/>
      <c r="BN253" s="81">
        <v>0</v>
      </c>
      <c r="BO253" s="81">
        <v>0</v>
      </c>
      <c r="BP253" s="81">
        <v>1</v>
      </c>
      <c r="BQ253" s="81">
        <v>0</v>
      </c>
      <c r="BR253" s="81">
        <v>0</v>
      </c>
      <c r="BS253" s="81">
        <v>0</v>
      </c>
      <c r="BT253"/>
      <c r="BU253" s="80">
        <v>3.9990000000000001</v>
      </c>
      <c r="BV253" s="80">
        <v>0</v>
      </c>
      <c r="BW253" s="80">
        <v>0</v>
      </c>
      <c r="BX253" s="80">
        <v>0</v>
      </c>
      <c r="BY253" s="80">
        <v>0</v>
      </c>
      <c r="BZ253" s="80">
        <v>0</v>
      </c>
      <c r="CA253" s="80">
        <v>0</v>
      </c>
      <c r="CB253" s="80">
        <v>0</v>
      </c>
      <c r="CC253" s="80">
        <v>0</v>
      </c>
    </row>
    <row r="254" spans="1:81">
      <c r="A254" s="80" t="s">
        <v>2101</v>
      </c>
      <c r="B254" s="80">
        <v>221</v>
      </c>
      <c r="C254" s="80">
        <v>18</v>
      </c>
      <c r="D254" s="80">
        <v>13</v>
      </c>
      <c r="E254" s="80">
        <v>2021</v>
      </c>
      <c r="F254" s="80" t="s">
        <v>75</v>
      </c>
      <c r="G254" s="174" t="s">
        <v>2083</v>
      </c>
      <c r="H254" s="80" t="s">
        <v>2084</v>
      </c>
      <c r="I254" s="177"/>
      <c r="J254" s="81">
        <v>92.460222609106467</v>
      </c>
      <c r="K254" s="81">
        <v>3.5618198646747787</v>
      </c>
      <c r="L254" s="81">
        <v>7.4215607238957242</v>
      </c>
      <c r="M254" s="81">
        <v>61.690945641324824</v>
      </c>
      <c r="N254" s="81">
        <v>65.14129274183756</v>
      </c>
      <c r="O254" s="81">
        <v>39.754710065813356</v>
      </c>
      <c r="P254" s="81">
        <v>25.458179997883228</v>
      </c>
      <c r="Q254" s="81">
        <v>3.1622528227654545</v>
      </c>
      <c r="R254" s="81">
        <v>48.947674804447693</v>
      </c>
      <c r="S254" s="81">
        <v>10.65690053142</v>
      </c>
      <c r="T254" s="82"/>
      <c r="U254" s="81">
        <v>9508347</v>
      </c>
      <c r="V254" s="81">
        <v>1505</v>
      </c>
      <c r="W254" s="81">
        <v>183</v>
      </c>
      <c r="X254" s="81">
        <v>15591</v>
      </c>
      <c r="Y254" s="81">
        <v>23855</v>
      </c>
      <c r="Z254" s="81">
        <v>29251</v>
      </c>
      <c r="AA254" s="81">
        <v>5601</v>
      </c>
      <c r="AB254" s="81">
        <v>52995</v>
      </c>
      <c r="AC254" s="81">
        <v>8409686.4999999981</v>
      </c>
      <c r="AD254" s="81">
        <v>10.65690053142</v>
      </c>
      <c r="AE254" s="82"/>
      <c r="AF254" s="81">
        <v>59439406.702023327</v>
      </c>
      <c r="AG254" s="81">
        <v>2475050.2885863627</v>
      </c>
      <c r="AH254" s="81">
        <v>1187299.0485985568</v>
      </c>
      <c r="AI254" s="81">
        <v>90746269.090982467</v>
      </c>
      <c r="AJ254" s="81">
        <v>84548557.188247368</v>
      </c>
      <c r="AK254" s="81">
        <v>0</v>
      </c>
      <c r="AL254" s="81">
        <v>0</v>
      </c>
      <c r="AM254" s="81">
        <v>6956329.7343745157</v>
      </c>
      <c r="AN254" s="81">
        <v>0</v>
      </c>
      <c r="AO254" s="81">
        <v>0</v>
      </c>
      <c r="AP254" s="82"/>
      <c r="AQ254" s="81">
        <v>1267</v>
      </c>
      <c r="AR254" s="81">
        <v>101</v>
      </c>
      <c r="AS254" s="81">
        <v>0</v>
      </c>
      <c r="AT254" s="81">
        <v>0</v>
      </c>
      <c r="AU254" s="81">
        <v>0</v>
      </c>
      <c r="AV254" s="81">
        <v>0</v>
      </c>
      <c r="AW254" s="81"/>
      <c r="AX254" s="82"/>
      <c r="AY254" s="81">
        <v>5488.7000000000025</v>
      </c>
      <c r="AZ254" s="81">
        <v>11519.9</v>
      </c>
      <c r="BA254" s="81">
        <v>0</v>
      </c>
      <c r="BB254" s="81">
        <v>0</v>
      </c>
      <c r="BC254" s="81">
        <v>0</v>
      </c>
      <c r="BD254" s="81">
        <v>0</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2102</v>
      </c>
      <c r="B255" s="80">
        <v>221</v>
      </c>
      <c r="C255" s="80">
        <v>19</v>
      </c>
      <c r="D255" s="80">
        <v>13</v>
      </c>
      <c r="E255" s="80">
        <v>2022</v>
      </c>
      <c r="F255" s="80" t="s">
        <v>568</v>
      </c>
      <c r="G255" s="174" t="s">
        <v>2083</v>
      </c>
      <c r="H255" s="80" t="s">
        <v>2084</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1341</v>
      </c>
      <c r="AR255" s="81">
        <v>102</v>
      </c>
      <c r="AS255" s="81">
        <v>0</v>
      </c>
      <c r="AT255" s="81">
        <v>0</v>
      </c>
      <c r="AU255" s="81">
        <v>0</v>
      </c>
      <c r="AV255" s="81">
        <v>0</v>
      </c>
      <c r="AW255" s="81"/>
      <c r="AX255" s="82"/>
      <c r="AY255" s="81">
        <v>5888.5999999999995</v>
      </c>
      <c r="AZ255" s="81">
        <v>11540.199999999995</v>
      </c>
      <c r="BA255" s="81">
        <v>0</v>
      </c>
      <c r="BB255" s="81">
        <v>0</v>
      </c>
      <c r="BC255" s="81">
        <v>0</v>
      </c>
      <c r="BD255" s="81">
        <v>0</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2103</v>
      </c>
      <c r="B256" s="80">
        <v>426</v>
      </c>
      <c r="C256" s="80">
        <v>1</v>
      </c>
      <c r="D256" s="80">
        <v>26</v>
      </c>
      <c r="E256" s="80">
        <v>1990</v>
      </c>
      <c r="F256" s="80" t="s">
        <v>562</v>
      </c>
      <c r="G256" s="80" t="s">
        <v>2104</v>
      </c>
      <c r="H256" s="80" t="s">
        <v>2105</v>
      </c>
      <c r="I256" s="177"/>
      <c r="J256" s="81">
        <v>18.603569610236935</v>
      </c>
      <c r="K256" s="81">
        <v>2.7783052699402719</v>
      </c>
      <c r="L256" s="81">
        <v>0.68353829994823778</v>
      </c>
      <c r="M256" s="81">
        <v>7.5216397792627152</v>
      </c>
      <c r="N256" s="81">
        <v>17.101109467556753</v>
      </c>
      <c r="O256" s="81">
        <v>17.655710038131005</v>
      </c>
      <c r="P256" s="81">
        <v>14.463919051600286</v>
      </c>
      <c r="Q256" s="81">
        <v>1.5157727079904297</v>
      </c>
      <c r="R256" s="81">
        <v>0</v>
      </c>
      <c r="S256" s="81">
        <v>1.6429932328808063</v>
      </c>
      <c r="T256" s="82"/>
      <c r="U256" s="81">
        <v>1300415</v>
      </c>
      <c r="V256" s="81">
        <v>920</v>
      </c>
      <c r="W256" s="81">
        <v>6</v>
      </c>
      <c r="X256" s="81">
        <v>3088</v>
      </c>
      <c r="Y256" s="81">
        <v>6584</v>
      </c>
      <c r="Z256" s="81">
        <v>7262</v>
      </c>
      <c r="AA256" s="81">
        <v>3512</v>
      </c>
      <c r="AB256" s="81">
        <v>24611</v>
      </c>
      <c r="AC256" s="81">
        <v>0</v>
      </c>
      <c r="AD256" s="81">
        <v>1.6429932328808063</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2106</v>
      </c>
      <c r="B257" s="80">
        <v>427</v>
      </c>
      <c r="C257" s="80">
        <v>2</v>
      </c>
      <c r="D257" s="80">
        <v>26</v>
      </c>
      <c r="E257" s="80">
        <v>2005</v>
      </c>
      <c r="F257" s="80" t="s">
        <v>565</v>
      </c>
      <c r="G257" s="80" t="s">
        <v>2104</v>
      </c>
      <c r="H257" s="80" t="s">
        <v>2105</v>
      </c>
      <c r="I257" s="177"/>
      <c r="J257" s="81">
        <v>17.117136773734988</v>
      </c>
      <c r="K257" s="81">
        <v>2.844161512984309</v>
      </c>
      <c r="L257" s="81">
        <v>5.2225928048522894</v>
      </c>
      <c r="M257" s="81">
        <v>42.349150870366095</v>
      </c>
      <c r="N257" s="81">
        <v>55.560037386950576</v>
      </c>
      <c r="O257" s="81">
        <v>45.709142053996899</v>
      </c>
      <c r="P257" s="81">
        <v>19.355325842423717</v>
      </c>
      <c r="Q257" s="81">
        <v>2.5287411697976179</v>
      </c>
      <c r="R257" s="81">
        <v>0</v>
      </c>
      <c r="S257" s="81">
        <v>0</v>
      </c>
      <c r="T257" s="82"/>
      <c r="U257" s="81">
        <v>991925</v>
      </c>
      <c r="V257" s="81">
        <v>1070</v>
      </c>
      <c r="W257" s="81">
        <v>44</v>
      </c>
      <c r="X257" s="81">
        <v>7544</v>
      </c>
      <c r="Y257" s="81">
        <v>13975</v>
      </c>
      <c r="Z257" s="81">
        <v>21756</v>
      </c>
      <c r="AA257" s="81">
        <v>3849</v>
      </c>
      <c r="AB257" s="81">
        <v>42922</v>
      </c>
      <c r="AC257" s="81">
        <v>0</v>
      </c>
      <c r="AD257" s="81">
        <v>0</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2107</v>
      </c>
      <c r="B258" s="80">
        <v>428</v>
      </c>
      <c r="C258" s="80">
        <v>3</v>
      </c>
      <c r="D258" s="80">
        <v>26</v>
      </c>
      <c r="E258" s="80">
        <v>2006</v>
      </c>
      <c r="F258" s="80" t="s">
        <v>566</v>
      </c>
      <c r="G258" s="80" t="s">
        <v>2104</v>
      </c>
      <c r="H258" s="80" t="s">
        <v>2105</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2108</v>
      </c>
      <c r="B259" s="80">
        <v>429</v>
      </c>
      <c r="C259" s="80">
        <v>4</v>
      </c>
      <c r="D259" s="80">
        <v>26</v>
      </c>
      <c r="E259" s="80">
        <v>2007</v>
      </c>
      <c r="F259" s="80" t="s">
        <v>567</v>
      </c>
      <c r="G259" s="80" t="s">
        <v>2104</v>
      </c>
      <c r="H259" s="80" t="s">
        <v>2105</v>
      </c>
      <c r="I259" s="177"/>
      <c r="J259" s="81">
        <v>19.988801494499651</v>
      </c>
      <c r="K259" s="81">
        <v>2.787769260671106</v>
      </c>
      <c r="L259" s="81">
        <v>2.8506636986542144</v>
      </c>
      <c r="M259" s="81">
        <v>44.100531500006852</v>
      </c>
      <c r="N259" s="81">
        <v>55.593442497914438</v>
      </c>
      <c r="O259" s="81">
        <v>46.561046919680379</v>
      </c>
      <c r="P259" s="81">
        <v>19.5221548919125</v>
      </c>
      <c r="Q259" s="81">
        <v>2.805734272367908</v>
      </c>
      <c r="R259" s="81">
        <v>0</v>
      </c>
      <c r="S259" s="81">
        <v>0</v>
      </c>
      <c r="T259" s="82"/>
      <c r="U259" s="81">
        <v>1109927</v>
      </c>
      <c r="V259" s="81">
        <v>1136</v>
      </c>
      <c r="W259" s="81">
        <v>27</v>
      </c>
      <c r="X259" s="81">
        <v>9520</v>
      </c>
      <c r="Y259" s="81">
        <v>15011</v>
      </c>
      <c r="Z259" s="81">
        <v>23038</v>
      </c>
      <c r="AA259" s="81">
        <v>3823</v>
      </c>
      <c r="AB259" s="81">
        <v>45105</v>
      </c>
      <c r="AC259" s="81">
        <v>0</v>
      </c>
      <c r="AD259" s="81">
        <v>0</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2109</v>
      </c>
      <c r="B260" s="80">
        <v>430</v>
      </c>
      <c r="C260" s="80">
        <v>5</v>
      </c>
      <c r="D260" s="80">
        <v>26</v>
      </c>
      <c r="E260" s="80">
        <v>2008</v>
      </c>
      <c r="F260" s="80" t="s">
        <v>84</v>
      </c>
      <c r="G260" s="80" t="s">
        <v>2104</v>
      </c>
      <c r="H260" s="80" t="s">
        <v>2105</v>
      </c>
      <c r="I260" s="177"/>
      <c r="J260" s="81">
        <v>18.700934823002559</v>
      </c>
      <c r="K260" s="81">
        <v>2.0920474121468264</v>
      </c>
      <c r="L260" s="81">
        <v>2.3878992794014886</v>
      </c>
      <c r="M260" s="81">
        <v>45.582547400789409</v>
      </c>
      <c r="N260" s="81">
        <v>51.151608059175885</v>
      </c>
      <c r="O260" s="81">
        <v>46.167430908654183</v>
      </c>
      <c r="P260" s="81">
        <v>18.857220600409416</v>
      </c>
      <c r="Q260" s="81">
        <v>2.8250625425957163</v>
      </c>
      <c r="R260" s="81">
        <v>0</v>
      </c>
      <c r="S260" s="81">
        <v>0</v>
      </c>
      <c r="T260" s="82"/>
      <c r="U260" s="81">
        <v>1105544</v>
      </c>
      <c r="V260" s="81">
        <v>1136</v>
      </c>
      <c r="W260" s="81">
        <v>27</v>
      </c>
      <c r="X260" s="81">
        <v>9520</v>
      </c>
      <c r="Y260" s="81">
        <v>15441</v>
      </c>
      <c r="Z260" s="81">
        <v>23645</v>
      </c>
      <c r="AA260" s="81">
        <v>3697</v>
      </c>
      <c r="AB260" s="81">
        <v>46162</v>
      </c>
      <c r="AC260" s="81">
        <v>0</v>
      </c>
      <c r="AD260" s="81">
        <v>0</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2110</v>
      </c>
      <c r="B261" s="80">
        <v>431</v>
      </c>
      <c r="C261" s="80">
        <v>6</v>
      </c>
      <c r="D261" s="80">
        <v>26</v>
      </c>
      <c r="E261" s="80">
        <v>2009</v>
      </c>
      <c r="F261" s="80" t="s">
        <v>85</v>
      </c>
      <c r="G261" s="80" t="s">
        <v>2104</v>
      </c>
      <c r="H261" s="80" t="s">
        <v>2105</v>
      </c>
      <c r="I261" s="177"/>
      <c r="J261" s="81">
        <v>18.243558378830496</v>
      </c>
      <c r="K261" s="81">
        <v>2.573298155253231</v>
      </c>
      <c r="L261" s="81">
        <v>0.15349427520720649</v>
      </c>
      <c r="M261" s="81">
        <v>46.352952319316486</v>
      </c>
      <c r="N261" s="81">
        <v>62.050722788404599</v>
      </c>
      <c r="O261" s="81">
        <v>47.936358453346514</v>
      </c>
      <c r="P261" s="81">
        <v>18.497564958204915</v>
      </c>
      <c r="Q261" s="81">
        <v>2.7523171538397673</v>
      </c>
      <c r="R261" s="81">
        <v>0</v>
      </c>
      <c r="S261" s="81">
        <v>0</v>
      </c>
      <c r="T261" s="82"/>
      <c r="U261" s="81">
        <v>940329</v>
      </c>
      <c r="V261" s="81">
        <v>1424</v>
      </c>
      <c r="W261" s="81">
        <v>2</v>
      </c>
      <c r="X261" s="81">
        <v>9685</v>
      </c>
      <c r="Y261" s="81">
        <v>15889</v>
      </c>
      <c r="Z261" s="81">
        <v>24233</v>
      </c>
      <c r="AA261" s="81">
        <v>3723</v>
      </c>
      <c r="AB261" s="81">
        <v>47211</v>
      </c>
      <c r="AC261" s="81">
        <v>0</v>
      </c>
      <c r="AD261" s="81">
        <v>0</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0</v>
      </c>
      <c r="BJ261" s="81">
        <v>0</v>
      </c>
      <c r="BK261" s="81">
        <v>4</v>
      </c>
      <c r="BL261" s="81">
        <v>0</v>
      </c>
      <c r="BM261" s="82"/>
      <c r="BN261" s="81">
        <v>0</v>
      </c>
      <c r="BO261" s="81">
        <v>0</v>
      </c>
      <c r="BP261" s="81">
        <v>0</v>
      </c>
      <c r="BQ261" s="81">
        <v>0</v>
      </c>
      <c r="BR261" s="81">
        <v>1</v>
      </c>
      <c r="BS261" s="81">
        <v>0</v>
      </c>
      <c r="BT261"/>
      <c r="BU261" s="80"/>
      <c r="BV261" s="80"/>
      <c r="BW261" s="80"/>
      <c r="BX261" s="80"/>
      <c r="BY261" s="80"/>
      <c r="BZ261" s="80"/>
      <c r="CA261" s="80"/>
      <c r="CB261" s="80"/>
      <c r="CC261" s="80"/>
    </row>
    <row r="262" spans="1:81">
      <c r="A262" s="80" t="s">
        <v>2111</v>
      </c>
      <c r="B262" s="80">
        <v>432</v>
      </c>
      <c r="C262" s="80">
        <v>7</v>
      </c>
      <c r="D262" s="80">
        <v>26</v>
      </c>
      <c r="E262" s="80">
        <v>2010</v>
      </c>
      <c r="F262" s="80" t="s">
        <v>86</v>
      </c>
      <c r="G262" s="80" t="s">
        <v>2104</v>
      </c>
      <c r="H262" s="80" t="s">
        <v>2105</v>
      </c>
      <c r="I262" s="177"/>
      <c r="J262" s="81">
        <v>13.12270571741456</v>
      </c>
      <c r="K262" s="81">
        <v>2.6099425141054988</v>
      </c>
      <c r="L262" s="81">
        <v>0.13361914229261887</v>
      </c>
      <c r="M262" s="81">
        <v>45.090100315352693</v>
      </c>
      <c r="N262" s="81">
        <v>59.191335346842223</v>
      </c>
      <c r="O262" s="81">
        <v>48.937383535729516</v>
      </c>
      <c r="P262" s="81">
        <v>19.119125306710142</v>
      </c>
      <c r="Q262" s="81">
        <v>2.9264652592221934</v>
      </c>
      <c r="R262" s="81">
        <v>0</v>
      </c>
      <c r="S262" s="81">
        <v>0</v>
      </c>
      <c r="T262" s="82"/>
      <c r="U262" s="81">
        <v>882215</v>
      </c>
      <c r="V262" s="81">
        <v>1424</v>
      </c>
      <c r="W262" s="81">
        <v>2</v>
      </c>
      <c r="X262" s="81">
        <v>9685</v>
      </c>
      <c r="Y262" s="81">
        <v>16328</v>
      </c>
      <c r="Z262" s="81">
        <v>24854</v>
      </c>
      <c r="AA262" s="81">
        <v>3752</v>
      </c>
      <c r="AB262" s="81">
        <v>48100</v>
      </c>
      <c r="AC262" s="81">
        <v>0</v>
      </c>
      <c r="AD262" s="81">
        <v>0</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0</v>
      </c>
      <c r="BJ262" s="81">
        <v>0</v>
      </c>
      <c r="BK262" s="81">
        <v>3.9060000000000001</v>
      </c>
      <c r="BL262" s="81">
        <v>0</v>
      </c>
      <c r="BM262" s="82"/>
      <c r="BN262" s="81">
        <v>0</v>
      </c>
      <c r="BO262" s="81">
        <v>0</v>
      </c>
      <c r="BP262" s="81">
        <v>0</v>
      </c>
      <c r="BQ262" s="81">
        <v>0</v>
      </c>
      <c r="BR262" s="81">
        <v>1</v>
      </c>
      <c r="BS262" s="81">
        <v>0</v>
      </c>
      <c r="BT262"/>
      <c r="BU262" s="80">
        <v>3.9060000000000001</v>
      </c>
      <c r="BV262" s="80">
        <v>0</v>
      </c>
      <c r="BW262" s="80">
        <v>0</v>
      </c>
      <c r="BX262" s="80">
        <v>0</v>
      </c>
      <c r="BY262" s="80">
        <v>0</v>
      </c>
      <c r="BZ262" s="80">
        <v>0</v>
      </c>
      <c r="CA262" s="80">
        <v>0</v>
      </c>
      <c r="CB262" s="80">
        <v>0</v>
      </c>
      <c r="CC262" s="80">
        <v>0</v>
      </c>
    </row>
    <row r="263" spans="1:81">
      <c r="A263" s="80" t="s">
        <v>2112</v>
      </c>
      <c r="B263" s="80">
        <v>433</v>
      </c>
      <c r="C263" s="80">
        <v>8</v>
      </c>
      <c r="D263" s="80">
        <v>26</v>
      </c>
      <c r="E263" s="80">
        <v>2011</v>
      </c>
      <c r="F263" s="80" t="s">
        <v>87</v>
      </c>
      <c r="G263" s="80" t="s">
        <v>2104</v>
      </c>
      <c r="H263" s="80" t="s">
        <v>2105</v>
      </c>
      <c r="I263" s="177"/>
      <c r="J263" s="81">
        <v>18.775550566026475</v>
      </c>
      <c r="K263" s="81">
        <v>3.6250548490121273</v>
      </c>
      <c r="L263" s="81">
        <v>0.11289496463728473</v>
      </c>
      <c r="M263" s="81">
        <v>47.574547673545077</v>
      </c>
      <c r="N263" s="81">
        <v>73.223175219423055</v>
      </c>
      <c r="O263" s="81">
        <v>50.11687561687792</v>
      </c>
      <c r="P263" s="81">
        <v>19.8334175937757</v>
      </c>
      <c r="Q263" s="81">
        <v>3.4526327793062337</v>
      </c>
      <c r="R263" s="81">
        <v>0</v>
      </c>
      <c r="S263" s="81">
        <v>0</v>
      </c>
      <c r="T263" s="82"/>
      <c r="U263" s="81">
        <v>1441798</v>
      </c>
      <c r="V263" s="81">
        <v>1424</v>
      </c>
      <c r="W263" s="81">
        <v>2</v>
      </c>
      <c r="X263" s="81">
        <v>9685</v>
      </c>
      <c r="Y263" s="81">
        <v>16821</v>
      </c>
      <c r="Z263" s="81">
        <v>26006</v>
      </c>
      <c r="AA263" s="81">
        <v>4008</v>
      </c>
      <c r="AB263" s="81">
        <v>49198</v>
      </c>
      <c r="AC263" s="81">
        <v>0</v>
      </c>
      <c r="AD263" s="81">
        <v>0</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0</v>
      </c>
      <c r="BJ263" s="81">
        <v>0</v>
      </c>
      <c r="BK263" s="81">
        <v>3.0030000000000001</v>
      </c>
      <c r="BL263" s="81">
        <v>0</v>
      </c>
      <c r="BM263" s="82"/>
      <c r="BN263" s="81">
        <v>0</v>
      </c>
      <c r="BO263" s="81">
        <v>0</v>
      </c>
      <c r="BP263" s="81">
        <v>0</v>
      </c>
      <c r="BQ263" s="81">
        <v>0</v>
      </c>
      <c r="BR263" s="81">
        <v>1</v>
      </c>
      <c r="BS263" s="81">
        <v>0</v>
      </c>
      <c r="BT263"/>
      <c r="BU263" s="80">
        <v>3.0030000000000001</v>
      </c>
      <c r="BV263" s="80">
        <v>0</v>
      </c>
      <c r="BW263" s="80">
        <v>0</v>
      </c>
      <c r="BX263" s="80">
        <v>0</v>
      </c>
      <c r="BY263" s="80">
        <v>0</v>
      </c>
      <c r="BZ263" s="80">
        <v>0</v>
      </c>
      <c r="CA263" s="80">
        <v>0</v>
      </c>
      <c r="CB263" s="80">
        <v>0</v>
      </c>
      <c r="CC263" s="80">
        <v>0</v>
      </c>
    </row>
    <row r="264" spans="1:81">
      <c r="A264" s="80" t="s">
        <v>2113</v>
      </c>
      <c r="B264" s="80">
        <v>434</v>
      </c>
      <c r="C264" s="80">
        <v>9</v>
      </c>
      <c r="D264" s="80">
        <v>26</v>
      </c>
      <c r="E264" s="80">
        <v>2012</v>
      </c>
      <c r="F264" s="80" t="s">
        <v>88</v>
      </c>
      <c r="G264" s="80" t="s">
        <v>2104</v>
      </c>
      <c r="H264" s="80" t="s">
        <v>2105</v>
      </c>
      <c r="I264" s="177"/>
      <c r="J264" s="81">
        <v>24.90281172434036</v>
      </c>
      <c r="K264" s="81">
        <v>3.3947154139269813</v>
      </c>
      <c r="L264" s="81">
        <v>0.11259397364973837</v>
      </c>
      <c r="M264" s="81">
        <v>53.334880532001797</v>
      </c>
      <c r="N264" s="81">
        <v>79.085109064942571</v>
      </c>
      <c r="O264" s="81">
        <v>51.785503811749031</v>
      </c>
      <c r="P264" s="81">
        <v>20.642988028169054</v>
      </c>
      <c r="Q264" s="81">
        <v>3.8273738058508018</v>
      </c>
      <c r="R264" s="81">
        <v>0</v>
      </c>
      <c r="S264" s="81">
        <v>0</v>
      </c>
      <c r="T264" s="82"/>
      <c r="U264" s="81">
        <v>1556518</v>
      </c>
      <c r="V264" s="81">
        <v>1424</v>
      </c>
      <c r="W264" s="81">
        <v>2</v>
      </c>
      <c r="X264" s="81">
        <v>9685</v>
      </c>
      <c r="Y264" s="81">
        <v>17300</v>
      </c>
      <c r="Z264" s="81">
        <v>27085</v>
      </c>
      <c r="AA264" s="81">
        <v>4148</v>
      </c>
      <c r="AB264" s="81">
        <v>50197</v>
      </c>
      <c r="AC264" s="81">
        <v>0</v>
      </c>
      <c r="AD264" s="81">
        <v>0</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3.899</v>
      </c>
      <c r="BJ264" s="81">
        <v>0</v>
      </c>
      <c r="BK264" s="81">
        <v>3.9380000000000002</v>
      </c>
      <c r="BL264" s="81">
        <v>0</v>
      </c>
      <c r="BM264" s="82"/>
      <c r="BN264" s="81">
        <v>0</v>
      </c>
      <c r="BO264" s="81">
        <v>0</v>
      </c>
      <c r="BP264" s="81">
        <v>1</v>
      </c>
      <c r="BQ264" s="81">
        <v>0</v>
      </c>
      <c r="BR264" s="81">
        <v>1</v>
      </c>
      <c r="BS264" s="81">
        <v>0</v>
      </c>
      <c r="BT264"/>
      <c r="BU264" s="80">
        <v>7.8369999999999997</v>
      </c>
      <c r="BV264" s="80">
        <v>0</v>
      </c>
      <c r="BW264" s="80">
        <v>0</v>
      </c>
      <c r="BX264" s="80">
        <v>0</v>
      </c>
      <c r="BY264" s="80">
        <v>0</v>
      </c>
      <c r="BZ264" s="80">
        <v>0</v>
      </c>
      <c r="CA264" s="80">
        <v>0</v>
      </c>
      <c r="CB264" s="80">
        <v>0</v>
      </c>
      <c r="CC264" s="80">
        <v>0</v>
      </c>
    </row>
    <row r="265" spans="1:81">
      <c r="A265" s="80" t="s">
        <v>2114</v>
      </c>
      <c r="B265" s="80">
        <v>435</v>
      </c>
      <c r="C265" s="80">
        <v>10</v>
      </c>
      <c r="D265" s="80">
        <v>26</v>
      </c>
      <c r="E265" s="80">
        <v>2013</v>
      </c>
      <c r="F265" s="80" t="s">
        <v>89</v>
      </c>
      <c r="G265" s="80" t="s">
        <v>2104</v>
      </c>
      <c r="H265" s="80" t="s">
        <v>2105</v>
      </c>
      <c r="I265" s="177"/>
      <c r="J265" s="81">
        <v>18.354395172822898</v>
      </c>
      <c r="K265" s="81">
        <v>3.0634719285457535</v>
      </c>
      <c r="L265" s="81">
        <v>7.9637741964476177E-2</v>
      </c>
      <c r="M265" s="81">
        <v>52.29963255446421</v>
      </c>
      <c r="N265" s="81">
        <v>79.538016065827378</v>
      </c>
      <c r="O265" s="81">
        <v>51.450028179977423</v>
      </c>
      <c r="P265" s="81">
        <v>20.89061095221815</v>
      </c>
      <c r="Q265" s="81">
        <v>3.9558421549294946</v>
      </c>
      <c r="R265" s="81">
        <v>0</v>
      </c>
      <c r="S265" s="81">
        <v>0</v>
      </c>
      <c r="T265" s="82"/>
      <c r="U265" s="81">
        <v>1180664</v>
      </c>
      <c r="V265" s="81">
        <v>1424</v>
      </c>
      <c r="W265" s="81">
        <v>2</v>
      </c>
      <c r="X265" s="81">
        <v>9685</v>
      </c>
      <c r="Y265" s="81">
        <v>17712</v>
      </c>
      <c r="Z265" s="81">
        <v>28111</v>
      </c>
      <c r="AA265" s="81">
        <v>4182</v>
      </c>
      <c r="AB265" s="81">
        <v>51138</v>
      </c>
      <c r="AC265" s="81">
        <v>0</v>
      </c>
      <c r="AD265" s="81">
        <v>0</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7.5049999999999999</v>
      </c>
      <c r="BJ265" s="81">
        <v>0</v>
      </c>
      <c r="BK265" s="81">
        <v>4.0430000000000001</v>
      </c>
      <c r="BL265" s="81">
        <v>0</v>
      </c>
      <c r="BM265" s="82"/>
      <c r="BN265" s="81">
        <v>0</v>
      </c>
      <c r="BO265" s="81">
        <v>0</v>
      </c>
      <c r="BP265" s="81">
        <v>2</v>
      </c>
      <c r="BQ265" s="81">
        <v>0</v>
      </c>
      <c r="BR265" s="81">
        <v>2</v>
      </c>
      <c r="BS265" s="81">
        <v>0</v>
      </c>
      <c r="BT265"/>
      <c r="BU265" s="80">
        <v>11.548</v>
      </c>
      <c r="BV265" s="80">
        <v>0</v>
      </c>
      <c r="BW265" s="80">
        <v>0</v>
      </c>
      <c r="BX265" s="80">
        <v>0</v>
      </c>
      <c r="BY265" s="80">
        <v>0</v>
      </c>
      <c r="BZ265" s="80">
        <v>0</v>
      </c>
      <c r="CA265" s="80">
        <v>0</v>
      </c>
      <c r="CB265" s="80">
        <v>0</v>
      </c>
      <c r="CC265" s="80">
        <v>0</v>
      </c>
    </row>
    <row r="266" spans="1:81">
      <c r="A266" s="80" t="s">
        <v>2115</v>
      </c>
      <c r="B266" s="80">
        <v>436</v>
      </c>
      <c r="C266" s="80">
        <v>11</v>
      </c>
      <c r="D266" s="80">
        <v>26</v>
      </c>
      <c r="E266" s="80">
        <v>2014</v>
      </c>
      <c r="F266" s="80" t="s">
        <v>90</v>
      </c>
      <c r="G266" s="80" t="s">
        <v>2104</v>
      </c>
      <c r="H266" s="80" t="s">
        <v>2105</v>
      </c>
      <c r="I266" s="177"/>
      <c r="J266" s="81">
        <v>19.851189695258856</v>
      </c>
      <c r="K266" s="81">
        <v>3.1383681355772275</v>
      </c>
      <c r="L266" s="81">
        <v>1.192261176455518</v>
      </c>
      <c r="M266" s="81">
        <v>59.673026207122589</v>
      </c>
      <c r="N266" s="81">
        <v>70.294150402043613</v>
      </c>
      <c r="O266" s="81">
        <v>49.778599179999993</v>
      </c>
      <c r="P266" s="81">
        <v>21.230246662773684</v>
      </c>
      <c r="Q266" s="81">
        <v>3.8472573360485649</v>
      </c>
      <c r="R266" s="81">
        <v>0</v>
      </c>
      <c r="S266" s="81">
        <v>0</v>
      </c>
      <c r="T266" s="82"/>
      <c r="U266" s="81">
        <v>1410701</v>
      </c>
      <c r="V266" s="81">
        <v>1476</v>
      </c>
      <c r="W266" s="81">
        <v>24</v>
      </c>
      <c r="X266" s="81">
        <v>11308</v>
      </c>
      <c r="Y266" s="81">
        <v>18118</v>
      </c>
      <c r="Z266" s="81">
        <v>28645</v>
      </c>
      <c r="AA266" s="81">
        <v>4228</v>
      </c>
      <c r="AB266" s="81">
        <v>51836</v>
      </c>
      <c r="AC266" s="81">
        <v>0</v>
      </c>
      <c r="AD266" s="81">
        <v>0</v>
      </c>
      <c r="AE266" s="82"/>
      <c r="AF266" s="81">
        <v>11157682.552072611</v>
      </c>
      <c r="AG266" s="81">
        <v>2592704.9453729261</v>
      </c>
      <c r="AH266" s="81">
        <v>206883.37728950908</v>
      </c>
      <c r="AI266" s="81">
        <v>66255957.963758722</v>
      </c>
      <c r="AJ266" s="81">
        <v>82311821.053094998</v>
      </c>
      <c r="AK266" s="81">
        <v>0</v>
      </c>
      <c r="AL266" s="81">
        <v>0</v>
      </c>
      <c r="AM266" s="81">
        <v>7116308.2035089433</v>
      </c>
      <c r="AN266" s="81">
        <v>0</v>
      </c>
      <c r="AO266" s="81">
        <v>0</v>
      </c>
      <c r="AP266" s="82"/>
      <c r="AQ266" s="81">
        <v>1702</v>
      </c>
      <c r="AR266" s="81">
        <v>67</v>
      </c>
      <c r="AS266" s="81">
        <v>0</v>
      </c>
      <c r="AT266" s="81">
        <v>0</v>
      </c>
      <c r="AU266" s="81">
        <v>0</v>
      </c>
      <c r="AV266" s="81">
        <v>0</v>
      </c>
      <c r="AW266" s="81" t="s">
        <v>564</v>
      </c>
      <c r="AX266" s="82"/>
      <c r="AY266" s="81">
        <v>6634.6</v>
      </c>
      <c r="AZ266" s="81">
        <v>4183.1000000000004</v>
      </c>
      <c r="BA266" s="81">
        <v>0</v>
      </c>
      <c r="BB266" s="81">
        <v>0</v>
      </c>
      <c r="BC266" s="81">
        <v>0</v>
      </c>
      <c r="BD266" s="81">
        <v>0</v>
      </c>
      <c r="BE266" s="81" t="s">
        <v>564</v>
      </c>
      <c r="BF266" s="82"/>
      <c r="BG266" s="81">
        <v>0</v>
      </c>
      <c r="BH266" s="81">
        <v>0</v>
      </c>
      <c r="BI266" s="81">
        <v>6.7240000000000002</v>
      </c>
      <c r="BJ266" s="81">
        <v>0</v>
      </c>
      <c r="BK266" s="81">
        <v>8.3030000000000008</v>
      </c>
      <c r="BL266" s="81">
        <v>0</v>
      </c>
      <c r="BM266" s="82"/>
      <c r="BN266" s="81">
        <v>0</v>
      </c>
      <c r="BO266" s="81">
        <v>0</v>
      </c>
      <c r="BP266" s="81">
        <v>2</v>
      </c>
      <c r="BQ266" s="81">
        <v>0</v>
      </c>
      <c r="BR266" s="81">
        <v>2</v>
      </c>
      <c r="BS266" s="81">
        <v>0</v>
      </c>
      <c r="BT266"/>
      <c r="BU266" s="80">
        <v>15.026999999999999</v>
      </c>
      <c r="BV266" s="80">
        <v>0</v>
      </c>
      <c r="BW266" s="80">
        <v>0</v>
      </c>
      <c r="BX266" s="80">
        <v>0</v>
      </c>
      <c r="BY266" s="80">
        <v>0</v>
      </c>
      <c r="BZ266" s="80">
        <v>0</v>
      </c>
      <c r="CA266" s="80">
        <v>0</v>
      </c>
      <c r="CB266" s="80">
        <v>0</v>
      </c>
      <c r="CC266" s="80">
        <v>0</v>
      </c>
    </row>
    <row r="267" spans="1:81">
      <c r="A267" s="80" t="s">
        <v>2116</v>
      </c>
      <c r="B267" s="80">
        <v>437</v>
      </c>
      <c r="C267" s="80">
        <v>12</v>
      </c>
      <c r="D267" s="80">
        <v>26</v>
      </c>
      <c r="E267" s="80">
        <v>2015</v>
      </c>
      <c r="F267" s="80" t="s">
        <v>91</v>
      </c>
      <c r="G267" s="80" t="s">
        <v>2104</v>
      </c>
      <c r="H267" s="80" t="s">
        <v>2105</v>
      </c>
      <c r="I267" s="177"/>
      <c r="J267" s="81">
        <v>29.247018173032721</v>
      </c>
      <c r="K267" s="81">
        <v>3.5101973485317881</v>
      </c>
      <c r="L267" s="81">
        <v>1.5418324478572312</v>
      </c>
      <c r="M267" s="81">
        <v>57.119662929054741</v>
      </c>
      <c r="N267" s="81">
        <v>61.571219459210468</v>
      </c>
      <c r="O267" s="81">
        <v>50.492915374734004</v>
      </c>
      <c r="P267" s="81">
        <v>21.272077456528152</v>
      </c>
      <c r="Q267" s="81">
        <v>3.7996237313145289</v>
      </c>
      <c r="R267" s="81">
        <v>0</v>
      </c>
      <c r="S267" s="81">
        <v>0</v>
      </c>
      <c r="T267" s="82"/>
      <c r="U267" s="81">
        <v>2255648</v>
      </c>
      <c r="V267" s="81">
        <v>1476</v>
      </c>
      <c r="W267" s="81">
        <v>24</v>
      </c>
      <c r="X267" s="81">
        <v>11308</v>
      </c>
      <c r="Y267" s="81">
        <v>18462</v>
      </c>
      <c r="Z267" s="81">
        <v>29336</v>
      </c>
      <c r="AA267" s="81">
        <v>4233</v>
      </c>
      <c r="AB267" s="81">
        <v>52295</v>
      </c>
      <c r="AC267" s="81">
        <v>0</v>
      </c>
      <c r="AD267" s="81">
        <v>0</v>
      </c>
      <c r="AE267" s="82"/>
      <c r="AF267" s="81">
        <v>16504410.230799666</v>
      </c>
      <c r="AG267" s="81">
        <v>2662287.2103747567</v>
      </c>
      <c r="AH267" s="81">
        <v>229297.7931266666</v>
      </c>
      <c r="AI267" s="81">
        <v>69810683.999006346</v>
      </c>
      <c r="AJ267" s="81">
        <v>78990266.178031623</v>
      </c>
      <c r="AK267" s="81">
        <v>0</v>
      </c>
      <c r="AL267" s="81">
        <v>0</v>
      </c>
      <c r="AM267" s="81">
        <v>7166810.3807256343</v>
      </c>
      <c r="AN267" s="81">
        <v>0</v>
      </c>
      <c r="AO267" s="81">
        <v>0</v>
      </c>
      <c r="AP267" s="82"/>
      <c r="AQ267" s="81">
        <v>1889</v>
      </c>
      <c r="AR267" s="81">
        <v>98</v>
      </c>
      <c r="AS267" s="81">
        <v>0</v>
      </c>
      <c r="AT267" s="81">
        <v>0</v>
      </c>
      <c r="AU267" s="81">
        <v>0</v>
      </c>
      <c r="AV267" s="81">
        <v>0</v>
      </c>
      <c r="AW267" s="81" t="s">
        <v>564</v>
      </c>
      <c r="AX267" s="82"/>
      <c r="AY267" s="81">
        <v>7499.1</v>
      </c>
      <c r="AZ267" s="81">
        <v>6459.4</v>
      </c>
      <c r="BA267" s="81">
        <v>0</v>
      </c>
      <c r="BB267" s="81">
        <v>0</v>
      </c>
      <c r="BC267" s="81">
        <v>0</v>
      </c>
      <c r="BD267" s="81">
        <v>0</v>
      </c>
      <c r="BE267" s="81" t="s">
        <v>564</v>
      </c>
      <c r="BF267" s="82"/>
      <c r="BG267" s="81">
        <v>0</v>
      </c>
      <c r="BH267" s="81">
        <v>0</v>
      </c>
      <c r="BI267" s="81">
        <v>6.04</v>
      </c>
      <c r="BJ267" s="81">
        <v>0</v>
      </c>
      <c r="BK267" s="81">
        <v>8.218</v>
      </c>
      <c r="BL267" s="81">
        <v>0</v>
      </c>
      <c r="BM267" s="82"/>
      <c r="BN267" s="81">
        <v>0</v>
      </c>
      <c r="BO267" s="81">
        <v>0</v>
      </c>
      <c r="BP267" s="81">
        <v>2</v>
      </c>
      <c r="BQ267" s="81">
        <v>0</v>
      </c>
      <c r="BR267" s="81">
        <v>2</v>
      </c>
      <c r="BS267" s="81">
        <v>0</v>
      </c>
      <c r="BT267"/>
      <c r="BU267" s="80">
        <v>14.257999999999999</v>
      </c>
      <c r="BV267" s="80">
        <v>0</v>
      </c>
      <c r="BW267" s="80">
        <v>0</v>
      </c>
      <c r="BX267" s="80">
        <v>0</v>
      </c>
      <c r="BY267" s="80">
        <v>0</v>
      </c>
      <c r="BZ267" s="80">
        <v>0</v>
      </c>
      <c r="CA267" s="80">
        <v>0</v>
      </c>
      <c r="CB267" s="80">
        <v>0</v>
      </c>
      <c r="CC267" s="80">
        <v>0</v>
      </c>
    </row>
    <row r="268" spans="1:81">
      <c r="A268" s="80" t="s">
        <v>2117</v>
      </c>
      <c r="B268" s="80">
        <v>438</v>
      </c>
      <c r="C268" s="80">
        <v>13</v>
      </c>
      <c r="D268" s="80">
        <v>26</v>
      </c>
      <c r="E268" s="80">
        <v>2016</v>
      </c>
      <c r="F268" s="80" t="s">
        <v>92</v>
      </c>
      <c r="G268" s="80" t="s">
        <v>2104</v>
      </c>
      <c r="H268" s="80" t="s">
        <v>2105</v>
      </c>
      <c r="I268" s="177"/>
      <c r="J268" s="81">
        <v>28.107771204475831</v>
      </c>
      <c r="K268" s="81">
        <v>3.5475613048942711</v>
      </c>
      <c r="L268" s="81">
        <v>1.3458967651335874</v>
      </c>
      <c r="M268" s="81">
        <v>47.023299095002827</v>
      </c>
      <c r="N268" s="81">
        <v>62.136577708682289</v>
      </c>
      <c r="O268" s="81">
        <v>51.211085745975659</v>
      </c>
      <c r="P268" s="81">
        <v>20.824482209384239</v>
      </c>
      <c r="Q268" s="81">
        <v>3.7100178949177027</v>
      </c>
      <c r="R268" s="81">
        <v>0</v>
      </c>
      <c r="S268" s="81">
        <v>0</v>
      </c>
      <c r="T268" s="82"/>
      <c r="U268" s="81">
        <v>2139863</v>
      </c>
      <c r="V268" s="81">
        <v>1476</v>
      </c>
      <c r="W268" s="81">
        <v>24</v>
      </c>
      <c r="X268" s="81">
        <v>11308</v>
      </c>
      <c r="Y268" s="81">
        <v>18728</v>
      </c>
      <c r="Z268" s="81">
        <v>30119</v>
      </c>
      <c r="AA268" s="81">
        <v>4286</v>
      </c>
      <c r="AB268" s="81">
        <v>52526</v>
      </c>
      <c r="AC268" s="81">
        <v>0</v>
      </c>
      <c r="AD268" s="81">
        <v>0</v>
      </c>
      <c r="AE268" s="82"/>
      <c r="AF268" s="81">
        <v>15789651.916677911</v>
      </c>
      <c r="AG268" s="81">
        <v>2575637.3706297101</v>
      </c>
      <c r="AH268" s="81">
        <v>155765.9706084675</v>
      </c>
      <c r="AI268" s="81">
        <v>65668868.62089397</v>
      </c>
      <c r="AJ268" s="81">
        <v>74770335.637140989</v>
      </c>
      <c r="AK268" s="81">
        <v>0</v>
      </c>
      <c r="AL268" s="81">
        <v>0</v>
      </c>
      <c r="AM268" s="81">
        <v>7204060.4650159907</v>
      </c>
      <c r="AN268" s="81">
        <v>0</v>
      </c>
      <c r="AO268" s="81">
        <v>0</v>
      </c>
      <c r="AP268" s="82"/>
      <c r="AQ268" s="81">
        <v>2055</v>
      </c>
      <c r="AR268" s="81">
        <v>104</v>
      </c>
      <c r="AS268" s="81">
        <v>0</v>
      </c>
      <c r="AT268" s="81">
        <v>0</v>
      </c>
      <c r="AU268" s="81">
        <v>0</v>
      </c>
      <c r="AV268" s="81">
        <v>0</v>
      </c>
      <c r="AW268" s="81" t="s">
        <v>564</v>
      </c>
      <c r="AX268" s="82"/>
      <c r="AY268" s="81">
        <v>8302.9</v>
      </c>
      <c r="AZ268" s="81">
        <v>7481.6</v>
      </c>
      <c r="BA268" s="81">
        <v>0</v>
      </c>
      <c r="BB268" s="81">
        <v>0</v>
      </c>
      <c r="BC268" s="81">
        <v>0</v>
      </c>
      <c r="BD268" s="81">
        <v>0</v>
      </c>
      <c r="BE268" s="81" t="s">
        <v>564</v>
      </c>
      <c r="BF268" s="82"/>
      <c r="BG268" s="81">
        <v>0</v>
      </c>
      <c r="BH268" s="81">
        <v>0</v>
      </c>
      <c r="BI268" s="81">
        <v>6.415</v>
      </c>
      <c r="BJ268" s="81">
        <v>0</v>
      </c>
      <c r="BK268" s="81">
        <v>7.5270000000000001</v>
      </c>
      <c r="BL268" s="81">
        <v>0</v>
      </c>
      <c r="BM268" s="82"/>
      <c r="BN268" s="81">
        <v>0</v>
      </c>
      <c r="BO268" s="81">
        <v>0</v>
      </c>
      <c r="BP268" s="81">
        <v>2</v>
      </c>
      <c r="BQ268" s="81">
        <v>0</v>
      </c>
      <c r="BR268" s="81">
        <v>2</v>
      </c>
      <c r="BS268" s="81">
        <v>0</v>
      </c>
      <c r="BT268"/>
      <c r="BU268" s="80">
        <v>13.942</v>
      </c>
      <c r="BV268" s="80">
        <v>0</v>
      </c>
      <c r="BW268" s="80">
        <v>0</v>
      </c>
      <c r="BX268" s="80">
        <v>0</v>
      </c>
      <c r="BY268" s="80">
        <v>0</v>
      </c>
      <c r="BZ268" s="80">
        <v>0</v>
      </c>
      <c r="CA268" s="80">
        <v>0</v>
      </c>
      <c r="CB268" s="80">
        <v>0</v>
      </c>
      <c r="CC268" s="80">
        <v>0</v>
      </c>
    </row>
    <row r="269" spans="1:81">
      <c r="A269" s="80" t="s">
        <v>2118</v>
      </c>
      <c r="B269" s="80">
        <v>439</v>
      </c>
      <c r="C269" s="80">
        <v>14</v>
      </c>
      <c r="D269" s="80">
        <v>26</v>
      </c>
      <c r="E269" s="80">
        <v>2017</v>
      </c>
      <c r="F269" s="80" t="s">
        <v>71</v>
      </c>
      <c r="G269" s="80" t="s">
        <v>2104</v>
      </c>
      <c r="H269" s="80" t="s">
        <v>2105</v>
      </c>
      <c r="I269" s="177"/>
      <c r="J269" s="81">
        <v>32.668477468101351</v>
      </c>
      <c r="K269" s="81">
        <v>3.6290043613220617</v>
      </c>
      <c r="L269" s="81">
        <v>1.4334178426262478</v>
      </c>
      <c r="M269" s="81">
        <v>45.661439230283676</v>
      </c>
      <c r="N269" s="81">
        <v>67.990329108942277</v>
      </c>
      <c r="O269" s="81">
        <v>50.793579597478406</v>
      </c>
      <c r="P269" s="81">
        <v>20.31115900115962</v>
      </c>
      <c r="Q269" s="81">
        <v>3.5950051793829445</v>
      </c>
      <c r="R269" s="81">
        <v>0</v>
      </c>
      <c r="S269" s="81">
        <v>0</v>
      </c>
      <c r="T269" s="82"/>
      <c r="U269" s="81">
        <v>2708515</v>
      </c>
      <c r="V269" s="81">
        <v>1476</v>
      </c>
      <c r="W269" s="81">
        <v>24</v>
      </c>
      <c r="X269" s="81">
        <v>11308</v>
      </c>
      <c r="Y269" s="81">
        <v>18946</v>
      </c>
      <c r="Z269" s="81">
        <v>30369</v>
      </c>
      <c r="AA269" s="81">
        <v>4207</v>
      </c>
      <c r="AB269" s="81">
        <v>52635</v>
      </c>
      <c r="AC269" s="81">
        <v>0</v>
      </c>
      <c r="AD269" s="81">
        <v>0</v>
      </c>
      <c r="AE269" s="82"/>
      <c r="AF269" s="81">
        <v>19363434.283342581</v>
      </c>
      <c r="AG269" s="81">
        <v>2614605.6429478452</v>
      </c>
      <c r="AH269" s="81">
        <v>232491.40975019589</v>
      </c>
      <c r="AI269" s="81">
        <v>67090080.309095517</v>
      </c>
      <c r="AJ269" s="81">
        <v>83525860.794112995</v>
      </c>
      <c r="AK269" s="81">
        <v>0</v>
      </c>
      <c r="AL269" s="81">
        <v>0</v>
      </c>
      <c r="AM269" s="81">
        <v>7230305.8433037093</v>
      </c>
      <c r="AN269" s="81">
        <v>0</v>
      </c>
      <c r="AO269" s="81">
        <v>0</v>
      </c>
      <c r="AP269" s="82"/>
      <c r="AQ269" s="81">
        <v>2163</v>
      </c>
      <c r="AR269" s="81">
        <v>108</v>
      </c>
      <c r="AS269" s="81">
        <v>0</v>
      </c>
      <c r="AT269" s="81">
        <v>0</v>
      </c>
      <c r="AU269" s="81">
        <v>0</v>
      </c>
      <c r="AV269" s="81">
        <v>0</v>
      </c>
      <c r="AW269" s="81" t="s">
        <v>564</v>
      </c>
      <c r="AX269" s="82"/>
      <c r="AY269" s="81">
        <v>8812.2999999999993</v>
      </c>
      <c r="AZ269" s="81">
        <v>9726.1</v>
      </c>
      <c r="BA269" s="81">
        <v>0</v>
      </c>
      <c r="BB269" s="81">
        <v>0</v>
      </c>
      <c r="BC269" s="81">
        <v>0</v>
      </c>
      <c r="BD269" s="81">
        <v>0</v>
      </c>
      <c r="BE269" s="81" t="s">
        <v>564</v>
      </c>
      <c r="BF269" s="82"/>
      <c r="BG269" s="81">
        <v>0</v>
      </c>
      <c r="BH269" s="81">
        <v>0</v>
      </c>
      <c r="BI269" s="81">
        <v>3.9089999999999998</v>
      </c>
      <c r="BJ269" s="81">
        <v>0</v>
      </c>
      <c r="BK269" s="81">
        <v>6.97</v>
      </c>
      <c r="BL269" s="81">
        <v>0</v>
      </c>
      <c r="BM269" s="82"/>
      <c r="BN269" s="81">
        <v>0</v>
      </c>
      <c r="BO269" s="81">
        <v>0</v>
      </c>
      <c r="BP269" s="81">
        <v>1</v>
      </c>
      <c r="BQ269" s="81">
        <v>0</v>
      </c>
      <c r="BR269" s="81">
        <v>2</v>
      </c>
      <c r="BS269" s="81">
        <v>0</v>
      </c>
      <c r="BT269"/>
      <c r="BU269" s="80">
        <v>10.879</v>
      </c>
      <c r="BV269" s="80">
        <v>0</v>
      </c>
      <c r="BW269" s="80">
        <v>0</v>
      </c>
      <c r="BX269" s="80">
        <v>0</v>
      </c>
      <c r="BY269" s="80">
        <v>0</v>
      </c>
      <c r="BZ269" s="80">
        <v>0</v>
      </c>
      <c r="CA269" s="80">
        <v>0</v>
      </c>
      <c r="CB269" s="80">
        <v>0</v>
      </c>
      <c r="CC269" s="80">
        <v>0</v>
      </c>
    </row>
    <row r="270" spans="1:81">
      <c r="A270" s="80" t="s">
        <v>2119</v>
      </c>
      <c r="B270" s="80">
        <v>440</v>
      </c>
      <c r="C270" s="80">
        <v>15</v>
      </c>
      <c r="D270" s="80">
        <v>26</v>
      </c>
      <c r="E270" s="80">
        <v>2018</v>
      </c>
      <c r="F270" s="80" t="s">
        <v>93</v>
      </c>
      <c r="G270" s="80" t="s">
        <v>2104</v>
      </c>
      <c r="H270" s="80" t="s">
        <v>2105</v>
      </c>
      <c r="I270" s="177"/>
      <c r="J270" s="81">
        <v>30.362513753980249</v>
      </c>
      <c r="K270" s="81">
        <v>3.3668415759403922</v>
      </c>
      <c r="L270" s="81">
        <v>1.327793472438799</v>
      </c>
      <c r="M270" s="81">
        <v>48.688778350541348</v>
      </c>
      <c r="N270" s="81">
        <v>64.122774868968321</v>
      </c>
      <c r="O270" s="81">
        <v>50.293870296074559</v>
      </c>
      <c r="P270" s="81">
        <v>19.779164826848643</v>
      </c>
      <c r="Q270" s="81">
        <v>3.3318003301031154</v>
      </c>
      <c r="R270" s="81">
        <v>0</v>
      </c>
      <c r="S270" s="81">
        <v>0</v>
      </c>
      <c r="T270" s="82"/>
      <c r="U270" s="81">
        <v>2678994</v>
      </c>
      <c r="V270" s="81">
        <v>1476</v>
      </c>
      <c r="W270" s="81">
        <v>24</v>
      </c>
      <c r="X270" s="81">
        <v>11308</v>
      </c>
      <c r="Y270" s="81">
        <v>19147</v>
      </c>
      <c r="Z270" s="81">
        <v>30646</v>
      </c>
      <c r="AA270" s="81">
        <v>4138</v>
      </c>
      <c r="AB270" s="81">
        <v>52569</v>
      </c>
      <c r="AC270" s="81">
        <v>0</v>
      </c>
      <c r="AD270" s="81">
        <v>0</v>
      </c>
      <c r="AE270" s="82"/>
      <c r="AF270" s="81">
        <v>17235906.71650023</v>
      </c>
      <c r="AG270" s="81">
        <v>2307793.8493885458</v>
      </c>
      <c r="AH270" s="81">
        <v>218393.1681128256</v>
      </c>
      <c r="AI270" s="81">
        <v>63845024.199488573</v>
      </c>
      <c r="AJ270" s="81">
        <v>84080233.795559362</v>
      </c>
      <c r="AK270" s="81">
        <v>0</v>
      </c>
      <c r="AL270" s="81">
        <v>0</v>
      </c>
      <c r="AM270" s="81">
        <v>7236181.2390006687</v>
      </c>
      <c r="AN270" s="81">
        <v>0</v>
      </c>
      <c r="AO270" s="81">
        <v>0</v>
      </c>
      <c r="AP270" s="82"/>
      <c r="AQ270" s="81">
        <v>2287</v>
      </c>
      <c r="AR270" s="81">
        <v>119</v>
      </c>
      <c r="AS270" s="81">
        <v>0</v>
      </c>
      <c r="AT270" s="81">
        <v>0</v>
      </c>
      <c r="AU270" s="81">
        <v>0</v>
      </c>
      <c r="AV270" s="81">
        <v>0</v>
      </c>
      <c r="AW270" s="81" t="s">
        <v>564</v>
      </c>
      <c r="AX270" s="82"/>
      <c r="AY270" s="81">
        <v>9407.5999999999985</v>
      </c>
      <c r="AZ270" s="81">
        <v>10833.5</v>
      </c>
      <c r="BA270" s="81">
        <v>0</v>
      </c>
      <c r="BB270" s="81">
        <v>0</v>
      </c>
      <c r="BC270" s="81">
        <v>0</v>
      </c>
      <c r="BD270" s="81">
        <v>0</v>
      </c>
      <c r="BE270" s="81" t="s">
        <v>564</v>
      </c>
      <c r="BF270" s="82"/>
      <c r="BG270" s="81">
        <v>0</v>
      </c>
      <c r="BH270" s="81">
        <v>0</v>
      </c>
      <c r="BI270" s="81">
        <v>3.6539999999999999</v>
      </c>
      <c r="BJ270" s="81">
        <v>0</v>
      </c>
      <c r="BK270" s="81">
        <v>5.5880000000000001</v>
      </c>
      <c r="BL270" s="81">
        <v>0</v>
      </c>
      <c r="BM270" s="82"/>
      <c r="BN270" s="81">
        <v>0</v>
      </c>
      <c r="BO270" s="81">
        <v>0</v>
      </c>
      <c r="BP270" s="81">
        <v>1</v>
      </c>
      <c r="BQ270" s="81">
        <v>0</v>
      </c>
      <c r="BR270" s="81">
        <v>2</v>
      </c>
      <c r="BS270" s="81">
        <v>0</v>
      </c>
      <c r="BT270"/>
      <c r="BU270" s="80">
        <v>9.2420000000000009</v>
      </c>
      <c r="BV270" s="80">
        <v>0</v>
      </c>
      <c r="BW270" s="80">
        <v>0</v>
      </c>
      <c r="BX270" s="80">
        <v>0</v>
      </c>
      <c r="BY270" s="80">
        <v>0</v>
      </c>
      <c r="BZ270" s="80">
        <v>0</v>
      </c>
      <c r="CA270" s="80">
        <v>0</v>
      </c>
      <c r="CB270" s="80">
        <v>0</v>
      </c>
      <c r="CC270" s="80">
        <v>0</v>
      </c>
    </row>
    <row r="271" spans="1:81">
      <c r="A271" s="80" t="s">
        <v>2120</v>
      </c>
      <c r="B271" s="80">
        <v>441</v>
      </c>
      <c r="C271" s="80">
        <v>16</v>
      </c>
      <c r="D271" s="80">
        <v>26</v>
      </c>
      <c r="E271" s="80">
        <v>2019</v>
      </c>
      <c r="F271" s="80" t="s">
        <v>73</v>
      </c>
      <c r="G271" s="80" t="s">
        <v>2104</v>
      </c>
      <c r="H271" s="80" t="s">
        <v>2105</v>
      </c>
      <c r="I271" s="177"/>
      <c r="J271" s="81">
        <v>26.917576612511308</v>
      </c>
      <c r="K271" s="81">
        <v>3.1351599101422822</v>
      </c>
      <c r="L271" s="81">
        <v>1.3422255512879817</v>
      </c>
      <c r="M271" s="81">
        <v>46.553549113723257</v>
      </c>
      <c r="N271" s="81">
        <v>56.718779748700015</v>
      </c>
      <c r="O271" s="81">
        <v>49.393954343220074</v>
      </c>
      <c r="P271" s="81">
        <v>19.692336731572933</v>
      </c>
      <c r="Q271" s="81">
        <v>3.2438459597662543</v>
      </c>
      <c r="R271" s="81">
        <v>0</v>
      </c>
      <c r="S271" s="81">
        <v>0</v>
      </c>
      <c r="T271" s="82"/>
      <c r="U271" s="81">
        <v>2443259</v>
      </c>
      <c r="V271" s="81">
        <v>1476</v>
      </c>
      <c r="W271" s="81">
        <v>24</v>
      </c>
      <c r="X271" s="81">
        <v>11308</v>
      </c>
      <c r="Y271" s="81">
        <v>19397</v>
      </c>
      <c r="Z271" s="81">
        <v>30924</v>
      </c>
      <c r="AA271" s="81">
        <v>4089</v>
      </c>
      <c r="AB271" s="81">
        <v>52567</v>
      </c>
      <c r="AC271" s="81">
        <v>0</v>
      </c>
      <c r="AD271" s="81">
        <v>0</v>
      </c>
      <c r="AE271" s="82"/>
      <c r="AF271" s="81">
        <v>15907312.48241852</v>
      </c>
      <c r="AG271" s="81">
        <v>2251004.98946629</v>
      </c>
      <c r="AH271" s="81">
        <v>236948.48643464799</v>
      </c>
      <c r="AI271" s="81">
        <v>63744647.424896307</v>
      </c>
      <c r="AJ271" s="81">
        <v>73961899.381225884</v>
      </c>
      <c r="AK271" s="81">
        <v>0</v>
      </c>
      <c r="AL271" s="81">
        <v>0</v>
      </c>
      <c r="AM271" s="81">
        <v>7159229.6758358702</v>
      </c>
      <c r="AN271" s="81">
        <v>0</v>
      </c>
      <c r="AO271" s="81">
        <v>0</v>
      </c>
      <c r="AP271" s="82"/>
      <c r="AQ271" s="81">
        <v>2418</v>
      </c>
      <c r="AR271" s="81">
        <v>127</v>
      </c>
      <c r="AS271" s="81">
        <v>0</v>
      </c>
      <c r="AT271" s="81">
        <v>0</v>
      </c>
      <c r="AU271" s="81">
        <v>0</v>
      </c>
      <c r="AV271" s="81">
        <v>0</v>
      </c>
      <c r="AW271" s="81" t="s">
        <v>564</v>
      </c>
      <c r="AX271" s="82"/>
      <c r="AY271" s="81">
        <v>10038.700000000001</v>
      </c>
      <c r="AZ271" s="81">
        <v>11571.2</v>
      </c>
      <c r="BA271" s="81">
        <v>0</v>
      </c>
      <c r="BB271" s="81">
        <v>0</v>
      </c>
      <c r="BC271" s="81">
        <v>0</v>
      </c>
      <c r="BD271" s="81">
        <v>0</v>
      </c>
      <c r="BE271" s="81" t="s">
        <v>564</v>
      </c>
      <c r="BF271" s="82"/>
      <c r="BG271" s="81">
        <v>0</v>
      </c>
      <c r="BH271" s="81">
        <v>0</v>
      </c>
      <c r="BI271" s="81">
        <v>3.5539999999999998</v>
      </c>
      <c r="BJ271" s="81">
        <v>0</v>
      </c>
      <c r="BK271" s="81">
        <v>5.3920000000000003</v>
      </c>
      <c r="BL271" s="81">
        <v>0</v>
      </c>
      <c r="BM271" s="82"/>
      <c r="BN271" s="81">
        <v>0</v>
      </c>
      <c r="BO271" s="81">
        <v>0</v>
      </c>
      <c r="BP271" s="81">
        <v>1</v>
      </c>
      <c r="BQ271" s="81">
        <v>0</v>
      </c>
      <c r="BR271" s="81">
        <v>2</v>
      </c>
      <c r="BS271" s="81">
        <v>0</v>
      </c>
      <c r="BT271"/>
      <c r="BU271" s="80">
        <v>8.9459999999999997</v>
      </c>
      <c r="BV271" s="80">
        <v>0</v>
      </c>
      <c r="BW271" s="80">
        <v>0</v>
      </c>
      <c r="BX271" s="80">
        <v>0</v>
      </c>
      <c r="BY271" s="80">
        <v>0</v>
      </c>
      <c r="BZ271" s="80">
        <v>0</v>
      </c>
      <c r="CA271" s="80">
        <v>0</v>
      </c>
      <c r="CB271" s="80">
        <v>0</v>
      </c>
      <c r="CC271" s="80">
        <v>0</v>
      </c>
    </row>
    <row r="272" spans="1:81">
      <c r="A272" s="80" t="s">
        <v>2121</v>
      </c>
      <c r="B272" s="80">
        <v>442</v>
      </c>
      <c r="C272" s="80">
        <v>17</v>
      </c>
      <c r="D272" s="80">
        <v>26</v>
      </c>
      <c r="E272" s="80">
        <v>2020</v>
      </c>
      <c r="F272" s="80" t="s">
        <v>218</v>
      </c>
      <c r="G272" s="80" t="s">
        <v>2104</v>
      </c>
      <c r="H272" s="80" t="s">
        <v>2105</v>
      </c>
      <c r="I272" s="177"/>
      <c r="J272" s="81">
        <v>28.668073909420631</v>
      </c>
      <c r="K272" s="81">
        <v>2.7893916631696456</v>
      </c>
      <c r="L272" s="81">
        <v>0.44730662420644635</v>
      </c>
      <c r="M272" s="81">
        <v>43.631779147263906</v>
      </c>
      <c r="N272" s="81">
        <v>59.131326837077708</v>
      </c>
      <c r="O272" s="81">
        <v>43.73370820300299</v>
      </c>
      <c r="P272" s="81">
        <v>18.288849948464708</v>
      </c>
      <c r="Q272" s="81">
        <v>3.0914980214377961</v>
      </c>
      <c r="R272" s="81">
        <v>0</v>
      </c>
      <c r="S272" s="81">
        <v>0</v>
      </c>
      <c r="T272" s="82"/>
      <c r="U272" s="81">
        <v>2796845</v>
      </c>
      <c r="V272" s="81">
        <v>1261</v>
      </c>
      <c r="W272" s="81">
        <v>11</v>
      </c>
      <c r="X272" s="81">
        <v>12439</v>
      </c>
      <c r="Y272" s="81">
        <v>19652</v>
      </c>
      <c r="Z272" s="81">
        <v>31251</v>
      </c>
      <c r="AA272" s="81">
        <v>4126</v>
      </c>
      <c r="AB272" s="81">
        <v>52431</v>
      </c>
      <c r="AC272" s="81">
        <v>0</v>
      </c>
      <c r="AD272" s="81">
        <v>0</v>
      </c>
      <c r="AE272" s="82"/>
      <c r="AF272" s="81">
        <v>17579698.088670831</v>
      </c>
      <c r="AG272" s="81">
        <v>1949712.9748763978</v>
      </c>
      <c r="AH272" s="81">
        <v>85146.865128431527</v>
      </c>
      <c r="AI272" s="81">
        <v>63088323.4113646</v>
      </c>
      <c r="AJ272" s="81">
        <v>77268085.279494107</v>
      </c>
      <c r="AK272" s="81"/>
      <c r="AL272" s="81"/>
      <c r="AM272" s="81">
        <v>6842828.0205596583</v>
      </c>
      <c r="AN272" s="81"/>
      <c r="AO272" s="81"/>
      <c r="AP272" s="82"/>
      <c r="AQ272" s="81">
        <v>2535</v>
      </c>
      <c r="AR272" s="81">
        <v>128</v>
      </c>
      <c r="AS272" s="81">
        <v>0</v>
      </c>
      <c r="AT272" s="81">
        <v>0</v>
      </c>
      <c r="AU272" s="81">
        <v>0</v>
      </c>
      <c r="AV272" s="81">
        <v>0</v>
      </c>
      <c r="AW272" s="81">
        <v>0</v>
      </c>
      <c r="AX272" s="82"/>
      <c r="AY272" s="81">
        <v>10587.599999999989</v>
      </c>
      <c r="AZ272" s="81">
        <v>12337.100000000009</v>
      </c>
      <c r="BA272" s="81">
        <v>0</v>
      </c>
      <c r="BB272" s="81">
        <v>0</v>
      </c>
      <c r="BC272" s="81">
        <v>0</v>
      </c>
      <c r="BD272" s="81">
        <v>0</v>
      </c>
      <c r="BE272" s="81">
        <v>0</v>
      </c>
      <c r="BF272" s="82"/>
      <c r="BG272" s="81">
        <v>0</v>
      </c>
      <c r="BH272" s="81">
        <v>0</v>
      </c>
      <c r="BI272" s="81">
        <v>6.5019999999999998</v>
      </c>
      <c r="BJ272" s="81">
        <v>0</v>
      </c>
      <c r="BK272" s="81">
        <v>1.6060000000000001</v>
      </c>
      <c r="BL272" s="81">
        <v>0</v>
      </c>
      <c r="BM272" s="82"/>
      <c r="BN272" s="81">
        <v>0</v>
      </c>
      <c r="BO272" s="81">
        <v>0</v>
      </c>
      <c r="BP272" s="81">
        <v>2</v>
      </c>
      <c r="BQ272" s="81">
        <v>0</v>
      </c>
      <c r="BR272" s="81">
        <v>1</v>
      </c>
      <c r="BS272" s="81">
        <v>0</v>
      </c>
      <c r="BT272"/>
      <c r="BU272" s="80">
        <v>8.1080000000000005</v>
      </c>
      <c r="BV272" s="80">
        <v>0</v>
      </c>
      <c r="BW272" s="80">
        <v>0</v>
      </c>
      <c r="BX272" s="80">
        <v>0</v>
      </c>
      <c r="BY272" s="80">
        <v>0</v>
      </c>
      <c r="BZ272" s="80">
        <v>0</v>
      </c>
      <c r="CA272" s="80">
        <v>0</v>
      </c>
      <c r="CB272" s="80">
        <v>0</v>
      </c>
      <c r="CC272" s="80">
        <v>0</v>
      </c>
    </row>
    <row r="273" spans="1:81">
      <c r="A273" s="80" t="s">
        <v>2122</v>
      </c>
      <c r="B273" s="80">
        <v>442</v>
      </c>
      <c r="C273" s="80">
        <v>18</v>
      </c>
      <c r="D273" s="80">
        <v>26</v>
      </c>
      <c r="E273" s="80">
        <v>2021</v>
      </c>
      <c r="F273" s="80" t="s">
        <v>75</v>
      </c>
      <c r="G273" s="174" t="s">
        <v>2104</v>
      </c>
      <c r="H273" s="80" t="s">
        <v>2105</v>
      </c>
      <c r="I273" s="177"/>
      <c r="J273" s="81">
        <v>22.085119131994968</v>
      </c>
      <c r="K273" s="81">
        <v>2.9843553816311599</v>
      </c>
      <c r="L273" s="81">
        <v>0.44610474296640967</v>
      </c>
      <c r="M273" s="81">
        <v>49.219015639307258</v>
      </c>
      <c r="N273" s="81">
        <v>54.415029992311759</v>
      </c>
      <c r="O273" s="81">
        <v>42.777323828979362</v>
      </c>
      <c r="P273" s="81">
        <v>18.82659909859531</v>
      </c>
      <c r="Q273" s="81">
        <v>3.1323577635295741</v>
      </c>
      <c r="R273" s="81">
        <v>0</v>
      </c>
      <c r="S273" s="81">
        <v>0</v>
      </c>
      <c r="T273" s="82"/>
      <c r="U273" s="81">
        <v>2271171</v>
      </c>
      <c r="V273" s="81">
        <v>1261</v>
      </c>
      <c r="W273" s="81">
        <v>11</v>
      </c>
      <c r="X273" s="81">
        <v>12439</v>
      </c>
      <c r="Y273" s="81">
        <v>19927</v>
      </c>
      <c r="Z273" s="81">
        <v>31475</v>
      </c>
      <c r="AA273" s="81">
        <v>4142</v>
      </c>
      <c r="AB273" s="81">
        <v>52494</v>
      </c>
      <c r="AC273" s="81">
        <v>0</v>
      </c>
      <c r="AD273" s="81">
        <v>0</v>
      </c>
      <c r="AE273" s="82"/>
      <c r="AF273" s="81">
        <v>14197741.916533023</v>
      </c>
      <c r="AG273" s="81">
        <v>2073779.6770148859</v>
      </c>
      <c r="AH273" s="81">
        <v>71367.702374776651</v>
      </c>
      <c r="AI273" s="81">
        <v>72400284.858106017</v>
      </c>
      <c r="AJ273" s="81">
        <v>70626665.231197044</v>
      </c>
      <c r="AK273" s="81">
        <v>0</v>
      </c>
      <c r="AL273" s="81">
        <v>0</v>
      </c>
      <c r="AM273" s="81">
        <v>6890566.5265828064</v>
      </c>
      <c r="AN273" s="81">
        <v>0</v>
      </c>
      <c r="AO273" s="81">
        <v>0</v>
      </c>
      <c r="AP273" s="82"/>
      <c r="AQ273" s="81">
        <v>2701</v>
      </c>
      <c r="AR273" s="81">
        <v>134</v>
      </c>
      <c r="AS273" s="81">
        <v>0</v>
      </c>
      <c r="AT273" s="81">
        <v>0</v>
      </c>
      <c r="AU273" s="81">
        <v>0</v>
      </c>
      <c r="AV273" s="81">
        <v>0</v>
      </c>
      <c r="AW273" s="81"/>
      <c r="AX273" s="82"/>
      <c r="AY273" s="81">
        <v>11408.69999999999</v>
      </c>
      <c r="AZ273" s="81">
        <v>12634.100000000009</v>
      </c>
      <c r="BA273" s="81">
        <v>0</v>
      </c>
      <c r="BB273" s="81">
        <v>0</v>
      </c>
      <c r="BC273" s="81">
        <v>0</v>
      </c>
      <c r="BD273" s="81">
        <v>0</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2123</v>
      </c>
      <c r="B274" s="80">
        <v>442</v>
      </c>
      <c r="C274" s="80">
        <v>19</v>
      </c>
      <c r="D274" s="80">
        <v>26</v>
      </c>
      <c r="E274" s="80">
        <v>2022</v>
      </c>
      <c r="F274" s="80" t="s">
        <v>568</v>
      </c>
      <c r="G274" s="174" t="s">
        <v>2104</v>
      </c>
      <c r="H274" s="80" t="s">
        <v>2105</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2913</v>
      </c>
      <c r="AR274" s="81">
        <v>136</v>
      </c>
      <c r="AS274" s="81">
        <v>0</v>
      </c>
      <c r="AT274" s="81">
        <v>0</v>
      </c>
      <c r="AU274" s="81">
        <v>0</v>
      </c>
      <c r="AV274" s="81">
        <v>0</v>
      </c>
      <c r="AW274" s="81"/>
      <c r="AX274" s="82"/>
      <c r="AY274" s="81">
        <v>12458.099999999977</v>
      </c>
      <c r="AZ274" s="81">
        <v>12700.400000000005</v>
      </c>
      <c r="BA274" s="81">
        <v>0</v>
      </c>
      <c r="BB274" s="81">
        <v>0</v>
      </c>
      <c r="BC274" s="81">
        <v>0</v>
      </c>
      <c r="BD274" s="81">
        <v>0</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2124</v>
      </c>
      <c r="B275" s="80">
        <v>256</v>
      </c>
      <c r="C275" s="80">
        <v>1</v>
      </c>
      <c r="D275" s="80">
        <v>16</v>
      </c>
      <c r="E275" s="80">
        <v>1990</v>
      </c>
      <c r="F275" s="80" t="s">
        <v>562</v>
      </c>
      <c r="G275" s="80" t="s">
        <v>2125</v>
      </c>
      <c r="H275" s="80" t="s">
        <v>2126</v>
      </c>
      <c r="I275" s="177"/>
      <c r="J275" s="81">
        <v>68.431606478940012</v>
      </c>
      <c r="K275" s="81">
        <v>9.6102863946688188</v>
      </c>
      <c r="L275" s="81">
        <v>38.891417191845811</v>
      </c>
      <c r="M275" s="81">
        <v>36.982036792410717</v>
      </c>
      <c r="N275" s="81">
        <v>42.013549712864112</v>
      </c>
      <c r="O275" s="81">
        <v>37.402291824099059</v>
      </c>
      <c r="P275" s="81">
        <v>72.719082771670344</v>
      </c>
      <c r="Q275" s="81">
        <v>3.569835346005497</v>
      </c>
      <c r="R275" s="81">
        <v>0.70492916397284966</v>
      </c>
      <c r="S275" s="81">
        <v>2.8516571892131819</v>
      </c>
      <c r="T275" s="82"/>
      <c r="U275" s="81">
        <v>7151629</v>
      </c>
      <c r="V275" s="81">
        <v>2391</v>
      </c>
      <c r="W275" s="81">
        <v>429</v>
      </c>
      <c r="X275" s="81">
        <v>13812</v>
      </c>
      <c r="Y275" s="81">
        <v>19909</v>
      </c>
      <c r="Z275" s="81">
        <v>15384</v>
      </c>
      <c r="AA275" s="81">
        <v>17657</v>
      </c>
      <c r="AB275" s="81">
        <v>57962</v>
      </c>
      <c r="AC275" s="81">
        <v>122095</v>
      </c>
      <c r="AD275" s="81">
        <v>2.8516571892131819</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2127</v>
      </c>
      <c r="B276" s="80">
        <v>257</v>
      </c>
      <c r="C276" s="80">
        <v>2</v>
      </c>
      <c r="D276" s="80">
        <v>16</v>
      </c>
      <c r="E276" s="80">
        <v>2005</v>
      </c>
      <c r="F276" s="80" t="s">
        <v>565</v>
      </c>
      <c r="G276" s="80" t="s">
        <v>2125</v>
      </c>
      <c r="H276" s="80" t="s">
        <v>2126</v>
      </c>
      <c r="I276" s="177"/>
      <c r="J276" s="81">
        <v>108.1467669629746</v>
      </c>
      <c r="K276" s="81">
        <v>4.8982279195269118</v>
      </c>
      <c r="L276" s="81">
        <v>36.574523387882287</v>
      </c>
      <c r="M276" s="81">
        <v>59.112216289383433</v>
      </c>
      <c r="N276" s="81">
        <v>59.503407087366433</v>
      </c>
      <c r="O276" s="81">
        <v>63.527639652817811</v>
      </c>
      <c r="P276" s="81">
        <v>75.721615103979289</v>
      </c>
      <c r="Q276" s="81">
        <v>3.4168818234181169</v>
      </c>
      <c r="R276" s="81">
        <v>0.22781293225044205</v>
      </c>
      <c r="S276" s="81">
        <v>7.0442122184031959</v>
      </c>
      <c r="T276" s="82"/>
      <c r="U276" s="81">
        <v>11677877</v>
      </c>
      <c r="V276" s="81">
        <v>1820</v>
      </c>
      <c r="W276" s="81">
        <v>389</v>
      </c>
      <c r="X276" s="81">
        <v>12672</v>
      </c>
      <c r="Y276" s="81">
        <v>23834</v>
      </c>
      <c r="Z276" s="81">
        <v>30237</v>
      </c>
      <c r="AA276" s="81">
        <v>15058</v>
      </c>
      <c r="AB276" s="81">
        <v>57997</v>
      </c>
      <c r="AC276" s="81">
        <v>40284</v>
      </c>
      <c r="AD276" s="81">
        <v>7.0442122184031959</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2128</v>
      </c>
      <c r="B277" s="80">
        <v>258</v>
      </c>
      <c r="C277" s="80">
        <v>3</v>
      </c>
      <c r="D277" s="80">
        <v>16</v>
      </c>
      <c r="E277" s="80">
        <v>2006</v>
      </c>
      <c r="F277" s="80" t="s">
        <v>566</v>
      </c>
      <c r="G277" s="80" t="s">
        <v>2125</v>
      </c>
      <c r="H277" s="80" t="s">
        <v>2126</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2129</v>
      </c>
      <c r="B278" s="80">
        <v>259</v>
      </c>
      <c r="C278" s="80">
        <v>4</v>
      </c>
      <c r="D278" s="80">
        <v>16</v>
      </c>
      <c r="E278" s="80">
        <v>2007</v>
      </c>
      <c r="F278" s="80" t="s">
        <v>567</v>
      </c>
      <c r="G278" s="80" t="s">
        <v>2125</v>
      </c>
      <c r="H278" s="80" t="s">
        <v>2126</v>
      </c>
      <c r="I278" s="177"/>
      <c r="J278" s="81">
        <v>74.743935714213194</v>
      </c>
      <c r="K278" s="81">
        <v>4.699225771710938</v>
      </c>
      <c r="L278" s="81">
        <v>20.569199608956353</v>
      </c>
      <c r="M278" s="81">
        <v>62.51650434579075</v>
      </c>
      <c r="N278" s="81">
        <v>59.35888366666493</v>
      </c>
      <c r="O278" s="81">
        <v>62.048385340789444</v>
      </c>
      <c r="P278" s="81">
        <v>74.845991172053758</v>
      </c>
      <c r="Q278" s="81">
        <v>3.5649402760094184</v>
      </c>
      <c r="R278" s="81">
        <v>0.17607737787483618</v>
      </c>
      <c r="S278" s="81">
        <v>7.6439212693998186</v>
      </c>
      <c r="T278" s="82"/>
      <c r="U278" s="81">
        <v>10082836</v>
      </c>
      <c r="V278" s="81">
        <v>1802</v>
      </c>
      <c r="W278" s="81">
        <v>294</v>
      </c>
      <c r="X278" s="81">
        <v>15691</v>
      </c>
      <c r="Y278" s="81">
        <v>23930</v>
      </c>
      <c r="Z278" s="81">
        <v>30701</v>
      </c>
      <c r="AA278" s="81">
        <v>14657</v>
      </c>
      <c r="AB278" s="81">
        <v>57310</v>
      </c>
      <c r="AC278" s="81">
        <v>32029</v>
      </c>
      <c r="AD278" s="81">
        <v>7.6439212693998186</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2130</v>
      </c>
      <c r="B279" s="80">
        <v>260</v>
      </c>
      <c r="C279" s="80">
        <v>5</v>
      </c>
      <c r="D279" s="80">
        <v>16</v>
      </c>
      <c r="E279" s="80">
        <v>2008</v>
      </c>
      <c r="F279" s="80" t="s">
        <v>84</v>
      </c>
      <c r="G279" s="80" t="s">
        <v>2125</v>
      </c>
      <c r="H279" s="80" t="s">
        <v>2126</v>
      </c>
      <c r="I279" s="177"/>
      <c r="J279" s="81">
        <v>70.997676273213614</v>
      </c>
      <c r="K279" s="81">
        <v>3.6656122639458659</v>
      </c>
      <c r="L279" s="81">
        <v>17.779741909399544</v>
      </c>
      <c r="M279" s="81">
        <v>66.550433174863471</v>
      </c>
      <c r="N279" s="81">
        <v>53.626362804094491</v>
      </c>
      <c r="O279" s="81">
        <v>60.190458558726263</v>
      </c>
      <c r="P279" s="81">
        <v>73.327401501619093</v>
      </c>
      <c r="Q279" s="81">
        <v>3.4709554864576631</v>
      </c>
      <c r="R279" s="81">
        <v>0.24120867550902339</v>
      </c>
      <c r="S279" s="81">
        <v>6.2737849028928467</v>
      </c>
      <c r="T279" s="82"/>
      <c r="U279" s="81">
        <v>10358503</v>
      </c>
      <c r="V279" s="81">
        <v>1802</v>
      </c>
      <c r="W279" s="81">
        <v>294</v>
      </c>
      <c r="X279" s="81">
        <v>15691</v>
      </c>
      <c r="Y279" s="81">
        <v>24013</v>
      </c>
      <c r="Z279" s="81">
        <v>30827</v>
      </c>
      <c r="AA279" s="81">
        <v>14376</v>
      </c>
      <c r="AB279" s="81">
        <v>56716</v>
      </c>
      <c r="AC279" s="81">
        <v>45561</v>
      </c>
      <c r="AD279" s="81">
        <v>6.2737849028928467</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2131</v>
      </c>
      <c r="B280" s="80">
        <v>261</v>
      </c>
      <c r="C280" s="80">
        <v>6</v>
      </c>
      <c r="D280" s="80">
        <v>16</v>
      </c>
      <c r="E280" s="80">
        <v>2009</v>
      </c>
      <c r="F280" s="80" t="s">
        <v>85</v>
      </c>
      <c r="G280" s="80" t="s">
        <v>2125</v>
      </c>
      <c r="H280" s="80" t="s">
        <v>2126</v>
      </c>
      <c r="I280" s="177"/>
      <c r="J280" s="81">
        <v>49.507805983964545</v>
      </c>
      <c r="K280" s="81">
        <v>3.601370017963462</v>
      </c>
      <c r="L280" s="81">
        <v>42.745364804989293</v>
      </c>
      <c r="M280" s="81">
        <v>60.868505148918437</v>
      </c>
      <c r="N280" s="81">
        <v>50.571382534020465</v>
      </c>
      <c r="O280" s="81">
        <v>61.407517660514003</v>
      </c>
      <c r="P280" s="81">
        <v>70.333475570332737</v>
      </c>
      <c r="Q280" s="81">
        <v>3.2768262181064927</v>
      </c>
      <c r="R280" s="81">
        <v>0.22130128735762078</v>
      </c>
      <c r="S280" s="81">
        <v>5.397233148021515</v>
      </c>
      <c r="T280" s="82"/>
      <c r="U280" s="81">
        <v>6866233</v>
      </c>
      <c r="V280" s="81">
        <v>1670</v>
      </c>
      <c r="W280" s="81">
        <v>1045</v>
      </c>
      <c r="X280" s="81">
        <v>15995</v>
      </c>
      <c r="Y280" s="81">
        <v>24111</v>
      </c>
      <c r="Z280" s="81">
        <v>31043</v>
      </c>
      <c r="AA280" s="81">
        <v>14156</v>
      </c>
      <c r="AB280" s="81">
        <v>56208</v>
      </c>
      <c r="AC280" s="81">
        <v>40780</v>
      </c>
      <c r="AD280" s="81">
        <v>5.397233148021515</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0</v>
      </c>
      <c r="BH280" s="81">
        <v>0</v>
      </c>
      <c r="BI280" s="81">
        <v>27.196000000000002</v>
      </c>
      <c r="BJ280" s="81">
        <v>0</v>
      </c>
      <c r="BK280" s="81">
        <v>0</v>
      </c>
      <c r="BL280" s="81">
        <v>0</v>
      </c>
      <c r="BM280" s="82"/>
      <c r="BN280" s="81">
        <v>0</v>
      </c>
      <c r="BO280" s="81">
        <v>0</v>
      </c>
      <c r="BP280" s="81">
        <v>5</v>
      </c>
      <c r="BQ280" s="81">
        <v>0</v>
      </c>
      <c r="BR280" s="81">
        <v>0</v>
      </c>
      <c r="BS280" s="81">
        <v>0</v>
      </c>
      <c r="BT280"/>
      <c r="BU280" s="80"/>
      <c r="BV280" s="80"/>
      <c r="BW280" s="80"/>
      <c r="BX280" s="80"/>
      <c r="BY280" s="80"/>
      <c r="BZ280" s="80"/>
      <c r="CA280" s="80"/>
      <c r="CB280" s="80"/>
      <c r="CC280" s="80"/>
    </row>
    <row r="281" spans="1:81">
      <c r="A281" s="80" t="s">
        <v>2132</v>
      </c>
      <c r="B281" s="80">
        <v>262</v>
      </c>
      <c r="C281" s="80">
        <v>7</v>
      </c>
      <c r="D281" s="80">
        <v>16</v>
      </c>
      <c r="E281" s="80">
        <v>2010</v>
      </c>
      <c r="F281" s="80" t="s">
        <v>86</v>
      </c>
      <c r="G281" s="80" t="s">
        <v>2125</v>
      </c>
      <c r="H281" s="80" t="s">
        <v>2126</v>
      </c>
      <c r="I281" s="177"/>
      <c r="J281" s="81">
        <v>46.216238799469529</v>
      </c>
      <c r="K281" s="81">
        <v>3.8267506239889006</v>
      </c>
      <c r="L281" s="81">
        <v>39.352723437558602</v>
      </c>
      <c r="M281" s="81">
        <v>65.603489332194201</v>
      </c>
      <c r="N281" s="81">
        <v>59.813388211288093</v>
      </c>
      <c r="O281" s="81">
        <v>61.928807715690219</v>
      </c>
      <c r="P281" s="81">
        <v>71.233009771455514</v>
      </c>
      <c r="Q281" s="81">
        <v>3.3982893358389936</v>
      </c>
      <c r="R281" s="81">
        <v>0.23779614628231774</v>
      </c>
      <c r="S281" s="81">
        <v>7.0203449496306805</v>
      </c>
      <c r="T281" s="82"/>
      <c r="U281" s="81">
        <v>6746070</v>
      </c>
      <c r="V281" s="81">
        <v>1670</v>
      </c>
      <c r="W281" s="81">
        <v>1045</v>
      </c>
      <c r="X281" s="81">
        <v>15995</v>
      </c>
      <c r="Y281" s="81">
        <v>24197</v>
      </c>
      <c r="Z281" s="81">
        <v>31452</v>
      </c>
      <c r="AA281" s="81">
        <v>13979</v>
      </c>
      <c r="AB281" s="81">
        <v>55855</v>
      </c>
      <c r="AC281" s="81">
        <v>41526</v>
      </c>
      <c r="AD281" s="81">
        <v>7.0203449496306805</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0</v>
      </c>
      <c r="BH281" s="81">
        <v>0</v>
      </c>
      <c r="BI281" s="81">
        <v>21.183</v>
      </c>
      <c r="BJ281" s="81">
        <v>0</v>
      </c>
      <c r="BK281" s="81">
        <v>0</v>
      </c>
      <c r="BL281" s="81">
        <v>0</v>
      </c>
      <c r="BM281" s="82"/>
      <c r="BN281" s="81">
        <v>0</v>
      </c>
      <c r="BO281" s="81">
        <v>0</v>
      </c>
      <c r="BP281" s="81">
        <v>5</v>
      </c>
      <c r="BQ281" s="81">
        <v>0</v>
      </c>
      <c r="BR281" s="81">
        <v>0</v>
      </c>
      <c r="BS281" s="81">
        <v>0</v>
      </c>
      <c r="BT281"/>
      <c r="BU281" s="80">
        <v>21.183</v>
      </c>
      <c r="BV281" s="80">
        <v>0</v>
      </c>
      <c r="BW281" s="80">
        <v>0</v>
      </c>
      <c r="BX281" s="80">
        <v>0</v>
      </c>
      <c r="BY281" s="80">
        <v>0</v>
      </c>
      <c r="BZ281" s="80">
        <v>0</v>
      </c>
      <c r="CA281" s="80">
        <v>0</v>
      </c>
      <c r="CB281" s="80">
        <v>0</v>
      </c>
      <c r="CC281" s="80">
        <v>0</v>
      </c>
    </row>
    <row r="282" spans="1:81">
      <c r="A282" s="80" t="s">
        <v>2133</v>
      </c>
      <c r="B282" s="80">
        <v>263</v>
      </c>
      <c r="C282" s="80">
        <v>8</v>
      </c>
      <c r="D282" s="80">
        <v>16</v>
      </c>
      <c r="E282" s="80">
        <v>2011</v>
      </c>
      <c r="F282" s="80" t="s">
        <v>87</v>
      </c>
      <c r="G282" s="80" t="s">
        <v>2125</v>
      </c>
      <c r="H282" s="80" t="s">
        <v>2126</v>
      </c>
      <c r="I282" s="177"/>
      <c r="J282" s="81">
        <v>50.680446664121455</v>
      </c>
      <c r="K282" s="81">
        <v>5.0624526891421677</v>
      </c>
      <c r="L282" s="81">
        <v>52.949504045908668</v>
      </c>
      <c r="M282" s="81">
        <v>78.087059775917226</v>
      </c>
      <c r="N282" s="81">
        <v>74.291875018338956</v>
      </c>
      <c r="O282" s="81">
        <v>61.66422310193262</v>
      </c>
      <c r="P282" s="81">
        <v>68.729125988011646</v>
      </c>
      <c r="Q282" s="81">
        <v>3.9118796777122662</v>
      </c>
      <c r="R282" s="81">
        <v>0.24705208951092072</v>
      </c>
      <c r="S282" s="81">
        <v>5.3181560013874316</v>
      </c>
      <c r="T282" s="82"/>
      <c r="U282" s="81">
        <v>6234479</v>
      </c>
      <c r="V282" s="81">
        <v>1670</v>
      </c>
      <c r="W282" s="81">
        <v>1045</v>
      </c>
      <c r="X282" s="81">
        <v>15995</v>
      </c>
      <c r="Y282" s="81">
        <v>24408</v>
      </c>
      <c r="Z282" s="81">
        <v>31998</v>
      </c>
      <c r="AA282" s="81">
        <v>13889</v>
      </c>
      <c r="AB282" s="81">
        <v>55742</v>
      </c>
      <c r="AC282" s="81">
        <v>43071</v>
      </c>
      <c r="AD282" s="81">
        <v>5.3181560013874316</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0</v>
      </c>
      <c r="BH282" s="81">
        <v>0</v>
      </c>
      <c r="BI282" s="81">
        <v>23.846</v>
      </c>
      <c r="BJ282" s="81">
        <v>0</v>
      </c>
      <c r="BK282" s="81">
        <v>0</v>
      </c>
      <c r="BL282" s="81">
        <v>0</v>
      </c>
      <c r="BM282" s="82"/>
      <c r="BN282" s="81">
        <v>0</v>
      </c>
      <c r="BO282" s="81">
        <v>0</v>
      </c>
      <c r="BP282" s="81">
        <v>5</v>
      </c>
      <c r="BQ282" s="81">
        <v>0</v>
      </c>
      <c r="BR282" s="81">
        <v>0</v>
      </c>
      <c r="BS282" s="81">
        <v>0</v>
      </c>
      <c r="BT282"/>
      <c r="BU282" s="80">
        <v>23.846</v>
      </c>
      <c r="BV282" s="80">
        <v>0</v>
      </c>
      <c r="BW282" s="80">
        <v>0</v>
      </c>
      <c r="BX282" s="80">
        <v>0</v>
      </c>
      <c r="BY282" s="80">
        <v>0</v>
      </c>
      <c r="BZ282" s="80">
        <v>0</v>
      </c>
      <c r="CA282" s="80">
        <v>0</v>
      </c>
      <c r="CB282" s="80">
        <v>0</v>
      </c>
      <c r="CC282" s="80">
        <v>0</v>
      </c>
    </row>
    <row r="283" spans="1:81">
      <c r="A283" s="80" t="s">
        <v>2134</v>
      </c>
      <c r="B283" s="80">
        <v>264</v>
      </c>
      <c r="C283" s="80">
        <v>9</v>
      </c>
      <c r="D283" s="80">
        <v>16</v>
      </c>
      <c r="E283" s="80">
        <v>2012</v>
      </c>
      <c r="F283" s="80" t="s">
        <v>88</v>
      </c>
      <c r="G283" s="80" t="s">
        <v>2125</v>
      </c>
      <c r="H283" s="80" t="s">
        <v>2126</v>
      </c>
      <c r="I283" s="177"/>
      <c r="J283" s="81">
        <v>61.128348711310622</v>
      </c>
      <c r="K283" s="81">
        <v>5.1846428973329246</v>
      </c>
      <c r="L283" s="81">
        <v>53.659180945843694</v>
      </c>
      <c r="M283" s="81">
        <v>87.345550885942657</v>
      </c>
      <c r="N283" s="81">
        <v>77.475818808783927</v>
      </c>
      <c r="O283" s="81">
        <v>62.211435223433256</v>
      </c>
      <c r="P283" s="81">
        <v>68.139776297418194</v>
      </c>
      <c r="Q283" s="81">
        <v>4.2503925096550184</v>
      </c>
      <c r="R283" s="81">
        <v>0.26291304196785914</v>
      </c>
      <c r="S283" s="81">
        <v>4.8227556607786202</v>
      </c>
      <c r="T283" s="82"/>
      <c r="U283" s="81">
        <v>7299795</v>
      </c>
      <c r="V283" s="81">
        <v>1670</v>
      </c>
      <c r="W283" s="81">
        <v>1045</v>
      </c>
      <c r="X283" s="81">
        <v>15995</v>
      </c>
      <c r="Y283" s="81">
        <v>24695</v>
      </c>
      <c r="Z283" s="81">
        <v>32538</v>
      </c>
      <c r="AA283" s="81">
        <v>13692</v>
      </c>
      <c r="AB283" s="81">
        <v>55745</v>
      </c>
      <c r="AC283" s="81">
        <v>44649</v>
      </c>
      <c r="AD283" s="81">
        <v>4.8227556607786202</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0</v>
      </c>
      <c r="BH283" s="81">
        <v>0</v>
      </c>
      <c r="BI283" s="81">
        <v>28.152999999999999</v>
      </c>
      <c r="BJ283" s="81">
        <v>0</v>
      </c>
      <c r="BK283" s="81">
        <v>0</v>
      </c>
      <c r="BL283" s="81">
        <v>0</v>
      </c>
      <c r="BM283" s="82"/>
      <c r="BN283" s="81">
        <v>0</v>
      </c>
      <c r="BO283" s="81">
        <v>0</v>
      </c>
      <c r="BP283" s="81">
        <v>6</v>
      </c>
      <c r="BQ283" s="81">
        <v>0</v>
      </c>
      <c r="BR283" s="81">
        <v>0</v>
      </c>
      <c r="BS283" s="81">
        <v>0</v>
      </c>
      <c r="BT283"/>
      <c r="BU283" s="80">
        <v>28.152999999999999</v>
      </c>
      <c r="BV283" s="80">
        <v>0</v>
      </c>
      <c r="BW283" s="80">
        <v>0</v>
      </c>
      <c r="BX283" s="80">
        <v>0</v>
      </c>
      <c r="BY283" s="80">
        <v>0</v>
      </c>
      <c r="BZ283" s="80">
        <v>0</v>
      </c>
      <c r="CA283" s="80">
        <v>0</v>
      </c>
      <c r="CB283" s="80">
        <v>0</v>
      </c>
      <c r="CC283" s="80">
        <v>0</v>
      </c>
    </row>
    <row r="284" spans="1:81">
      <c r="A284" s="80" t="s">
        <v>2135</v>
      </c>
      <c r="B284" s="80">
        <v>265</v>
      </c>
      <c r="C284" s="80">
        <v>10</v>
      </c>
      <c r="D284" s="80">
        <v>16</v>
      </c>
      <c r="E284" s="80">
        <v>2013</v>
      </c>
      <c r="F284" s="80" t="s">
        <v>89</v>
      </c>
      <c r="G284" s="80" t="s">
        <v>2125</v>
      </c>
      <c r="H284" s="80" t="s">
        <v>2126</v>
      </c>
      <c r="I284" s="177"/>
      <c r="J284" s="81">
        <v>71.220520393211487</v>
      </c>
      <c r="K284" s="81">
        <v>4.5653696856740495</v>
      </c>
      <c r="L284" s="81">
        <v>49.113352412652368</v>
      </c>
      <c r="M284" s="81">
        <v>87.487250936025887</v>
      </c>
      <c r="N284" s="81">
        <v>83.752495017862387</v>
      </c>
      <c r="O284" s="81">
        <v>60.075974706683468</v>
      </c>
      <c r="P284" s="81">
        <v>67.307530361116065</v>
      </c>
      <c r="Q284" s="81">
        <v>4.3218144110789609</v>
      </c>
      <c r="R284" s="81">
        <v>0.24730984156701999</v>
      </c>
      <c r="S284" s="81">
        <v>6.6540626023085068</v>
      </c>
      <c r="T284" s="82"/>
      <c r="U284" s="81">
        <v>7643111</v>
      </c>
      <c r="V284" s="81">
        <v>1670</v>
      </c>
      <c r="W284" s="81">
        <v>1045</v>
      </c>
      <c r="X284" s="81">
        <v>15995</v>
      </c>
      <c r="Y284" s="81">
        <v>24876</v>
      </c>
      <c r="Z284" s="81">
        <v>32824</v>
      </c>
      <c r="AA284" s="81">
        <v>13474</v>
      </c>
      <c r="AB284" s="81">
        <v>55869</v>
      </c>
      <c r="AC284" s="81">
        <v>40997</v>
      </c>
      <c r="AD284" s="81">
        <v>6.6540626023085068</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0</v>
      </c>
      <c r="BH284" s="81">
        <v>0</v>
      </c>
      <c r="BI284" s="81">
        <v>31.087</v>
      </c>
      <c r="BJ284" s="81">
        <v>0</v>
      </c>
      <c r="BK284" s="81">
        <v>0</v>
      </c>
      <c r="BL284" s="81">
        <v>0</v>
      </c>
      <c r="BM284" s="82"/>
      <c r="BN284" s="81">
        <v>0</v>
      </c>
      <c r="BO284" s="81">
        <v>0</v>
      </c>
      <c r="BP284" s="81">
        <v>6</v>
      </c>
      <c r="BQ284" s="81">
        <v>0</v>
      </c>
      <c r="BR284" s="81">
        <v>0</v>
      </c>
      <c r="BS284" s="81">
        <v>0</v>
      </c>
      <c r="BT284"/>
      <c r="BU284" s="80">
        <v>31.087</v>
      </c>
      <c r="BV284" s="80">
        <v>0</v>
      </c>
      <c r="BW284" s="80">
        <v>0</v>
      </c>
      <c r="BX284" s="80">
        <v>0</v>
      </c>
      <c r="BY284" s="80">
        <v>0</v>
      </c>
      <c r="BZ284" s="80">
        <v>0</v>
      </c>
      <c r="CA284" s="80">
        <v>0</v>
      </c>
      <c r="CB284" s="80">
        <v>0</v>
      </c>
      <c r="CC284" s="80">
        <v>0</v>
      </c>
    </row>
    <row r="285" spans="1:81">
      <c r="A285" s="80" t="s">
        <v>2136</v>
      </c>
      <c r="B285" s="80">
        <v>266</v>
      </c>
      <c r="C285" s="80">
        <v>11</v>
      </c>
      <c r="D285" s="80">
        <v>16</v>
      </c>
      <c r="E285" s="80">
        <v>2014</v>
      </c>
      <c r="F285" s="80" t="s">
        <v>90</v>
      </c>
      <c r="G285" s="80" t="s">
        <v>2125</v>
      </c>
      <c r="H285" s="80" t="s">
        <v>2126</v>
      </c>
      <c r="I285" s="177"/>
      <c r="J285" s="81">
        <v>62.254210310856621</v>
      </c>
      <c r="K285" s="81">
        <v>4.7343632667997806</v>
      </c>
      <c r="L285" s="81">
        <v>35.037597334230902</v>
      </c>
      <c r="M285" s="81">
        <v>80.982804715026916</v>
      </c>
      <c r="N285" s="81">
        <v>80.561990168955035</v>
      </c>
      <c r="O285" s="81">
        <v>57.62813426451946</v>
      </c>
      <c r="P285" s="81">
        <v>66.728653713717947</v>
      </c>
      <c r="Q285" s="81">
        <v>4.1141517218119459</v>
      </c>
      <c r="R285" s="81">
        <v>0.26165854671303995</v>
      </c>
      <c r="S285" s="81">
        <v>5.8767195426751497</v>
      </c>
      <c r="T285" s="82"/>
      <c r="U285" s="81">
        <v>7756842</v>
      </c>
      <c r="V285" s="81">
        <v>1512</v>
      </c>
      <c r="W285" s="81">
        <v>750</v>
      </c>
      <c r="X285" s="81">
        <v>15951</v>
      </c>
      <c r="Y285" s="81">
        <v>24966</v>
      </c>
      <c r="Z285" s="81">
        <v>33162</v>
      </c>
      <c r="AA285" s="81">
        <v>13289</v>
      </c>
      <c r="AB285" s="81">
        <v>55432</v>
      </c>
      <c r="AC285" s="81">
        <v>43512</v>
      </c>
      <c r="AD285" s="81">
        <v>5.8767195426751497</v>
      </c>
      <c r="AE285" s="82"/>
      <c r="AF285" s="81">
        <v>74786147.990314126</v>
      </c>
      <c r="AG285" s="81">
        <v>3865864.5764598125</v>
      </c>
      <c r="AH285" s="81">
        <v>7373449.8309983453</v>
      </c>
      <c r="AI285" s="81">
        <v>94477661.411337212</v>
      </c>
      <c r="AJ285" s="81">
        <v>111466414.52969186</v>
      </c>
      <c r="AK285" s="81">
        <v>0</v>
      </c>
      <c r="AL285" s="81">
        <v>0</v>
      </c>
      <c r="AM285" s="81">
        <v>7609985.2677079206</v>
      </c>
      <c r="AN285" s="81">
        <v>0</v>
      </c>
      <c r="AO285" s="81">
        <v>0</v>
      </c>
      <c r="AP285" s="82"/>
      <c r="AQ285" s="81">
        <v>1759</v>
      </c>
      <c r="AR285" s="81">
        <v>545</v>
      </c>
      <c r="AS285" s="81">
        <v>0</v>
      </c>
      <c r="AT285" s="81">
        <v>0</v>
      </c>
      <c r="AU285" s="81">
        <v>0</v>
      </c>
      <c r="AV285" s="81">
        <v>0</v>
      </c>
      <c r="AW285" s="81" t="s">
        <v>564</v>
      </c>
      <c r="AX285" s="82"/>
      <c r="AY285" s="81">
        <v>8238.8179999999993</v>
      </c>
      <c r="AZ285" s="81">
        <v>32549.75</v>
      </c>
      <c r="BA285" s="81">
        <v>0</v>
      </c>
      <c r="BB285" s="81">
        <v>0</v>
      </c>
      <c r="BC285" s="81">
        <v>0</v>
      </c>
      <c r="BD285" s="81">
        <v>0</v>
      </c>
      <c r="BE285" s="81" t="s">
        <v>564</v>
      </c>
      <c r="BF285" s="82"/>
      <c r="BG285" s="81">
        <v>0</v>
      </c>
      <c r="BH285" s="81">
        <v>0</v>
      </c>
      <c r="BI285" s="81">
        <v>29.015999999999998</v>
      </c>
      <c r="BJ285" s="81">
        <v>0</v>
      </c>
      <c r="BK285" s="81">
        <v>0</v>
      </c>
      <c r="BL285" s="81">
        <v>0</v>
      </c>
      <c r="BM285" s="82"/>
      <c r="BN285" s="81">
        <v>0</v>
      </c>
      <c r="BO285" s="81">
        <v>0</v>
      </c>
      <c r="BP285" s="81">
        <v>5</v>
      </c>
      <c r="BQ285" s="81">
        <v>0</v>
      </c>
      <c r="BR285" s="81">
        <v>0</v>
      </c>
      <c r="BS285" s="81">
        <v>0</v>
      </c>
      <c r="BT285"/>
      <c r="BU285" s="80">
        <v>29.015999999999998</v>
      </c>
      <c r="BV285" s="80">
        <v>0</v>
      </c>
      <c r="BW285" s="80">
        <v>0</v>
      </c>
      <c r="BX285" s="80">
        <v>0</v>
      </c>
      <c r="BY285" s="80">
        <v>0</v>
      </c>
      <c r="BZ285" s="80">
        <v>0</v>
      </c>
      <c r="CA285" s="80">
        <v>0</v>
      </c>
      <c r="CB285" s="80">
        <v>0</v>
      </c>
      <c r="CC285" s="80">
        <v>0</v>
      </c>
    </row>
    <row r="286" spans="1:81">
      <c r="A286" s="80" t="s">
        <v>2137</v>
      </c>
      <c r="B286" s="80">
        <v>267</v>
      </c>
      <c r="C286" s="80">
        <v>12</v>
      </c>
      <c r="D286" s="80">
        <v>16</v>
      </c>
      <c r="E286" s="80">
        <v>2015</v>
      </c>
      <c r="F286" s="80" t="s">
        <v>91</v>
      </c>
      <c r="G286" s="80" t="s">
        <v>2125</v>
      </c>
      <c r="H286" s="80" t="s">
        <v>2126</v>
      </c>
      <c r="I286" s="177"/>
      <c r="J286" s="81">
        <v>57.0388976782992</v>
      </c>
      <c r="K286" s="81">
        <v>3.9586749531588219</v>
      </c>
      <c r="L286" s="81">
        <v>37.62492278998532</v>
      </c>
      <c r="M286" s="81">
        <v>81.057888434176476</v>
      </c>
      <c r="N286" s="81">
        <v>70.214932129335352</v>
      </c>
      <c r="O286" s="81">
        <v>57.487843384105389</v>
      </c>
      <c r="P286" s="81">
        <v>66.333905605048813</v>
      </c>
      <c r="Q286" s="81">
        <v>3.9963802293430164</v>
      </c>
      <c r="R286" s="81">
        <v>0.31817344306251377</v>
      </c>
      <c r="S286" s="81">
        <v>5.4164917799996637</v>
      </c>
      <c r="T286" s="82"/>
      <c r="U286" s="81">
        <v>8167030</v>
      </c>
      <c r="V286" s="81">
        <v>1512</v>
      </c>
      <c r="W286" s="81">
        <v>750</v>
      </c>
      <c r="X286" s="81">
        <v>15951</v>
      </c>
      <c r="Y286" s="81">
        <v>24937</v>
      </c>
      <c r="Z286" s="81">
        <v>33400</v>
      </c>
      <c r="AA286" s="81">
        <v>13200</v>
      </c>
      <c r="AB286" s="81">
        <v>55003</v>
      </c>
      <c r="AC286" s="81">
        <v>54504</v>
      </c>
      <c r="AD286" s="81">
        <v>5.4164917799996637</v>
      </c>
      <c r="AE286" s="82"/>
      <c r="AF286" s="81">
        <v>77199140.217046514</v>
      </c>
      <c r="AG286" s="81">
        <v>3397939.5622453005</v>
      </c>
      <c r="AH286" s="81">
        <v>6292330.3945248164</v>
      </c>
      <c r="AI286" s="81">
        <v>97979037.591836095</v>
      </c>
      <c r="AJ286" s="81">
        <v>102912798.6979211</v>
      </c>
      <c r="AK286" s="81">
        <v>0</v>
      </c>
      <c r="AL286" s="81">
        <v>0</v>
      </c>
      <c r="AM286" s="81">
        <v>7537930.4210928809</v>
      </c>
      <c r="AN286" s="81">
        <v>0</v>
      </c>
      <c r="AO286" s="81">
        <v>0</v>
      </c>
      <c r="AP286" s="82"/>
      <c r="AQ286" s="81">
        <v>1875</v>
      </c>
      <c r="AR286" s="81">
        <v>675</v>
      </c>
      <c r="AS286" s="81">
        <v>0</v>
      </c>
      <c r="AT286" s="81">
        <v>0</v>
      </c>
      <c r="AU286" s="81">
        <v>0</v>
      </c>
      <c r="AV286" s="81">
        <v>0</v>
      </c>
      <c r="AW286" s="81" t="s">
        <v>564</v>
      </c>
      <c r="AX286" s="82"/>
      <c r="AY286" s="81">
        <v>9029.7279999999992</v>
      </c>
      <c r="AZ286" s="81">
        <v>41793.25</v>
      </c>
      <c r="BA286" s="81">
        <v>0</v>
      </c>
      <c r="BB286" s="81">
        <v>0</v>
      </c>
      <c r="BC286" s="81">
        <v>0</v>
      </c>
      <c r="BD286" s="81">
        <v>0</v>
      </c>
      <c r="BE286" s="81" t="s">
        <v>564</v>
      </c>
      <c r="BF286" s="82"/>
      <c r="BG286" s="81">
        <v>0</v>
      </c>
      <c r="BH286" s="81">
        <v>0</v>
      </c>
      <c r="BI286" s="81">
        <v>32.612000000000002</v>
      </c>
      <c r="BJ286" s="81">
        <v>0</v>
      </c>
      <c r="BK286" s="81">
        <v>0</v>
      </c>
      <c r="BL286" s="81">
        <v>0</v>
      </c>
      <c r="BM286" s="82"/>
      <c r="BN286" s="81">
        <v>0</v>
      </c>
      <c r="BO286" s="81">
        <v>0</v>
      </c>
      <c r="BP286" s="81">
        <v>6</v>
      </c>
      <c r="BQ286" s="81">
        <v>0</v>
      </c>
      <c r="BR286" s="81">
        <v>0</v>
      </c>
      <c r="BS286" s="81">
        <v>0</v>
      </c>
      <c r="BT286"/>
      <c r="BU286" s="80">
        <v>32.612000000000002</v>
      </c>
      <c r="BV286" s="80">
        <v>0</v>
      </c>
      <c r="BW286" s="80">
        <v>0</v>
      </c>
      <c r="BX286" s="80">
        <v>0</v>
      </c>
      <c r="BY286" s="80">
        <v>0</v>
      </c>
      <c r="BZ286" s="80">
        <v>0</v>
      </c>
      <c r="CA286" s="80">
        <v>0</v>
      </c>
      <c r="CB286" s="80">
        <v>0</v>
      </c>
      <c r="CC286" s="80">
        <v>0</v>
      </c>
    </row>
    <row r="287" spans="1:81">
      <c r="A287" s="80" t="s">
        <v>2138</v>
      </c>
      <c r="B287" s="80">
        <v>268</v>
      </c>
      <c r="C287" s="80">
        <v>13</v>
      </c>
      <c r="D287" s="80">
        <v>16</v>
      </c>
      <c r="E287" s="80">
        <v>2016</v>
      </c>
      <c r="F287" s="80" t="s">
        <v>92</v>
      </c>
      <c r="G287" s="80" t="s">
        <v>2125</v>
      </c>
      <c r="H287" s="80" t="s">
        <v>2126</v>
      </c>
      <c r="I287" s="177"/>
      <c r="J287" s="81">
        <v>48.58472086299772</v>
      </c>
      <c r="K287" s="81">
        <v>3.8295323030153106</v>
      </c>
      <c r="L287" s="81">
        <v>33.216613786258542</v>
      </c>
      <c r="M287" s="81">
        <v>62.994460235855506</v>
      </c>
      <c r="N287" s="81">
        <v>64.758300652068101</v>
      </c>
      <c r="O287" s="81">
        <v>57.177409325199022</v>
      </c>
      <c r="P287" s="81">
        <v>64.276032465689241</v>
      </c>
      <c r="Q287" s="81">
        <v>3.8612410665473496</v>
      </c>
      <c r="R287" s="81">
        <v>0.27387941128761284</v>
      </c>
      <c r="S287" s="81">
        <v>5.9828762777147944</v>
      </c>
      <c r="T287" s="82"/>
      <c r="U287" s="81">
        <v>7456641</v>
      </c>
      <c r="V287" s="81">
        <v>1512</v>
      </c>
      <c r="W287" s="81">
        <v>750</v>
      </c>
      <c r="X287" s="81">
        <v>15951</v>
      </c>
      <c r="Y287" s="81">
        <v>25019</v>
      </c>
      <c r="Z287" s="81">
        <v>33628</v>
      </c>
      <c r="AA287" s="81">
        <v>13229</v>
      </c>
      <c r="AB287" s="81">
        <v>54667</v>
      </c>
      <c r="AC287" s="81">
        <v>46775.90752140386</v>
      </c>
      <c r="AD287" s="81">
        <v>5.9828762777147944</v>
      </c>
      <c r="AE287" s="82"/>
      <c r="AF287" s="81">
        <v>67805939.763589337</v>
      </c>
      <c r="AG287" s="81">
        <v>3274496.777701214</v>
      </c>
      <c r="AH287" s="81">
        <v>5302771.6033255998</v>
      </c>
      <c r="AI287" s="81">
        <v>98615090.216662347</v>
      </c>
      <c r="AJ287" s="81">
        <v>105021041.5880923</v>
      </c>
      <c r="AK287" s="81">
        <v>0</v>
      </c>
      <c r="AL287" s="81">
        <v>0</v>
      </c>
      <c r="AM287" s="81">
        <v>7497703.4885776406</v>
      </c>
      <c r="AN287" s="81">
        <v>0</v>
      </c>
      <c r="AO287" s="81">
        <v>0</v>
      </c>
      <c r="AP287" s="82"/>
      <c r="AQ287" s="81">
        <v>1992</v>
      </c>
      <c r="AR287" s="81">
        <v>780</v>
      </c>
      <c r="AS287" s="81">
        <v>0</v>
      </c>
      <c r="AT287" s="81">
        <v>0</v>
      </c>
      <c r="AU287" s="81">
        <v>0</v>
      </c>
      <c r="AV287" s="81">
        <v>0</v>
      </c>
      <c r="AW287" s="81" t="s">
        <v>564</v>
      </c>
      <c r="AX287" s="82"/>
      <c r="AY287" s="81">
        <v>9828.4680000000008</v>
      </c>
      <c r="AZ287" s="81">
        <v>47035.65</v>
      </c>
      <c r="BA287" s="81">
        <v>0</v>
      </c>
      <c r="BB287" s="81">
        <v>0</v>
      </c>
      <c r="BC287" s="81">
        <v>0</v>
      </c>
      <c r="BD287" s="81">
        <v>0</v>
      </c>
      <c r="BE287" s="81" t="s">
        <v>564</v>
      </c>
      <c r="BF287" s="82"/>
      <c r="BG287" s="81">
        <v>0</v>
      </c>
      <c r="BH287" s="81">
        <v>0</v>
      </c>
      <c r="BI287" s="81">
        <v>32.207999999999998</v>
      </c>
      <c r="BJ287" s="81">
        <v>0</v>
      </c>
      <c r="BK287" s="81">
        <v>0</v>
      </c>
      <c r="BL287" s="81">
        <v>0</v>
      </c>
      <c r="BM287" s="82"/>
      <c r="BN287" s="81">
        <v>0</v>
      </c>
      <c r="BO287" s="81">
        <v>0</v>
      </c>
      <c r="BP287" s="81">
        <v>6</v>
      </c>
      <c r="BQ287" s="81">
        <v>0</v>
      </c>
      <c r="BR287" s="81">
        <v>0</v>
      </c>
      <c r="BS287" s="81">
        <v>0</v>
      </c>
      <c r="BT287"/>
      <c r="BU287" s="80">
        <v>32.207999999999998</v>
      </c>
      <c r="BV287" s="80">
        <v>0</v>
      </c>
      <c r="BW287" s="80">
        <v>0</v>
      </c>
      <c r="BX287" s="80">
        <v>0</v>
      </c>
      <c r="BY287" s="80">
        <v>0</v>
      </c>
      <c r="BZ287" s="80">
        <v>0</v>
      </c>
      <c r="CA287" s="80">
        <v>0</v>
      </c>
      <c r="CB287" s="80">
        <v>0</v>
      </c>
      <c r="CC287" s="80">
        <v>0</v>
      </c>
    </row>
    <row r="288" spans="1:81">
      <c r="A288" s="80" t="s">
        <v>2139</v>
      </c>
      <c r="B288" s="80">
        <v>269</v>
      </c>
      <c r="C288" s="80">
        <v>14</v>
      </c>
      <c r="D288" s="80">
        <v>16</v>
      </c>
      <c r="E288" s="80">
        <v>2017</v>
      </c>
      <c r="F288" s="80" t="s">
        <v>71</v>
      </c>
      <c r="G288" s="80" t="s">
        <v>2125</v>
      </c>
      <c r="H288" s="80" t="s">
        <v>2126</v>
      </c>
      <c r="I288" s="177"/>
      <c r="J288" s="81">
        <v>47.97818747044375</v>
      </c>
      <c r="K288" s="81">
        <v>3.9731413767304278</v>
      </c>
      <c r="L288" s="81">
        <v>30.308431685825351</v>
      </c>
      <c r="M288" s="81">
        <v>57.056641063865463</v>
      </c>
      <c r="N288" s="81">
        <v>66.978000898654756</v>
      </c>
      <c r="O288" s="81">
        <v>56.80805858040614</v>
      </c>
      <c r="P288" s="81">
        <v>63.366760610938918</v>
      </c>
      <c r="Q288" s="81">
        <v>3.700256494694603</v>
      </c>
      <c r="R288" s="81">
        <v>0.21874624634299095</v>
      </c>
      <c r="S288" s="81">
        <v>12.907976874092164</v>
      </c>
      <c r="T288" s="82"/>
      <c r="U288" s="81">
        <v>8489972</v>
      </c>
      <c r="V288" s="81">
        <v>1512</v>
      </c>
      <c r="W288" s="81">
        <v>750</v>
      </c>
      <c r="X288" s="81">
        <v>15951</v>
      </c>
      <c r="Y288" s="81">
        <v>25091</v>
      </c>
      <c r="Z288" s="81">
        <v>33965</v>
      </c>
      <c r="AA288" s="81">
        <v>13125</v>
      </c>
      <c r="AB288" s="81">
        <v>54176</v>
      </c>
      <c r="AC288" s="81">
        <v>38100.999999999993</v>
      </c>
      <c r="AD288" s="81">
        <v>12.90797687409216</v>
      </c>
      <c r="AE288" s="82"/>
      <c r="AF288" s="81">
        <v>71820439.020450071</v>
      </c>
      <c r="AG288" s="81">
        <v>3405079.988683254</v>
      </c>
      <c r="AH288" s="81">
        <v>6236686.0383749921</v>
      </c>
      <c r="AI288" s="81">
        <v>94243092.480045035</v>
      </c>
      <c r="AJ288" s="81">
        <v>117782965.125793</v>
      </c>
      <c r="AK288" s="81">
        <v>0</v>
      </c>
      <c r="AL288" s="81">
        <v>0</v>
      </c>
      <c r="AM288" s="81">
        <v>7441988.2087360453</v>
      </c>
      <c r="AN288" s="81">
        <v>0</v>
      </c>
      <c r="AO288" s="81">
        <v>0</v>
      </c>
      <c r="AP288" s="82"/>
      <c r="AQ288" s="81">
        <v>2051</v>
      </c>
      <c r="AR288" s="81">
        <v>864</v>
      </c>
      <c r="AS288" s="81">
        <v>0</v>
      </c>
      <c r="AT288" s="81">
        <v>0</v>
      </c>
      <c r="AU288" s="81">
        <v>0</v>
      </c>
      <c r="AV288" s="81">
        <v>0</v>
      </c>
      <c r="AW288" s="81" t="s">
        <v>564</v>
      </c>
      <c r="AX288" s="82"/>
      <c r="AY288" s="81">
        <v>10218.968000000001</v>
      </c>
      <c r="AZ288" s="81">
        <v>52081.650000000009</v>
      </c>
      <c r="BA288" s="81">
        <v>0</v>
      </c>
      <c r="BB288" s="81">
        <v>0</v>
      </c>
      <c r="BC288" s="81">
        <v>0</v>
      </c>
      <c r="BD288" s="81">
        <v>0</v>
      </c>
      <c r="BE288" s="81" t="s">
        <v>564</v>
      </c>
      <c r="BF288" s="82"/>
      <c r="BG288" s="81">
        <v>0</v>
      </c>
      <c r="BH288" s="81">
        <v>0</v>
      </c>
      <c r="BI288" s="81">
        <v>20.242000000000001</v>
      </c>
      <c r="BJ288" s="81">
        <v>0</v>
      </c>
      <c r="BK288" s="81">
        <v>0</v>
      </c>
      <c r="BL288" s="81">
        <v>0</v>
      </c>
      <c r="BM288" s="82"/>
      <c r="BN288" s="81">
        <v>0</v>
      </c>
      <c r="BO288" s="81">
        <v>0</v>
      </c>
      <c r="BP288" s="81">
        <v>4</v>
      </c>
      <c r="BQ288" s="81">
        <v>0</v>
      </c>
      <c r="BR288" s="81">
        <v>0</v>
      </c>
      <c r="BS288" s="81">
        <v>0</v>
      </c>
      <c r="BT288"/>
      <c r="BU288" s="80">
        <v>20.242000000000001</v>
      </c>
      <c r="BV288" s="80">
        <v>0</v>
      </c>
      <c r="BW288" s="80">
        <v>0</v>
      </c>
      <c r="BX288" s="80">
        <v>0</v>
      </c>
      <c r="BY288" s="80">
        <v>0</v>
      </c>
      <c r="BZ288" s="80">
        <v>0</v>
      </c>
      <c r="CA288" s="80">
        <v>0</v>
      </c>
      <c r="CB288" s="80">
        <v>0</v>
      </c>
      <c r="CC288" s="80">
        <v>0</v>
      </c>
    </row>
    <row r="289" spans="1:81">
      <c r="A289" s="80" t="s">
        <v>2140</v>
      </c>
      <c r="B289" s="80">
        <v>270</v>
      </c>
      <c r="C289" s="80">
        <v>15</v>
      </c>
      <c r="D289" s="80">
        <v>16</v>
      </c>
      <c r="E289" s="80">
        <v>2018</v>
      </c>
      <c r="F289" s="80" t="s">
        <v>93</v>
      </c>
      <c r="G289" s="80" t="s">
        <v>2125</v>
      </c>
      <c r="H289" s="80" t="s">
        <v>2126</v>
      </c>
      <c r="I289" s="177"/>
      <c r="J289" s="81">
        <v>42.246131198641493</v>
      </c>
      <c r="K289" s="81">
        <v>3.4502074882339366</v>
      </c>
      <c r="L289" s="81">
        <v>26.948278124194026</v>
      </c>
      <c r="M289" s="81">
        <v>51.005906631995551</v>
      </c>
      <c r="N289" s="81">
        <v>47.534492185090585</v>
      </c>
      <c r="O289" s="81">
        <v>55.959028563452009</v>
      </c>
      <c r="P289" s="81">
        <v>62.49221869169142</v>
      </c>
      <c r="Q289" s="81">
        <v>3.4016446102639262</v>
      </c>
      <c r="R289" s="81">
        <v>0.17934670502203903</v>
      </c>
      <c r="S289" s="81">
        <v>4.6409313447222731</v>
      </c>
      <c r="T289" s="82"/>
      <c r="U289" s="81">
        <v>8706936</v>
      </c>
      <c r="V289" s="81">
        <v>1512</v>
      </c>
      <c r="W289" s="81">
        <v>750</v>
      </c>
      <c r="X289" s="81">
        <v>15951</v>
      </c>
      <c r="Y289" s="81">
        <v>25205</v>
      </c>
      <c r="Z289" s="81">
        <v>34098</v>
      </c>
      <c r="AA289" s="81">
        <v>13074</v>
      </c>
      <c r="AB289" s="81">
        <v>53671</v>
      </c>
      <c r="AC289" s="81">
        <v>31116</v>
      </c>
      <c r="AD289" s="81">
        <v>4.6409313447222731</v>
      </c>
      <c r="AE289" s="82"/>
      <c r="AF289" s="81">
        <v>75085683.237389863</v>
      </c>
      <c r="AG289" s="81">
        <v>3121641.515056693</v>
      </c>
      <c r="AH289" s="81">
        <v>5535325.4937149426</v>
      </c>
      <c r="AI289" s="81">
        <v>90199969.535379782</v>
      </c>
      <c r="AJ289" s="81">
        <v>112884237.7382524</v>
      </c>
      <c r="AK289" s="81">
        <v>0</v>
      </c>
      <c r="AL289" s="81">
        <v>0</v>
      </c>
      <c r="AM289" s="81">
        <v>7387872.7630049055</v>
      </c>
      <c r="AN289" s="81">
        <v>0</v>
      </c>
      <c r="AO289" s="81">
        <v>0</v>
      </c>
      <c r="AP289" s="82"/>
      <c r="AQ289" s="81">
        <v>2133</v>
      </c>
      <c r="AR289" s="81">
        <v>941</v>
      </c>
      <c r="AS289" s="81">
        <v>0</v>
      </c>
      <c r="AT289" s="81">
        <v>0</v>
      </c>
      <c r="AU289" s="81">
        <v>0</v>
      </c>
      <c r="AV289" s="81">
        <v>0</v>
      </c>
      <c r="AW289" s="81" t="s">
        <v>564</v>
      </c>
      <c r="AX289" s="82"/>
      <c r="AY289" s="81">
        <v>10804.177999999991</v>
      </c>
      <c r="AZ289" s="81">
        <v>57468.45</v>
      </c>
      <c r="BA289" s="81">
        <v>0</v>
      </c>
      <c r="BB289" s="81">
        <v>0</v>
      </c>
      <c r="BC289" s="81">
        <v>0</v>
      </c>
      <c r="BD289" s="81">
        <v>0</v>
      </c>
      <c r="BE289" s="81" t="s">
        <v>564</v>
      </c>
      <c r="BF289" s="82"/>
      <c r="BG289" s="81">
        <v>0</v>
      </c>
      <c r="BH289" s="81">
        <v>0</v>
      </c>
      <c r="BI289" s="81">
        <v>24.245999999999999</v>
      </c>
      <c r="BJ289" s="81">
        <v>0</v>
      </c>
      <c r="BK289" s="81">
        <v>0</v>
      </c>
      <c r="BL289" s="81">
        <v>0</v>
      </c>
      <c r="BM289" s="82"/>
      <c r="BN289" s="81">
        <v>0</v>
      </c>
      <c r="BO289" s="81">
        <v>0</v>
      </c>
      <c r="BP289" s="81">
        <v>5</v>
      </c>
      <c r="BQ289" s="81">
        <v>0</v>
      </c>
      <c r="BR289" s="81">
        <v>0</v>
      </c>
      <c r="BS289" s="81">
        <v>0</v>
      </c>
      <c r="BT289"/>
      <c r="BU289" s="80">
        <v>24.245999999999999</v>
      </c>
      <c r="BV289" s="80">
        <v>0</v>
      </c>
      <c r="BW289" s="80">
        <v>0</v>
      </c>
      <c r="BX289" s="80">
        <v>0</v>
      </c>
      <c r="BY289" s="80">
        <v>0</v>
      </c>
      <c r="BZ289" s="80">
        <v>0</v>
      </c>
      <c r="CA289" s="80">
        <v>0</v>
      </c>
      <c r="CB289" s="80">
        <v>0</v>
      </c>
      <c r="CC289" s="80">
        <v>0</v>
      </c>
    </row>
    <row r="290" spans="1:81">
      <c r="A290" s="80" t="s">
        <v>2141</v>
      </c>
      <c r="B290" s="80">
        <v>271</v>
      </c>
      <c r="C290" s="80">
        <v>16</v>
      </c>
      <c r="D290" s="80">
        <v>16</v>
      </c>
      <c r="E290" s="80">
        <v>2019</v>
      </c>
      <c r="F290" s="80" t="s">
        <v>73</v>
      </c>
      <c r="G290" s="80" t="s">
        <v>2125</v>
      </c>
      <c r="H290" s="80" t="s">
        <v>2126</v>
      </c>
      <c r="I290" s="177"/>
      <c r="J290" s="81">
        <v>42.065907209227689</v>
      </c>
      <c r="K290" s="81">
        <v>3.2968946022867831</v>
      </c>
      <c r="L290" s="81">
        <v>27.524724152552167</v>
      </c>
      <c r="M290" s="81">
        <v>55.07423646407576</v>
      </c>
      <c r="N290" s="81">
        <v>52.725031868045512</v>
      </c>
      <c r="O290" s="81">
        <v>54.457297871483163</v>
      </c>
      <c r="P290" s="81">
        <v>61.518686575962981</v>
      </c>
      <c r="Q290" s="81">
        <v>3.2982731124763931</v>
      </c>
      <c r="R290" s="81">
        <v>0.1950685388174295</v>
      </c>
      <c r="S290" s="81">
        <v>4.5264658190149385</v>
      </c>
      <c r="T290" s="82"/>
      <c r="U290" s="81">
        <v>8145175</v>
      </c>
      <c r="V290" s="81">
        <v>1512</v>
      </c>
      <c r="W290" s="81">
        <v>750</v>
      </c>
      <c r="X290" s="81">
        <v>15951</v>
      </c>
      <c r="Y290" s="81">
        <v>25397</v>
      </c>
      <c r="Z290" s="81">
        <v>34094</v>
      </c>
      <c r="AA290" s="81">
        <v>12774</v>
      </c>
      <c r="AB290" s="81">
        <v>53449</v>
      </c>
      <c r="AC290" s="81">
        <v>34398</v>
      </c>
      <c r="AD290" s="81">
        <v>4.5264658190149376</v>
      </c>
      <c r="AE290" s="82"/>
      <c r="AF290" s="81">
        <v>72977304.543701008</v>
      </c>
      <c r="AG290" s="81">
        <v>3043745.3561418471</v>
      </c>
      <c r="AH290" s="81">
        <v>6402674.9123904798</v>
      </c>
      <c r="AI290" s="81">
        <v>91129097.93853125</v>
      </c>
      <c r="AJ290" s="81">
        <v>114734737.58135778</v>
      </c>
      <c r="AK290" s="81">
        <v>0</v>
      </c>
      <c r="AL290" s="81">
        <v>0</v>
      </c>
      <c r="AM290" s="81">
        <v>7279351.4361434244</v>
      </c>
      <c r="AN290" s="81">
        <v>0</v>
      </c>
      <c r="AO290" s="81">
        <v>0</v>
      </c>
      <c r="AP290" s="82"/>
      <c r="AQ290" s="81">
        <v>2197</v>
      </c>
      <c r="AR290" s="81">
        <v>1027</v>
      </c>
      <c r="AS290" s="81">
        <v>0</v>
      </c>
      <c r="AT290" s="81">
        <v>0</v>
      </c>
      <c r="AU290" s="81">
        <v>0</v>
      </c>
      <c r="AV290" s="81">
        <v>0</v>
      </c>
      <c r="AW290" s="81" t="s">
        <v>564</v>
      </c>
      <c r="AX290" s="82"/>
      <c r="AY290" s="81">
        <v>11161.56799999999</v>
      </c>
      <c r="AZ290" s="81">
        <v>62014.550000000032</v>
      </c>
      <c r="BA290" s="81">
        <v>0</v>
      </c>
      <c r="BB290" s="81">
        <v>0</v>
      </c>
      <c r="BC290" s="81">
        <v>0</v>
      </c>
      <c r="BD290" s="81">
        <v>0</v>
      </c>
      <c r="BE290" s="81" t="s">
        <v>564</v>
      </c>
      <c r="BF290" s="82"/>
      <c r="BG290" s="81">
        <v>0</v>
      </c>
      <c r="BH290" s="81">
        <v>0</v>
      </c>
      <c r="BI290" s="81">
        <v>20.001000000000001</v>
      </c>
      <c r="BJ290" s="81">
        <v>0</v>
      </c>
      <c r="BK290" s="81">
        <v>0</v>
      </c>
      <c r="BL290" s="81">
        <v>0</v>
      </c>
      <c r="BM290" s="82"/>
      <c r="BN290" s="81">
        <v>0</v>
      </c>
      <c r="BO290" s="81">
        <v>0</v>
      </c>
      <c r="BP290" s="81">
        <v>5</v>
      </c>
      <c r="BQ290" s="81">
        <v>0</v>
      </c>
      <c r="BR290" s="81">
        <v>0</v>
      </c>
      <c r="BS290" s="81">
        <v>0</v>
      </c>
      <c r="BT290"/>
      <c r="BU290" s="80">
        <v>20.001000000000001</v>
      </c>
      <c r="BV290" s="80">
        <v>0</v>
      </c>
      <c r="BW290" s="80">
        <v>0</v>
      </c>
      <c r="BX290" s="80">
        <v>0</v>
      </c>
      <c r="BY290" s="80">
        <v>0</v>
      </c>
      <c r="BZ290" s="80">
        <v>0</v>
      </c>
      <c r="CA290" s="80">
        <v>0</v>
      </c>
      <c r="CB290" s="80">
        <v>0</v>
      </c>
      <c r="CC290" s="80">
        <v>0</v>
      </c>
    </row>
    <row r="291" spans="1:81">
      <c r="A291" s="80" t="s">
        <v>2142</v>
      </c>
      <c r="B291" s="80">
        <v>272</v>
      </c>
      <c r="C291" s="80">
        <v>17</v>
      </c>
      <c r="D291" s="80">
        <v>16</v>
      </c>
      <c r="E291" s="80">
        <v>2020</v>
      </c>
      <c r="F291" s="80" t="s">
        <v>218</v>
      </c>
      <c r="G291" s="80" t="s">
        <v>2125</v>
      </c>
      <c r="H291" s="80" t="s">
        <v>2126</v>
      </c>
      <c r="I291" s="177"/>
      <c r="J291" s="81">
        <v>47.523629695232898</v>
      </c>
      <c r="K291" s="81">
        <v>3.6753864612117275</v>
      </c>
      <c r="L291" s="81">
        <v>35.989038483374564</v>
      </c>
      <c r="M291" s="81">
        <v>53.15209509103255</v>
      </c>
      <c r="N291" s="81">
        <v>51.733812130580226</v>
      </c>
      <c r="O291" s="81">
        <v>47.88722796065916</v>
      </c>
      <c r="P291" s="81">
        <v>57.641348698457364</v>
      </c>
      <c r="Q291" s="81">
        <v>3.1307674933585599</v>
      </c>
      <c r="R291" s="81">
        <v>0.14960117730274819</v>
      </c>
      <c r="S291" s="81">
        <v>5.1679658913846813</v>
      </c>
      <c r="T291" s="82"/>
      <c r="U291" s="81">
        <v>9430709</v>
      </c>
      <c r="V291" s="81">
        <v>1495</v>
      </c>
      <c r="W291" s="81">
        <v>856</v>
      </c>
      <c r="X291" s="81">
        <v>15737</v>
      </c>
      <c r="Y291" s="81">
        <v>25540</v>
      </c>
      <c r="Z291" s="81">
        <v>34219</v>
      </c>
      <c r="AA291" s="81">
        <v>13004</v>
      </c>
      <c r="AB291" s="81">
        <v>53097</v>
      </c>
      <c r="AC291" s="81">
        <v>26518</v>
      </c>
      <c r="AD291" s="81">
        <v>5.1679658913846813</v>
      </c>
      <c r="AE291" s="82"/>
      <c r="AF291" s="81">
        <v>79717967.337450847</v>
      </c>
      <c r="AG291" s="81">
        <v>3153560.8620914523</v>
      </c>
      <c r="AH291" s="81">
        <v>9699028.9041338339</v>
      </c>
      <c r="AI291" s="81">
        <v>84718958.737930283</v>
      </c>
      <c r="AJ291" s="81">
        <v>106403330.02344401</v>
      </c>
      <c r="AK291" s="81"/>
      <c r="AL291" s="81"/>
      <c r="AM291" s="81">
        <v>6929748.4199739881</v>
      </c>
      <c r="AN291" s="81"/>
      <c r="AO291" s="81"/>
      <c r="AP291" s="82"/>
      <c r="AQ291" s="81">
        <v>2273</v>
      </c>
      <c r="AR291" s="81">
        <v>1070</v>
      </c>
      <c r="AS291" s="81">
        <v>0</v>
      </c>
      <c r="AT291" s="81">
        <v>1</v>
      </c>
      <c r="AU291" s="81">
        <v>0</v>
      </c>
      <c r="AV291" s="81">
        <v>0</v>
      </c>
      <c r="AW291" s="81">
        <v>0</v>
      </c>
      <c r="AX291" s="82"/>
      <c r="AY291" s="81">
        <v>11668.887999999981</v>
      </c>
      <c r="AZ291" s="81">
        <v>85625.249999999738</v>
      </c>
      <c r="BA291" s="81">
        <v>0</v>
      </c>
      <c r="BB291" s="81">
        <v>450</v>
      </c>
      <c r="BC291" s="81">
        <v>0</v>
      </c>
      <c r="BD291" s="81">
        <v>0</v>
      </c>
      <c r="BE291" s="81">
        <v>0</v>
      </c>
      <c r="BF291" s="82"/>
      <c r="BG291" s="81">
        <v>0</v>
      </c>
      <c r="BH291" s="81">
        <v>0</v>
      </c>
      <c r="BI291" s="81">
        <v>26.504999999999999</v>
      </c>
      <c r="BJ291" s="81">
        <v>0</v>
      </c>
      <c r="BK291" s="81">
        <v>0</v>
      </c>
      <c r="BL291" s="81">
        <v>0</v>
      </c>
      <c r="BM291" s="82"/>
      <c r="BN291" s="81">
        <v>0</v>
      </c>
      <c r="BO291" s="81">
        <v>0</v>
      </c>
      <c r="BP291" s="81">
        <v>5</v>
      </c>
      <c r="BQ291" s="81">
        <v>0</v>
      </c>
      <c r="BR291" s="81">
        <v>0</v>
      </c>
      <c r="BS291" s="81">
        <v>0</v>
      </c>
      <c r="BT291"/>
      <c r="BU291" s="80">
        <v>26.504999999999999</v>
      </c>
      <c r="BV291" s="80">
        <v>0</v>
      </c>
      <c r="BW291" s="80">
        <v>0</v>
      </c>
      <c r="BX291" s="80">
        <v>0</v>
      </c>
      <c r="BY291" s="80">
        <v>0</v>
      </c>
      <c r="BZ291" s="80">
        <v>0</v>
      </c>
      <c r="CA291" s="80">
        <v>0</v>
      </c>
      <c r="CB291" s="80">
        <v>0</v>
      </c>
      <c r="CC291" s="80">
        <v>0</v>
      </c>
    </row>
    <row r="292" spans="1:81">
      <c r="A292" s="80" t="s">
        <v>2143</v>
      </c>
      <c r="B292" s="80">
        <v>272</v>
      </c>
      <c r="C292" s="80">
        <v>18</v>
      </c>
      <c r="D292" s="80">
        <v>16</v>
      </c>
      <c r="E292" s="80">
        <v>2021</v>
      </c>
      <c r="F292" s="80" t="s">
        <v>75</v>
      </c>
      <c r="G292" s="174" t="s">
        <v>2125</v>
      </c>
      <c r="H292" s="80" t="s">
        <v>2126</v>
      </c>
      <c r="I292" s="177"/>
      <c r="J292" s="81">
        <v>38.801731047337533</v>
      </c>
      <c r="K292" s="81">
        <v>3.7298475313901975</v>
      </c>
      <c r="L292" s="81">
        <v>31.49539882349697</v>
      </c>
      <c r="M292" s="81">
        <v>49.762710357555093</v>
      </c>
      <c r="N292" s="81">
        <v>42.976978088798447</v>
      </c>
      <c r="O292" s="81">
        <v>46.440068474542485</v>
      </c>
      <c r="P292" s="81">
        <v>59.270606529619222</v>
      </c>
      <c r="Q292" s="81">
        <v>3.1414277216210986</v>
      </c>
      <c r="R292" s="81">
        <v>0.19956961221977804</v>
      </c>
      <c r="S292" s="81">
        <v>3.7829451761732069</v>
      </c>
      <c r="T292" s="82"/>
      <c r="U292" s="81">
        <v>9996159</v>
      </c>
      <c r="V292" s="81">
        <v>1495</v>
      </c>
      <c r="W292" s="81">
        <v>856</v>
      </c>
      <c r="X292" s="81">
        <v>15737</v>
      </c>
      <c r="Y292" s="81">
        <v>25506</v>
      </c>
      <c r="Z292" s="81">
        <v>34170</v>
      </c>
      <c r="AA292" s="81">
        <v>13040</v>
      </c>
      <c r="AB292" s="81">
        <v>52646</v>
      </c>
      <c r="AC292" s="81">
        <v>34287.999999999993</v>
      </c>
      <c r="AD292" s="81">
        <v>3.7829451761732069</v>
      </c>
      <c r="AE292" s="82"/>
      <c r="AF292" s="81">
        <v>74370934.713319406</v>
      </c>
      <c r="AG292" s="81">
        <v>3199243.6479539685</v>
      </c>
      <c r="AH292" s="81">
        <v>8949650.3425354641</v>
      </c>
      <c r="AI292" s="81">
        <v>94482643.423349276</v>
      </c>
      <c r="AJ292" s="81">
        <v>107969950.25313087</v>
      </c>
      <c r="AK292" s="81">
        <v>0</v>
      </c>
      <c r="AL292" s="81">
        <v>0</v>
      </c>
      <c r="AM292" s="81">
        <v>6910518.637529592</v>
      </c>
      <c r="AN292" s="81">
        <v>0</v>
      </c>
      <c r="AO292" s="81">
        <v>0</v>
      </c>
      <c r="AP292" s="82"/>
      <c r="AQ292" s="81">
        <v>2354</v>
      </c>
      <c r="AR292" s="81">
        <v>1096</v>
      </c>
      <c r="AS292" s="81">
        <v>0</v>
      </c>
      <c r="AT292" s="81">
        <v>1</v>
      </c>
      <c r="AU292" s="81">
        <v>0</v>
      </c>
      <c r="AV292" s="81">
        <v>0</v>
      </c>
      <c r="AW292" s="81"/>
      <c r="AX292" s="82"/>
      <c r="AY292" s="81">
        <v>12161.587999999971</v>
      </c>
      <c r="AZ292" s="81">
        <v>86871.049999999726</v>
      </c>
      <c r="BA292" s="81">
        <v>0</v>
      </c>
      <c r="BB292" s="81">
        <v>450</v>
      </c>
      <c r="BC292" s="81">
        <v>0</v>
      </c>
      <c r="BD292" s="81">
        <v>0</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2144</v>
      </c>
      <c r="B293" s="80">
        <v>272</v>
      </c>
      <c r="C293" s="80">
        <v>19</v>
      </c>
      <c r="D293" s="80">
        <v>16</v>
      </c>
      <c r="E293" s="80">
        <v>2022</v>
      </c>
      <c r="F293" s="80" t="s">
        <v>568</v>
      </c>
      <c r="G293" s="174" t="s">
        <v>2125</v>
      </c>
      <c r="H293" s="80" t="s">
        <v>2126</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2466</v>
      </c>
      <c r="AR293" s="81">
        <v>1114</v>
      </c>
      <c r="AS293" s="81">
        <v>0</v>
      </c>
      <c r="AT293" s="81">
        <v>1</v>
      </c>
      <c r="AU293" s="81">
        <v>0</v>
      </c>
      <c r="AV293" s="81">
        <v>0</v>
      </c>
      <c r="AW293" s="81"/>
      <c r="AX293" s="82"/>
      <c r="AY293" s="81">
        <v>12883.267999999964</v>
      </c>
      <c r="AZ293" s="81">
        <v>87759.849999999744</v>
      </c>
      <c r="BA293" s="81">
        <v>0</v>
      </c>
      <c r="BB293" s="81">
        <v>450</v>
      </c>
      <c r="BC293" s="81">
        <v>0</v>
      </c>
      <c r="BD293" s="81">
        <v>0</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2145</v>
      </c>
      <c r="B294" s="80">
        <v>86</v>
      </c>
      <c r="C294" s="80">
        <v>1</v>
      </c>
      <c r="D294" s="80">
        <v>6</v>
      </c>
      <c r="E294" s="80">
        <v>1990</v>
      </c>
      <c r="F294" s="80" t="s">
        <v>562</v>
      </c>
      <c r="G294" s="80" t="s">
        <v>2146</v>
      </c>
      <c r="H294" s="80" t="s">
        <v>2147</v>
      </c>
      <c r="I294" s="177"/>
      <c r="J294" s="81">
        <v>151.28164501976957</v>
      </c>
      <c r="K294" s="81">
        <v>10.366267772906371</v>
      </c>
      <c r="L294" s="81">
        <v>9.7420007011069281</v>
      </c>
      <c r="M294" s="81">
        <v>33.888862240819179</v>
      </c>
      <c r="N294" s="81">
        <v>47.97928125695509</v>
      </c>
      <c r="O294" s="81">
        <v>46.555933836432189</v>
      </c>
      <c r="P294" s="81">
        <v>68.188811998105336</v>
      </c>
      <c r="Q294" s="81">
        <v>4.1257397977677828</v>
      </c>
      <c r="R294" s="81">
        <v>0</v>
      </c>
      <c r="S294" s="81">
        <v>4.0645255808347489</v>
      </c>
      <c r="T294" s="82"/>
      <c r="U294" s="81">
        <v>15730779</v>
      </c>
      <c r="V294" s="81">
        <v>3189</v>
      </c>
      <c r="W294" s="81">
        <v>110</v>
      </c>
      <c r="X294" s="81">
        <v>11687</v>
      </c>
      <c r="Y294" s="81">
        <v>16437</v>
      </c>
      <c r="Z294" s="81">
        <v>19149</v>
      </c>
      <c r="AA294" s="81">
        <v>16557</v>
      </c>
      <c r="AB294" s="81">
        <v>66988</v>
      </c>
      <c r="AC294" s="81">
        <v>0</v>
      </c>
      <c r="AD294" s="81">
        <v>4.0645255808347489</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2148</v>
      </c>
      <c r="B295" s="80">
        <v>87</v>
      </c>
      <c r="C295" s="80">
        <v>2</v>
      </c>
      <c r="D295" s="80">
        <v>6</v>
      </c>
      <c r="E295" s="80">
        <v>2005</v>
      </c>
      <c r="F295" s="80" t="s">
        <v>565</v>
      </c>
      <c r="G295" s="80" t="s">
        <v>2146</v>
      </c>
      <c r="H295" s="80" t="s">
        <v>2147</v>
      </c>
      <c r="I295" s="177"/>
      <c r="J295" s="81">
        <v>162.91458267844521</v>
      </c>
      <c r="K295" s="81">
        <v>8.3310322255086255</v>
      </c>
      <c r="L295" s="81">
        <v>12.647487867926678</v>
      </c>
      <c r="M295" s="81">
        <v>76.140472398540879</v>
      </c>
      <c r="N295" s="81">
        <v>85.149271874071388</v>
      </c>
      <c r="O295" s="81">
        <v>74.221679598342917</v>
      </c>
      <c r="P295" s="81">
        <v>73.770493662862023</v>
      </c>
      <c r="Q295" s="81">
        <v>3.7673659858319382</v>
      </c>
      <c r="R295" s="81">
        <v>0</v>
      </c>
      <c r="S295" s="81">
        <v>3.9764547701365158</v>
      </c>
      <c r="T295" s="82"/>
      <c r="U295" s="81">
        <v>17633184</v>
      </c>
      <c r="V295" s="81">
        <v>3175</v>
      </c>
      <c r="W295" s="81">
        <v>151</v>
      </c>
      <c r="X295" s="81">
        <v>12321</v>
      </c>
      <c r="Y295" s="81">
        <v>18789</v>
      </c>
      <c r="Z295" s="81">
        <v>35327</v>
      </c>
      <c r="AA295" s="81">
        <v>14670</v>
      </c>
      <c r="AB295" s="81">
        <v>63946</v>
      </c>
      <c r="AC295" s="81">
        <v>0</v>
      </c>
      <c r="AD295" s="81">
        <v>3.9764547701365158</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2149</v>
      </c>
      <c r="B296" s="80">
        <v>88</v>
      </c>
      <c r="C296" s="80">
        <v>3</v>
      </c>
      <c r="D296" s="80">
        <v>6</v>
      </c>
      <c r="E296" s="80">
        <v>2006</v>
      </c>
      <c r="F296" s="80" t="s">
        <v>566</v>
      </c>
      <c r="G296" s="80" t="s">
        <v>2146</v>
      </c>
      <c r="H296" s="80" t="s">
        <v>2147</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2150</v>
      </c>
      <c r="B297" s="80">
        <v>89</v>
      </c>
      <c r="C297" s="80">
        <v>4</v>
      </c>
      <c r="D297" s="80">
        <v>6</v>
      </c>
      <c r="E297" s="80">
        <v>2007</v>
      </c>
      <c r="F297" s="80" t="s">
        <v>567</v>
      </c>
      <c r="G297" s="80" t="s">
        <v>2146</v>
      </c>
      <c r="H297" s="80" t="s">
        <v>2147</v>
      </c>
      <c r="I297" s="177"/>
      <c r="J297" s="81">
        <v>140.35458462041018</v>
      </c>
      <c r="K297" s="81">
        <v>7.3920969520856872</v>
      </c>
      <c r="L297" s="81">
        <v>13.365403009367359</v>
      </c>
      <c r="M297" s="81">
        <v>64.458916732560056</v>
      </c>
      <c r="N297" s="81">
        <v>88.179310760449923</v>
      </c>
      <c r="O297" s="81">
        <v>72.517446155267464</v>
      </c>
      <c r="P297" s="81">
        <v>73.717454360358062</v>
      </c>
      <c r="Q297" s="81">
        <v>3.8996627262834833</v>
      </c>
      <c r="R297" s="81">
        <v>0</v>
      </c>
      <c r="S297" s="81">
        <v>3.8017212751536698</v>
      </c>
      <c r="T297" s="82"/>
      <c r="U297" s="81">
        <v>17924918</v>
      </c>
      <c r="V297" s="81">
        <v>2945</v>
      </c>
      <c r="W297" s="81">
        <v>200</v>
      </c>
      <c r="X297" s="81">
        <v>14046</v>
      </c>
      <c r="Y297" s="81">
        <v>19082</v>
      </c>
      <c r="Z297" s="81">
        <v>35881</v>
      </c>
      <c r="AA297" s="81">
        <v>14436</v>
      </c>
      <c r="AB297" s="81">
        <v>62691</v>
      </c>
      <c r="AC297" s="81">
        <v>0</v>
      </c>
      <c r="AD297" s="81">
        <v>3.8017212751536698</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2151</v>
      </c>
      <c r="B298" s="80">
        <v>90</v>
      </c>
      <c r="C298" s="80">
        <v>5</v>
      </c>
      <c r="D298" s="80">
        <v>6</v>
      </c>
      <c r="E298" s="80">
        <v>2008</v>
      </c>
      <c r="F298" s="80" t="s">
        <v>84</v>
      </c>
      <c r="G298" s="80" t="s">
        <v>2146</v>
      </c>
      <c r="H298" s="80" t="s">
        <v>2147</v>
      </c>
      <c r="I298" s="177"/>
      <c r="J298" s="81">
        <v>137.99840663367846</v>
      </c>
      <c r="K298" s="81">
        <v>5.8563450093810667</v>
      </c>
      <c r="L298" s="81">
        <v>13.056960703896818</v>
      </c>
      <c r="M298" s="81">
        <v>72.233148166607265</v>
      </c>
      <c r="N298" s="81">
        <v>84.29766565760842</v>
      </c>
      <c r="O298" s="81">
        <v>70.482212769744081</v>
      </c>
      <c r="P298" s="81">
        <v>71.776794235585967</v>
      </c>
      <c r="Q298" s="81">
        <v>3.7951259359210638</v>
      </c>
      <c r="R298" s="81">
        <v>0</v>
      </c>
      <c r="S298" s="81">
        <v>3.4706843655242157</v>
      </c>
      <c r="T298" s="82"/>
      <c r="U298" s="81">
        <v>18365962</v>
      </c>
      <c r="V298" s="81">
        <v>2945</v>
      </c>
      <c r="W298" s="81">
        <v>200</v>
      </c>
      <c r="X298" s="81">
        <v>14046</v>
      </c>
      <c r="Y298" s="81">
        <v>19118</v>
      </c>
      <c r="Z298" s="81">
        <v>36098</v>
      </c>
      <c r="AA298" s="81">
        <v>14072</v>
      </c>
      <c r="AB298" s="81">
        <v>62013</v>
      </c>
      <c r="AC298" s="81">
        <v>0</v>
      </c>
      <c r="AD298" s="81">
        <v>3.4706843655242157</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2152</v>
      </c>
      <c r="B299" s="80">
        <v>91</v>
      </c>
      <c r="C299" s="80">
        <v>6</v>
      </c>
      <c r="D299" s="80">
        <v>6</v>
      </c>
      <c r="E299" s="80">
        <v>2009</v>
      </c>
      <c r="F299" s="80" t="s">
        <v>85</v>
      </c>
      <c r="G299" s="80" t="s">
        <v>2146</v>
      </c>
      <c r="H299" s="80" t="s">
        <v>2147</v>
      </c>
      <c r="I299" s="177"/>
      <c r="J299" s="81">
        <v>107.95803374947103</v>
      </c>
      <c r="K299" s="81">
        <v>5.0280848695282714</v>
      </c>
      <c r="L299" s="81">
        <v>11.277655612699951</v>
      </c>
      <c r="M299" s="81">
        <v>73.702969109694649</v>
      </c>
      <c r="N299" s="81">
        <v>77.201516979398917</v>
      </c>
      <c r="O299" s="81">
        <v>71.452531824096468</v>
      </c>
      <c r="P299" s="81">
        <v>68.703821714224432</v>
      </c>
      <c r="Q299" s="81">
        <v>3.5747884085552237</v>
      </c>
      <c r="R299" s="81">
        <v>0</v>
      </c>
      <c r="S299" s="81">
        <v>3.5801221231689877</v>
      </c>
      <c r="T299" s="82"/>
      <c r="U299" s="81">
        <v>12437456</v>
      </c>
      <c r="V299" s="81">
        <v>2579</v>
      </c>
      <c r="W299" s="81">
        <v>238</v>
      </c>
      <c r="X299" s="81">
        <v>14198</v>
      </c>
      <c r="Y299" s="81">
        <v>19126</v>
      </c>
      <c r="Z299" s="81">
        <v>36121</v>
      </c>
      <c r="AA299" s="81">
        <v>13828</v>
      </c>
      <c r="AB299" s="81">
        <v>61319</v>
      </c>
      <c r="AC299" s="81">
        <v>0</v>
      </c>
      <c r="AD299" s="81">
        <v>3.5801221231689877</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0</v>
      </c>
      <c r="BH299" s="81">
        <v>0</v>
      </c>
      <c r="BI299" s="81">
        <v>156.55000000000001</v>
      </c>
      <c r="BJ299" s="81">
        <v>0</v>
      </c>
      <c r="BK299" s="81">
        <v>0</v>
      </c>
      <c r="BL299" s="81">
        <v>0</v>
      </c>
      <c r="BM299" s="82"/>
      <c r="BN299" s="81">
        <v>0</v>
      </c>
      <c r="BO299" s="81">
        <v>0</v>
      </c>
      <c r="BP299" s="81">
        <v>7</v>
      </c>
      <c r="BQ299" s="81">
        <v>0</v>
      </c>
      <c r="BR299" s="81">
        <v>0</v>
      </c>
      <c r="BS299" s="81">
        <v>0</v>
      </c>
      <c r="BT299"/>
      <c r="BU299" s="80"/>
      <c r="BV299" s="80"/>
      <c r="BW299" s="80"/>
      <c r="BX299" s="80"/>
      <c r="BY299" s="80"/>
      <c r="BZ299" s="80"/>
      <c r="CA299" s="80"/>
      <c r="CB299" s="80"/>
      <c r="CC299" s="80"/>
    </row>
    <row r="300" spans="1:81">
      <c r="A300" s="80" t="s">
        <v>2153</v>
      </c>
      <c r="B300" s="80">
        <v>92</v>
      </c>
      <c r="C300" s="80">
        <v>7</v>
      </c>
      <c r="D300" s="80">
        <v>6</v>
      </c>
      <c r="E300" s="80">
        <v>2010</v>
      </c>
      <c r="F300" s="80" t="s">
        <v>86</v>
      </c>
      <c r="G300" s="80" t="s">
        <v>2146</v>
      </c>
      <c r="H300" s="80" t="s">
        <v>2147</v>
      </c>
      <c r="I300" s="177"/>
      <c r="J300" s="81">
        <v>119.29306990709117</v>
      </c>
      <c r="K300" s="81">
        <v>5.1249086889653839</v>
      </c>
      <c r="L300" s="81">
        <v>10.676975367724818</v>
      </c>
      <c r="M300" s="81">
        <v>71.880303139983667</v>
      </c>
      <c r="N300" s="81">
        <v>77.388346275516597</v>
      </c>
      <c r="O300" s="81">
        <v>71.287437471275737</v>
      </c>
      <c r="P300" s="81">
        <v>68.776874804015662</v>
      </c>
      <c r="Q300" s="81">
        <v>3.6896581950160221</v>
      </c>
      <c r="R300" s="81">
        <v>0</v>
      </c>
      <c r="S300" s="81">
        <v>4.2599031929354565</v>
      </c>
      <c r="T300" s="82"/>
      <c r="U300" s="81">
        <v>14702621</v>
      </c>
      <c r="V300" s="81">
        <v>2579</v>
      </c>
      <c r="W300" s="81">
        <v>238</v>
      </c>
      <c r="X300" s="81">
        <v>14198</v>
      </c>
      <c r="Y300" s="81">
        <v>19139</v>
      </c>
      <c r="Z300" s="81">
        <v>36205</v>
      </c>
      <c r="AA300" s="81">
        <v>13497</v>
      </c>
      <c r="AB300" s="81">
        <v>60644</v>
      </c>
      <c r="AC300" s="81">
        <v>0</v>
      </c>
      <c r="AD300" s="81">
        <v>4.2599031929354565</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0</v>
      </c>
      <c r="BH300" s="81">
        <v>0</v>
      </c>
      <c r="BI300" s="81">
        <v>180.18299999999999</v>
      </c>
      <c r="BJ300" s="81">
        <v>0</v>
      </c>
      <c r="BK300" s="81">
        <v>0</v>
      </c>
      <c r="BL300" s="81">
        <v>0</v>
      </c>
      <c r="BM300" s="82"/>
      <c r="BN300" s="81">
        <v>0</v>
      </c>
      <c r="BO300" s="81">
        <v>0</v>
      </c>
      <c r="BP300" s="81">
        <v>7</v>
      </c>
      <c r="BQ300" s="81">
        <v>0</v>
      </c>
      <c r="BR300" s="81">
        <v>0</v>
      </c>
      <c r="BS300" s="81">
        <v>0</v>
      </c>
      <c r="BT300"/>
      <c r="BU300" s="80">
        <v>180.18299999999999</v>
      </c>
      <c r="BV300" s="80">
        <v>0</v>
      </c>
      <c r="BW300" s="80">
        <v>0</v>
      </c>
      <c r="BX300" s="80">
        <v>0</v>
      </c>
      <c r="BY300" s="80">
        <v>0</v>
      </c>
      <c r="BZ300" s="80">
        <v>0</v>
      </c>
      <c r="CA300" s="80">
        <v>0</v>
      </c>
      <c r="CB300" s="80">
        <v>0</v>
      </c>
      <c r="CC300" s="80">
        <v>0</v>
      </c>
    </row>
    <row r="301" spans="1:81">
      <c r="A301" s="80" t="s">
        <v>2154</v>
      </c>
      <c r="B301" s="80">
        <v>93</v>
      </c>
      <c r="C301" s="80">
        <v>8</v>
      </c>
      <c r="D301" s="80">
        <v>6</v>
      </c>
      <c r="E301" s="80">
        <v>2011</v>
      </c>
      <c r="F301" s="80" t="s">
        <v>87</v>
      </c>
      <c r="G301" s="80" t="s">
        <v>2146</v>
      </c>
      <c r="H301" s="80" t="s">
        <v>2147</v>
      </c>
      <c r="I301" s="177"/>
      <c r="J301" s="81">
        <v>134.77038675526794</v>
      </c>
      <c r="K301" s="81">
        <v>6.8841067525568658</v>
      </c>
      <c r="L301" s="81">
        <v>9.9674879065100761</v>
      </c>
      <c r="M301" s="81">
        <v>83.65452955590591</v>
      </c>
      <c r="N301" s="81">
        <v>90.123717523196518</v>
      </c>
      <c r="O301" s="81">
        <v>70.608021446081295</v>
      </c>
      <c r="P301" s="81">
        <v>66.497371662963531</v>
      </c>
      <c r="Q301" s="81">
        <v>4.1584161010161163</v>
      </c>
      <c r="R301" s="81">
        <v>0</v>
      </c>
      <c r="S301" s="81">
        <v>4.7106735001347353</v>
      </c>
      <c r="T301" s="82"/>
      <c r="U301" s="81">
        <v>13696924</v>
      </c>
      <c r="V301" s="81">
        <v>2579</v>
      </c>
      <c r="W301" s="81">
        <v>238</v>
      </c>
      <c r="X301" s="81">
        <v>14198</v>
      </c>
      <c r="Y301" s="81">
        <v>19042</v>
      </c>
      <c r="Z301" s="81">
        <v>36639</v>
      </c>
      <c r="AA301" s="81">
        <v>13438</v>
      </c>
      <c r="AB301" s="81">
        <v>59255</v>
      </c>
      <c r="AC301" s="81">
        <v>0</v>
      </c>
      <c r="AD301" s="81">
        <v>4.7106735001347353</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0</v>
      </c>
      <c r="BH301" s="81">
        <v>0</v>
      </c>
      <c r="BI301" s="81">
        <v>197.90299999999999</v>
      </c>
      <c r="BJ301" s="81">
        <v>0</v>
      </c>
      <c r="BK301" s="81">
        <v>0</v>
      </c>
      <c r="BL301" s="81">
        <v>0</v>
      </c>
      <c r="BM301" s="82"/>
      <c r="BN301" s="81">
        <v>0</v>
      </c>
      <c r="BO301" s="81">
        <v>0</v>
      </c>
      <c r="BP301" s="81">
        <v>9</v>
      </c>
      <c r="BQ301" s="81">
        <v>0</v>
      </c>
      <c r="BR301" s="81">
        <v>0</v>
      </c>
      <c r="BS301" s="81">
        <v>0</v>
      </c>
      <c r="BT301"/>
      <c r="BU301" s="80">
        <v>197.90299999999999</v>
      </c>
      <c r="BV301" s="80">
        <v>0</v>
      </c>
      <c r="BW301" s="80">
        <v>0</v>
      </c>
      <c r="BX301" s="80">
        <v>0</v>
      </c>
      <c r="BY301" s="80">
        <v>0</v>
      </c>
      <c r="BZ301" s="80">
        <v>0</v>
      </c>
      <c r="CA301" s="80">
        <v>0</v>
      </c>
      <c r="CB301" s="80">
        <v>0</v>
      </c>
      <c r="CC301" s="80">
        <v>0</v>
      </c>
    </row>
    <row r="302" spans="1:81">
      <c r="A302" s="80" t="s">
        <v>2155</v>
      </c>
      <c r="B302" s="80">
        <v>94</v>
      </c>
      <c r="C302" s="80">
        <v>9</v>
      </c>
      <c r="D302" s="80">
        <v>6</v>
      </c>
      <c r="E302" s="80">
        <v>2012</v>
      </c>
      <c r="F302" s="80" t="s">
        <v>88</v>
      </c>
      <c r="G302" s="80" t="s">
        <v>2146</v>
      </c>
      <c r="H302" s="80" t="s">
        <v>2147</v>
      </c>
      <c r="I302" s="177"/>
      <c r="J302" s="81">
        <v>151.85645421619637</v>
      </c>
      <c r="K302" s="81">
        <v>6.4625939286631011</v>
      </c>
      <c r="L302" s="81">
        <v>9.9972570426770915</v>
      </c>
      <c r="M302" s="81">
        <v>94.12145753396986</v>
      </c>
      <c r="N302" s="81">
        <v>96.101352421945464</v>
      </c>
      <c r="O302" s="81">
        <v>71.224426361280223</v>
      </c>
      <c r="P302" s="81">
        <v>66.890646597545853</v>
      </c>
      <c r="Q302" s="81">
        <v>4.4686878501365381</v>
      </c>
      <c r="R302" s="81">
        <v>0</v>
      </c>
      <c r="S302" s="81">
        <v>5.6390224217727178</v>
      </c>
      <c r="T302" s="82"/>
      <c r="U302" s="81">
        <v>14153897</v>
      </c>
      <c r="V302" s="81">
        <v>2579</v>
      </c>
      <c r="W302" s="81">
        <v>238</v>
      </c>
      <c r="X302" s="81">
        <v>14198</v>
      </c>
      <c r="Y302" s="81">
        <v>19096</v>
      </c>
      <c r="Z302" s="81">
        <v>37252</v>
      </c>
      <c r="AA302" s="81">
        <v>13441</v>
      </c>
      <c r="AB302" s="81">
        <v>58608</v>
      </c>
      <c r="AC302" s="81">
        <v>0</v>
      </c>
      <c r="AD302" s="81">
        <v>5.6390224217727178</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0</v>
      </c>
      <c r="BH302" s="81">
        <v>0</v>
      </c>
      <c r="BI302" s="81">
        <v>208.458</v>
      </c>
      <c r="BJ302" s="81">
        <v>0</v>
      </c>
      <c r="BK302" s="81">
        <v>0</v>
      </c>
      <c r="BL302" s="81">
        <v>0</v>
      </c>
      <c r="BM302" s="82"/>
      <c r="BN302" s="81">
        <v>0</v>
      </c>
      <c r="BO302" s="81">
        <v>0</v>
      </c>
      <c r="BP302" s="81">
        <v>9</v>
      </c>
      <c r="BQ302" s="81">
        <v>0</v>
      </c>
      <c r="BR302" s="81">
        <v>0</v>
      </c>
      <c r="BS302" s="81">
        <v>0</v>
      </c>
      <c r="BT302"/>
      <c r="BU302" s="80">
        <v>208.458</v>
      </c>
      <c r="BV302" s="80">
        <v>0</v>
      </c>
      <c r="BW302" s="80">
        <v>0</v>
      </c>
      <c r="BX302" s="80">
        <v>0</v>
      </c>
      <c r="BY302" s="80">
        <v>0</v>
      </c>
      <c r="BZ302" s="80">
        <v>0</v>
      </c>
      <c r="CA302" s="80">
        <v>0</v>
      </c>
      <c r="CB302" s="80">
        <v>0</v>
      </c>
      <c r="CC302" s="80">
        <v>0</v>
      </c>
    </row>
    <row r="303" spans="1:81">
      <c r="A303" s="80" t="s">
        <v>2156</v>
      </c>
      <c r="B303" s="80">
        <v>95</v>
      </c>
      <c r="C303" s="80">
        <v>10</v>
      </c>
      <c r="D303" s="80">
        <v>6</v>
      </c>
      <c r="E303" s="80">
        <v>2013</v>
      </c>
      <c r="F303" s="80" t="s">
        <v>89</v>
      </c>
      <c r="G303" s="80" t="s">
        <v>2146</v>
      </c>
      <c r="H303" s="80" t="s">
        <v>2147</v>
      </c>
      <c r="I303" s="177"/>
      <c r="J303" s="81">
        <v>122.83401540837964</v>
      </c>
      <c r="K303" s="81">
        <v>5.4865768965943111</v>
      </c>
      <c r="L303" s="81">
        <v>7.2524818236288882</v>
      </c>
      <c r="M303" s="81">
        <v>81.232756261378114</v>
      </c>
      <c r="N303" s="81">
        <v>95.365486182233752</v>
      </c>
      <c r="O303" s="81">
        <v>69.155822090300845</v>
      </c>
      <c r="P303" s="81">
        <v>67.627233637285826</v>
      </c>
      <c r="Q303" s="81">
        <v>4.5097126588462526</v>
      </c>
      <c r="R303" s="81">
        <v>0</v>
      </c>
      <c r="S303" s="81">
        <v>6.8469232070213666</v>
      </c>
      <c r="T303" s="82"/>
      <c r="U303" s="81">
        <v>12587314</v>
      </c>
      <c r="V303" s="81">
        <v>2579</v>
      </c>
      <c r="W303" s="81">
        <v>238</v>
      </c>
      <c r="X303" s="81">
        <v>14198</v>
      </c>
      <c r="Y303" s="81">
        <v>19266</v>
      </c>
      <c r="Z303" s="81">
        <v>37785</v>
      </c>
      <c r="AA303" s="81">
        <v>13538</v>
      </c>
      <c r="AB303" s="81">
        <v>58298</v>
      </c>
      <c r="AC303" s="81">
        <v>0</v>
      </c>
      <c r="AD303" s="81">
        <v>6.8469232070213666</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0</v>
      </c>
      <c r="BH303" s="81">
        <v>0</v>
      </c>
      <c r="BI303" s="81">
        <v>220.315</v>
      </c>
      <c r="BJ303" s="81">
        <v>0</v>
      </c>
      <c r="BK303" s="81">
        <v>0</v>
      </c>
      <c r="BL303" s="81">
        <v>0</v>
      </c>
      <c r="BM303" s="82"/>
      <c r="BN303" s="81">
        <v>0</v>
      </c>
      <c r="BO303" s="81">
        <v>0</v>
      </c>
      <c r="BP303" s="81">
        <v>9</v>
      </c>
      <c r="BQ303" s="81">
        <v>0</v>
      </c>
      <c r="BR303" s="81">
        <v>0</v>
      </c>
      <c r="BS303" s="81">
        <v>0</v>
      </c>
      <c r="BT303"/>
      <c r="BU303" s="80">
        <v>220.315</v>
      </c>
      <c r="BV303" s="80">
        <v>0</v>
      </c>
      <c r="BW303" s="80">
        <v>0</v>
      </c>
      <c r="BX303" s="80">
        <v>0</v>
      </c>
      <c r="BY303" s="80">
        <v>0</v>
      </c>
      <c r="BZ303" s="80">
        <v>0</v>
      </c>
      <c r="CA303" s="80">
        <v>0</v>
      </c>
      <c r="CB303" s="80">
        <v>0</v>
      </c>
      <c r="CC303" s="80">
        <v>0</v>
      </c>
    </row>
    <row r="304" spans="1:81">
      <c r="A304" s="80" t="s">
        <v>2157</v>
      </c>
      <c r="B304" s="80">
        <v>96</v>
      </c>
      <c r="C304" s="80">
        <v>11</v>
      </c>
      <c r="D304" s="80">
        <v>6</v>
      </c>
      <c r="E304" s="80">
        <v>2014</v>
      </c>
      <c r="F304" s="80" t="s">
        <v>90</v>
      </c>
      <c r="G304" s="80" t="s">
        <v>2146</v>
      </c>
      <c r="H304" s="80" t="s">
        <v>2147</v>
      </c>
      <c r="I304" s="177"/>
      <c r="J304" s="81">
        <v>132.70966884126975</v>
      </c>
      <c r="K304" s="81">
        <v>6.2532541783840827</v>
      </c>
      <c r="L304" s="81">
        <v>9.4085055927557075</v>
      </c>
      <c r="M304" s="81">
        <v>91.016732424769231</v>
      </c>
      <c r="N304" s="81">
        <v>94.510875623464045</v>
      </c>
      <c r="O304" s="81">
        <v>66.721917106514226</v>
      </c>
      <c r="P304" s="81">
        <v>68.496167153948875</v>
      </c>
      <c r="Q304" s="81">
        <v>4.280478284241239</v>
      </c>
      <c r="R304" s="81">
        <v>0</v>
      </c>
      <c r="S304" s="81">
        <v>7.1195740958029745</v>
      </c>
      <c r="T304" s="82"/>
      <c r="U304" s="81">
        <v>14626308</v>
      </c>
      <c r="V304" s="81">
        <v>2706</v>
      </c>
      <c r="W304" s="81">
        <v>205</v>
      </c>
      <c r="X304" s="81">
        <v>14228</v>
      </c>
      <c r="Y304" s="81">
        <v>19549</v>
      </c>
      <c r="Z304" s="81">
        <v>38395</v>
      </c>
      <c r="AA304" s="81">
        <v>13641</v>
      </c>
      <c r="AB304" s="81">
        <v>57673</v>
      </c>
      <c r="AC304" s="81">
        <v>0</v>
      </c>
      <c r="AD304" s="81">
        <v>7.1195740958029745</v>
      </c>
      <c r="AE304" s="82"/>
      <c r="AF304" s="81">
        <v>140673544.58699697</v>
      </c>
      <c r="AG304" s="81">
        <v>4925042.6232728092</v>
      </c>
      <c r="AH304" s="81">
        <v>2101973.9334417046</v>
      </c>
      <c r="AI304" s="81">
        <v>97864334.414733231</v>
      </c>
      <c r="AJ304" s="81">
        <v>117188867.83462016</v>
      </c>
      <c r="AK304" s="81">
        <v>0</v>
      </c>
      <c r="AL304" s="81">
        <v>0</v>
      </c>
      <c r="AM304" s="81">
        <v>7917641.0799631765</v>
      </c>
      <c r="AN304" s="81">
        <v>0</v>
      </c>
      <c r="AO304" s="81">
        <v>0</v>
      </c>
      <c r="AP304" s="82"/>
      <c r="AQ304" s="81">
        <v>1058</v>
      </c>
      <c r="AR304" s="81">
        <v>172</v>
      </c>
      <c r="AS304" s="81">
        <v>0</v>
      </c>
      <c r="AT304" s="81">
        <v>0</v>
      </c>
      <c r="AU304" s="81">
        <v>0</v>
      </c>
      <c r="AV304" s="81">
        <v>0</v>
      </c>
      <c r="AW304" s="81" t="s">
        <v>564</v>
      </c>
      <c r="AX304" s="82"/>
      <c r="AY304" s="81">
        <v>4617.8999999999996</v>
      </c>
      <c r="AZ304" s="81">
        <v>12608.199999999999</v>
      </c>
      <c r="BA304" s="81">
        <v>0</v>
      </c>
      <c r="BB304" s="81">
        <v>0</v>
      </c>
      <c r="BC304" s="81">
        <v>0</v>
      </c>
      <c r="BD304" s="81">
        <v>0</v>
      </c>
      <c r="BE304" s="81" t="s">
        <v>564</v>
      </c>
      <c r="BF304" s="82"/>
      <c r="BG304" s="81">
        <v>0</v>
      </c>
      <c r="BH304" s="81">
        <v>0</v>
      </c>
      <c r="BI304" s="81">
        <v>210.02600000000001</v>
      </c>
      <c r="BJ304" s="81">
        <v>0</v>
      </c>
      <c r="BK304" s="81">
        <v>0</v>
      </c>
      <c r="BL304" s="81">
        <v>0</v>
      </c>
      <c r="BM304" s="82"/>
      <c r="BN304" s="81">
        <v>0</v>
      </c>
      <c r="BO304" s="81">
        <v>0</v>
      </c>
      <c r="BP304" s="81">
        <v>9</v>
      </c>
      <c r="BQ304" s="81">
        <v>0</v>
      </c>
      <c r="BR304" s="81">
        <v>0</v>
      </c>
      <c r="BS304" s="81">
        <v>0</v>
      </c>
      <c r="BT304"/>
      <c r="BU304" s="80">
        <v>210.02600000000001</v>
      </c>
      <c r="BV304" s="80">
        <v>0</v>
      </c>
      <c r="BW304" s="80">
        <v>0</v>
      </c>
      <c r="BX304" s="80">
        <v>0</v>
      </c>
      <c r="BY304" s="80">
        <v>0</v>
      </c>
      <c r="BZ304" s="80">
        <v>0</v>
      </c>
      <c r="CA304" s="80">
        <v>0</v>
      </c>
      <c r="CB304" s="80">
        <v>0</v>
      </c>
      <c r="CC304" s="80">
        <v>0</v>
      </c>
    </row>
    <row r="305" spans="1:81">
      <c r="A305" s="80" t="s">
        <v>2158</v>
      </c>
      <c r="B305" s="80">
        <v>97</v>
      </c>
      <c r="C305" s="80">
        <v>12</v>
      </c>
      <c r="D305" s="80">
        <v>6</v>
      </c>
      <c r="E305" s="80">
        <v>2015</v>
      </c>
      <c r="F305" s="80" t="s">
        <v>91</v>
      </c>
      <c r="G305" s="80" t="s">
        <v>2146</v>
      </c>
      <c r="H305" s="80" t="s">
        <v>2147</v>
      </c>
      <c r="I305" s="177"/>
      <c r="J305" s="81">
        <v>127.309190341696</v>
      </c>
      <c r="K305" s="81">
        <v>6.3195868165501388</v>
      </c>
      <c r="L305" s="81">
        <v>9.5704046840483965</v>
      </c>
      <c r="M305" s="81">
        <v>89.542140629427223</v>
      </c>
      <c r="N305" s="81">
        <v>85.307959584569844</v>
      </c>
      <c r="O305" s="81">
        <v>66.071432454660282</v>
      </c>
      <c r="P305" s="81">
        <v>68.741022331171422</v>
      </c>
      <c r="Q305" s="81">
        <v>4.1387162631826797</v>
      </c>
      <c r="R305" s="81">
        <v>0</v>
      </c>
      <c r="S305" s="81">
        <v>5.7955586176960967</v>
      </c>
      <c r="T305" s="82"/>
      <c r="U305" s="81">
        <v>15535455</v>
      </c>
      <c r="V305" s="81">
        <v>2706</v>
      </c>
      <c r="W305" s="81">
        <v>205</v>
      </c>
      <c r="X305" s="81">
        <v>14228</v>
      </c>
      <c r="Y305" s="81">
        <v>19680</v>
      </c>
      <c r="Z305" s="81">
        <v>38387</v>
      </c>
      <c r="AA305" s="81">
        <v>13679</v>
      </c>
      <c r="AB305" s="81">
        <v>56962</v>
      </c>
      <c r="AC305" s="81">
        <v>0</v>
      </c>
      <c r="AD305" s="81">
        <v>5.7955586176960967</v>
      </c>
      <c r="AE305" s="82"/>
      <c r="AF305" s="81">
        <v>135417537.46486482</v>
      </c>
      <c r="AG305" s="81">
        <v>4647145.137155219</v>
      </c>
      <c r="AH305" s="81">
        <v>1664616.4991933757</v>
      </c>
      <c r="AI305" s="81">
        <v>100252198.33433437</v>
      </c>
      <c r="AJ305" s="81">
        <v>107847265.11632311</v>
      </c>
      <c r="AK305" s="81">
        <v>0</v>
      </c>
      <c r="AL305" s="81">
        <v>0</v>
      </c>
      <c r="AM305" s="81">
        <v>7806403.1533969529</v>
      </c>
      <c r="AN305" s="81">
        <v>0</v>
      </c>
      <c r="AO305" s="81">
        <v>0</v>
      </c>
      <c r="AP305" s="82"/>
      <c r="AQ305" s="81">
        <v>1174</v>
      </c>
      <c r="AR305" s="81">
        <v>247</v>
      </c>
      <c r="AS305" s="81">
        <v>0</v>
      </c>
      <c r="AT305" s="81">
        <v>0</v>
      </c>
      <c r="AU305" s="81">
        <v>0</v>
      </c>
      <c r="AV305" s="81">
        <v>0</v>
      </c>
      <c r="AW305" s="81" t="s">
        <v>564</v>
      </c>
      <c r="AX305" s="82"/>
      <c r="AY305" s="81">
        <v>5233.6000000000004</v>
      </c>
      <c r="AZ305" s="81">
        <v>24004.9</v>
      </c>
      <c r="BA305" s="81">
        <v>0</v>
      </c>
      <c r="BB305" s="81">
        <v>0</v>
      </c>
      <c r="BC305" s="81">
        <v>0</v>
      </c>
      <c r="BD305" s="81">
        <v>0</v>
      </c>
      <c r="BE305" s="81" t="s">
        <v>564</v>
      </c>
      <c r="BF305" s="82"/>
      <c r="BG305" s="81">
        <v>0</v>
      </c>
      <c r="BH305" s="81">
        <v>0</v>
      </c>
      <c r="BI305" s="81">
        <v>172.14099999999999</v>
      </c>
      <c r="BJ305" s="81">
        <v>0</v>
      </c>
      <c r="BK305" s="81">
        <v>0</v>
      </c>
      <c r="BL305" s="81">
        <v>0</v>
      </c>
      <c r="BM305" s="82"/>
      <c r="BN305" s="81">
        <v>0</v>
      </c>
      <c r="BO305" s="81">
        <v>0</v>
      </c>
      <c r="BP305" s="81">
        <v>9</v>
      </c>
      <c r="BQ305" s="81">
        <v>0</v>
      </c>
      <c r="BR305" s="81">
        <v>0</v>
      </c>
      <c r="BS305" s="81">
        <v>0</v>
      </c>
      <c r="BT305"/>
      <c r="BU305" s="80">
        <v>172.14099999999999</v>
      </c>
      <c r="BV305" s="80">
        <v>0</v>
      </c>
      <c r="BW305" s="80">
        <v>0</v>
      </c>
      <c r="BX305" s="80">
        <v>0</v>
      </c>
      <c r="BY305" s="80">
        <v>0</v>
      </c>
      <c r="BZ305" s="80">
        <v>0</v>
      </c>
      <c r="CA305" s="80">
        <v>0</v>
      </c>
      <c r="CB305" s="80">
        <v>0</v>
      </c>
      <c r="CC305" s="80">
        <v>0</v>
      </c>
    </row>
    <row r="306" spans="1:81">
      <c r="A306" s="80" t="s">
        <v>2159</v>
      </c>
      <c r="B306" s="80">
        <v>98</v>
      </c>
      <c r="C306" s="80">
        <v>13</v>
      </c>
      <c r="D306" s="80">
        <v>6</v>
      </c>
      <c r="E306" s="80">
        <v>2016</v>
      </c>
      <c r="F306" s="80" t="s">
        <v>92</v>
      </c>
      <c r="G306" s="80" t="s">
        <v>2146</v>
      </c>
      <c r="H306" s="80" t="s">
        <v>2147</v>
      </c>
      <c r="I306" s="177"/>
      <c r="J306" s="81">
        <v>136.81409000233734</v>
      </c>
      <c r="K306" s="81">
        <v>6.4916554802220627</v>
      </c>
      <c r="L306" s="81">
        <v>10.492929681200922</v>
      </c>
      <c r="M306" s="81">
        <v>65.417197482474336</v>
      </c>
      <c r="N306" s="81">
        <v>79.838908407860458</v>
      </c>
      <c r="O306" s="81">
        <v>65.658464330376049</v>
      </c>
      <c r="P306" s="81">
        <v>67.477930220235251</v>
      </c>
      <c r="Q306" s="81">
        <v>3.974676103276547</v>
      </c>
      <c r="R306" s="81">
        <v>0</v>
      </c>
      <c r="S306" s="81">
        <v>7.4625339955175898</v>
      </c>
      <c r="T306" s="82"/>
      <c r="U306" s="81">
        <v>16451786</v>
      </c>
      <c r="V306" s="81">
        <v>2706</v>
      </c>
      <c r="W306" s="81">
        <v>205</v>
      </c>
      <c r="X306" s="81">
        <v>14228</v>
      </c>
      <c r="Y306" s="81">
        <v>19796</v>
      </c>
      <c r="Z306" s="81">
        <v>38616</v>
      </c>
      <c r="AA306" s="81">
        <v>13888</v>
      </c>
      <c r="AB306" s="81">
        <v>56273</v>
      </c>
      <c r="AC306" s="81">
        <v>0</v>
      </c>
      <c r="AD306" s="81">
        <v>7.4625339955175898</v>
      </c>
      <c r="AE306" s="82"/>
      <c r="AF306" s="81">
        <v>151934459.32478869</v>
      </c>
      <c r="AG306" s="81">
        <v>4580812.447215979</v>
      </c>
      <c r="AH306" s="81">
        <v>1464546.724784065</v>
      </c>
      <c r="AI306" s="81">
        <v>89296699.869035408</v>
      </c>
      <c r="AJ306" s="81">
        <v>101073983.7781467</v>
      </c>
      <c r="AK306" s="81">
        <v>0</v>
      </c>
      <c r="AL306" s="81">
        <v>0</v>
      </c>
      <c r="AM306" s="81">
        <v>7717970.0443179533</v>
      </c>
      <c r="AN306" s="81">
        <v>0</v>
      </c>
      <c r="AO306" s="81">
        <v>0</v>
      </c>
      <c r="AP306" s="82"/>
      <c r="AQ306" s="81">
        <v>1295</v>
      </c>
      <c r="AR306" s="81">
        <v>291</v>
      </c>
      <c r="AS306" s="81">
        <v>0</v>
      </c>
      <c r="AT306" s="81">
        <v>0</v>
      </c>
      <c r="AU306" s="81">
        <v>0</v>
      </c>
      <c r="AV306" s="81">
        <v>0</v>
      </c>
      <c r="AW306" s="81" t="s">
        <v>564</v>
      </c>
      <c r="AX306" s="82"/>
      <c r="AY306" s="81">
        <v>5866.5</v>
      </c>
      <c r="AZ306" s="81">
        <v>28181</v>
      </c>
      <c r="BA306" s="81">
        <v>0</v>
      </c>
      <c r="BB306" s="81">
        <v>0</v>
      </c>
      <c r="BC306" s="81">
        <v>0</v>
      </c>
      <c r="BD306" s="81">
        <v>0</v>
      </c>
      <c r="BE306" s="81" t="s">
        <v>564</v>
      </c>
      <c r="BF306" s="82"/>
      <c r="BG306" s="81">
        <v>0</v>
      </c>
      <c r="BH306" s="81">
        <v>0</v>
      </c>
      <c r="BI306" s="81">
        <v>160.76900000000001</v>
      </c>
      <c r="BJ306" s="81">
        <v>0</v>
      </c>
      <c r="BK306" s="81">
        <v>0</v>
      </c>
      <c r="BL306" s="81">
        <v>0</v>
      </c>
      <c r="BM306" s="82"/>
      <c r="BN306" s="81">
        <v>0</v>
      </c>
      <c r="BO306" s="81">
        <v>0</v>
      </c>
      <c r="BP306" s="81">
        <v>9</v>
      </c>
      <c r="BQ306" s="81">
        <v>0</v>
      </c>
      <c r="BR306" s="81">
        <v>0</v>
      </c>
      <c r="BS306" s="81">
        <v>0</v>
      </c>
      <c r="BT306"/>
      <c r="BU306" s="80">
        <v>160.76900000000001</v>
      </c>
      <c r="BV306" s="80">
        <v>0</v>
      </c>
      <c r="BW306" s="80">
        <v>0</v>
      </c>
      <c r="BX306" s="80">
        <v>0</v>
      </c>
      <c r="BY306" s="80">
        <v>0</v>
      </c>
      <c r="BZ306" s="80">
        <v>0</v>
      </c>
      <c r="CA306" s="80">
        <v>0</v>
      </c>
      <c r="CB306" s="80">
        <v>0</v>
      </c>
      <c r="CC306" s="80">
        <v>0</v>
      </c>
    </row>
    <row r="307" spans="1:81">
      <c r="A307" s="80" t="s">
        <v>2160</v>
      </c>
      <c r="B307" s="80">
        <v>99</v>
      </c>
      <c r="C307" s="80">
        <v>14</v>
      </c>
      <c r="D307" s="80">
        <v>6</v>
      </c>
      <c r="E307" s="80">
        <v>2017</v>
      </c>
      <c r="F307" s="80" t="s">
        <v>71</v>
      </c>
      <c r="G307" s="80" t="s">
        <v>2146</v>
      </c>
      <c r="H307" s="80" t="s">
        <v>2147</v>
      </c>
      <c r="I307" s="177"/>
      <c r="J307" s="81">
        <v>145.13322381542673</v>
      </c>
      <c r="K307" s="81">
        <v>6.6725152531203138</v>
      </c>
      <c r="L307" s="81">
        <v>10.871001849240312</v>
      </c>
      <c r="M307" s="81">
        <v>60.634052664684582</v>
      </c>
      <c r="N307" s="81">
        <v>85.095217961460932</v>
      </c>
      <c r="O307" s="81">
        <v>64.526862948095641</v>
      </c>
      <c r="P307" s="81">
        <v>66.833224162836373</v>
      </c>
      <c r="Q307" s="81">
        <v>3.7946480052466538</v>
      </c>
      <c r="R307" s="81">
        <v>0</v>
      </c>
      <c r="S307" s="81">
        <v>4.3906725103555431</v>
      </c>
      <c r="T307" s="82"/>
      <c r="U307" s="81">
        <v>18450550</v>
      </c>
      <c r="V307" s="81">
        <v>2706</v>
      </c>
      <c r="W307" s="81">
        <v>205</v>
      </c>
      <c r="X307" s="81">
        <v>14228</v>
      </c>
      <c r="Y307" s="81">
        <v>19883</v>
      </c>
      <c r="Z307" s="81">
        <v>38580</v>
      </c>
      <c r="AA307" s="81">
        <v>13843</v>
      </c>
      <c r="AB307" s="81">
        <v>55558</v>
      </c>
      <c r="AC307" s="81">
        <v>0</v>
      </c>
      <c r="AD307" s="81">
        <v>4.3906725103555431</v>
      </c>
      <c r="AE307" s="82"/>
      <c r="AF307" s="81">
        <v>164715686.85365489</v>
      </c>
      <c r="AG307" s="81">
        <v>4798481.6195542933</v>
      </c>
      <c r="AH307" s="81">
        <v>2050887.280584326</v>
      </c>
      <c r="AI307" s="81">
        <v>87595206.002076045</v>
      </c>
      <c r="AJ307" s="81">
        <v>108395979.5135759</v>
      </c>
      <c r="AK307" s="81">
        <v>0</v>
      </c>
      <c r="AL307" s="81">
        <v>0</v>
      </c>
      <c r="AM307" s="81">
        <v>7631829.2399024898</v>
      </c>
      <c r="AN307" s="81">
        <v>0</v>
      </c>
      <c r="AO307" s="81">
        <v>0</v>
      </c>
      <c r="AP307" s="82"/>
      <c r="AQ307" s="81">
        <v>1416</v>
      </c>
      <c r="AR307" s="81">
        <v>331</v>
      </c>
      <c r="AS307" s="81">
        <v>1</v>
      </c>
      <c r="AT307" s="81">
        <v>0</v>
      </c>
      <c r="AU307" s="81">
        <v>0</v>
      </c>
      <c r="AV307" s="81">
        <v>0</v>
      </c>
      <c r="AW307" s="81" t="s">
        <v>564</v>
      </c>
      <c r="AX307" s="82"/>
      <c r="AY307" s="81">
        <v>6503.4</v>
      </c>
      <c r="AZ307" s="81">
        <v>65268.1</v>
      </c>
      <c r="BA307" s="81">
        <v>19.5</v>
      </c>
      <c r="BB307" s="81">
        <v>0</v>
      </c>
      <c r="BC307" s="81">
        <v>0</v>
      </c>
      <c r="BD307" s="81">
        <v>0</v>
      </c>
      <c r="BE307" s="81" t="s">
        <v>564</v>
      </c>
      <c r="BF307" s="82"/>
      <c r="BG307" s="81">
        <v>0</v>
      </c>
      <c r="BH307" s="81">
        <v>0</v>
      </c>
      <c r="BI307" s="81">
        <v>183.351</v>
      </c>
      <c r="BJ307" s="81">
        <v>0</v>
      </c>
      <c r="BK307" s="81">
        <v>0</v>
      </c>
      <c r="BL307" s="81">
        <v>0</v>
      </c>
      <c r="BM307" s="82"/>
      <c r="BN307" s="81">
        <v>0</v>
      </c>
      <c r="BO307" s="81">
        <v>0</v>
      </c>
      <c r="BP307" s="81">
        <v>10</v>
      </c>
      <c r="BQ307" s="81">
        <v>0</v>
      </c>
      <c r="BR307" s="81">
        <v>0</v>
      </c>
      <c r="BS307" s="81">
        <v>0</v>
      </c>
      <c r="BT307"/>
      <c r="BU307" s="80">
        <v>183.351</v>
      </c>
      <c r="BV307" s="80">
        <v>0</v>
      </c>
      <c r="BW307" s="80">
        <v>0</v>
      </c>
      <c r="BX307" s="80">
        <v>0</v>
      </c>
      <c r="BY307" s="80">
        <v>0</v>
      </c>
      <c r="BZ307" s="80">
        <v>0</v>
      </c>
      <c r="CA307" s="80">
        <v>0</v>
      </c>
      <c r="CB307" s="80">
        <v>0</v>
      </c>
      <c r="CC307" s="80">
        <v>0</v>
      </c>
    </row>
    <row r="308" spans="1:81">
      <c r="A308" s="80" t="s">
        <v>2161</v>
      </c>
      <c r="B308" s="80">
        <v>100</v>
      </c>
      <c r="C308" s="80">
        <v>15</v>
      </c>
      <c r="D308" s="80">
        <v>6</v>
      </c>
      <c r="E308" s="80">
        <v>2018</v>
      </c>
      <c r="F308" s="80" t="s">
        <v>93</v>
      </c>
      <c r="G308" s="80" t="s">
        <v>2146</v>
      </c>
      <c r="H308" s="80" t="s">
        <v>2147</v>
      </c>
      <c r="I308" s="177"/>
      <c r="J308" s="81">
        <v>161.10864132967851</v>
      </c>
      <c r="K308" s="81">
        <v>6.3421705029542599</v>
      </c>
      <c r="L308" s="81">
        <v>9.8577573968183376</v>
      </c>
      <c r="M308" s="81">
        <v>64.311813780965934</v>
      </c>
      <c r="N308" s="81">
        <v>78.787687944985151</v>
      </c>
      <c r="O308" s="81">
        <v>63.076581114325705</v>
      </c>
      <c r="P308" s="81">
        <v>65.551345199468884</v>
      </c>
      <c r="Q308" s="81">
        <v>3.4891717889409484</v>
      </c>
      <c r="R308" s="81">
        <v>0</v>
      </c>
      <c r="S308" s="81">
        <v>5.039541392216929</v>
      </c>
      <c r="T308" s="82"/>
      <c r="U308" s="81">
        <v>19752354</v>
      </c>
      <c r="V308" s="81">
        <v>2706</v>
      </c>
      <c r="W308" s="81">
        <v>205</v>
      </c>
      <c r="X308" s="81">
        <v>14228</v>
      </c>
      <c r="Y308" s="81">
        <v>20056</v>
      </c>
      <c r="Z308" s="81">
        <v>38435</v>
      </c>
      <c r="AA308" s="81">
        <v>13714</v>
      </c>
      <c r="AB308" s="81">
        <v>55052</v>
      </c>
      <c r="AC308" s="81">
        <v>0</v>
      </c>
      <c r="AD308" s="81">
        <v>5.039541392216929</v>
      </c>
      <c r="AE308" s="82"/>
      <c r="AF308" s="81">
        <v>184512394.795647</v>
      </c>
      <c r="AG308" s="81">
        <v>4264798.5158430636</v>
      </c>
      <c r="AH308" s="81">
        <v>1944512.045543544</v>
      </c>
      <c r="AI308" s="81">
        <v>87373527.891996711</v>
      </c>
      <c r="AJ308" s="81">
        <v>100005082.1364361</v>
      </c>
      <c r="AK308" s="81">
        <v>0</v>
      </c>
      <c r="AL308" s="81">
        <v>0</v>
      </c>
      <c r="AM308" s="81">
        <v>7577968.946897693</v>
      </c>
      <c r="AN308" s="81">
        <v>0</v>
      </c>
      <c r="AO308" s="81">
        <v>0</v>
      </c>
      <c r="AP308" s="82"/>
      <c r="AQ308" s="81">
        <v>1536</v>
      </c>
      <c r="AR308" s="81">
        <v>359</v>
      </c>
      <c r="AS308" s="81">
        <v>1</v>
      </c>
      <c r="AT308" s="81">
        <v>0</v>
      </c>
      <c r="AU308" s="81">
        <v>0</v>
      </c>
      <c r="AV308" s="81">
        <v>0</v>
      </c>
      <c r="AW308" s="81" t="s">
        <v>564</v>
      </c>
      <c r="AX308" s="82"/>
      <c r="AY308" s="81">
        <v>7156.4</v>
      </c>
      <c r="AZ308" s="81">
        <v>69186.399999999994</v>
      </c>
      <c r="BA308" s="81">
        <v>20</v>
      </c>
      <c r="BB308" s="81">
        <v>0</v>
      </c>
      <c r="BC308" s="81">
        <v>0</v>
      </c>
      <c r="BD308" s="81">
        <v>0</v>
      </c>
      <c r="BE308" s="81" t="s">
        <v>564</v>
      </c>
      <c r="BF308" s="82"/>
      <c r="BG308" s="81">
        <v>0</v>
      </c>
      <c r="BH308" s="81">
        <v>0</v>
      </c>
      <c r="BI308" s="81">
        <v>193.27</v>
      </c>
      <c r="BJ308" s="81">
        <v>0</v>
      </c>
      <c r="BK308" s="81">
        <v>0</v>
      </c>
      <c r="BL308" s="81">
        <v>0</v>
      </c>
      <c r="BM308" s="82"/>
      <c r="BN308" s="81">
        <v>0</v>
      </c>
      <c r="BO308" s="81">
        <v>0</v>
      </c>
      <c r="BP308" s="81">
        <v>10</v>
      </c>
      <c r="BQ308" s="81">
        <v>0</v>
      </c>
      <c r="BR308" s="81">
        <v>0</v>
      </c>
      <c r="BS308" s="81">
        <v>0</v>
      </c>
      <c r="BT308"/>
      <c r="BU308" s="80">
        <v>193.27</v>
      </c>
      <c r="BV308" s="80">
        <v>0</v>
      </c>
      <c r="BW308" s="80">
        <v>0</v>
      </c>
      <c r="BX308" s="80">
        <v>0</v>
      </c>
      <c r="BY308" s="80">
        <v>0</v>
      </c>
      <c r="BZ308" s="80">
        <v>0</v>
      </c>
      <c r="CA308" s="80">
        <v>0</v>
      </c>
      <c r="CB308" s="80">
        <v>0</v>
      </c>
      <c r="CC308" s="80">
        <v>0</v>
      </c>
    </row>
    <row r="309" spans="1:81">
      <c r="A309" s="80" t="s">
        <v>2162</v>
      </c>
      <c r="B309" s="80">
        <v>101</v>
      </c>
      <c r="C309" s="80">
        <v>16</v>
      </c>
      <c r="D309" s="80">
        <v>6</v>
      </c>
      <c r="E309" s="80">
        <v>2019</v>
      </c>
      <c r="F309" s="80" t="s">
        <v>73</v>
      </c>
      <c r="G309" s="80" t="s">
        <v>2146</v>
      </c>
      <c r="H309" s="80" t="s">
        <v>2147</v>
      </c>
      <c r="I309" s="177"/>
      <c r="J309" s="81">
        <v>157.80406021592415</v>
      </c>
      <c r="K309" s="81">
        <v>5.8707607531343831</v>
      </c>
      <c r="L309" s="81">
        <v>9.9548818539075725</v>
      </c>
      <c r="M309" s="81">
        <v>64.385796713215967</v>
      </c>
      <c r="N309" s="81">
        <v>76.900201512013879</v>
      </c>
      <c r="O309" s="81">
        <v>61.180204152385151</v>
      </c>
      <c r="P309" s="81">
        <v>64.851309960225265</v>
      </c>
      <c r="Q309" s="81">
        <v>3.3478252707827885</v>
      </c>
      <c r="R309" s="81">
        <v>0</v>
      </c>
      <c r="S309" s="81">
        <v>6.6246244585779248</v>
      </c>
      <c r="T309" s="82"/>
      <c r="U309" s="81">
        <v>19381307</v>
      </c>
      <c r="V309" s="81">
        <v>2706</v>
      </c>
      <c r="W309" s="81">
        <v>205</v>
      </c>
      <c r="X309" s="81">
        <v>14228</v>
      </c>
      <c r="Y309" s="81">
        <v>20105</v>
      </c>
      <c r="Z309" s="81">
        <v>38303</v>
      </c>
      <c r="AA309" s="81">
        <v>13466</v>
      </c>
      <c r="AB309" s="81">
        <v>54252</v>
      </c>
      <c r="AC309" s="81">
        <v>0</v>
      </c>
      <c r="AD309" s="81">
        <v>6.6246244585779248</v>
      </c>
      <c r="AE309" s="82"/>
      <c r="AF309" s="81">
        <v>191226852.31025261</v>
      </c>
      <c r="AG309" s="81">
        <v>4129584.2572013559</v>
      </c>
      <c r="AH309" s="81">
        <v>2041269.7832076759</v>
      </c>
      <c r="AI309" s="81">
        <v>93344532.871170968</v>
      </c>
      <c r="AJ309" s="81">
        <v>102355654.99086872</v>
      </c>
      <c r="AK309" s="81">
        <v>0</v>
      </c>
      <c r="AL309" s="81">
        <v>0</v>
      </c>
      <c r="AM309" s="81">
        <v>7388713.9911626605</v>
      </c>
      <c r="AN309" s="81">
        <v>0</v>
      </c>
      <c r="AO309" s="81">
        <v>0</v>
      </c>
      <c r="AP309" s="82"/>
      <c r="AQ309" s="81">
        <v>1620</v>
      </c>
      <c r="AR309" s="81">
        <v>391</v>
      </c>
      <c r="AS309" s="81">
        <v>1</v>
      </c>
      <c r="AT309" s="81">
        <v>0</v>
      </c>
      <c r="AU309" s="81">
        <v>0</v>
      </c>
      <c r="AV309" s="81">
        <v>0</v>
      </c>
      <c r="AW309" s="81" t="s">
        <v>564</v>
      </c>
      <c r="AX309" s="82"/>
      <c r="AY309" s="81">
        <v>7594.4</v>
      </c>
      <c r="AZ309" s="81">
        <v>73137</v>
      </c>
      <c r="BA309" s="81">
        <v>19.5</v>
      </c>
      <c r="BB309" s="81">
        <v>0</v>
      </c>
      <c r="BC309" s="81">
        <v>0</v>
      </c>
      <c r="BD309" s="81">
        <v>0</v>
      </c>
      <c r="BE309" s="81" t="s">
        <v>564</v>
      </c>
      <c r="BF309" s="82"/>
      <c r="BG309" s="81">
        <v>0</v>
      </c>
      <c r="BH309" s="81">
        <v>0</v>
      </c>
      <c r="BI309" s="81">
        <v>182.339</v>
      </c>
      <c r="BJ309" s="81">
        <v>0</v>
      </c>
      <c r="BK309" s="81">
        <v>0</v>
      </c>
      <c r="BL309" s="81">
        <v>0</v>
      </c>
      <c r="BM309" s="82"/>
      <c r="BN309" s="81">
        <v>0</v>
      </c>
      <c r="BO309" s="81">
        <v>0</v>
      </c>
      <c r="BP309" s="81">
        <v>10</v>
      </c>
      <c r="BQ309" s="81">
        <v>0</v>
      </c>
      <c r="BR309" s="81">
        <v>0</v>
      </c>
      <c r="BS309" s="81">
        <v>0</v>
      </c>
      <c r="BT309"/>
      <c r="BU309" s="80">
        <v>182.339</v>
      </c>
      <c r="BV309" s="80">
        <v>0</v>
      </c>
      <c r="BW309" s="80">
        <v>0</v>
      </c>
      <c r="BX309" s="80">
        <v>0</v>
      </c>
      <c r="BY309" s="80">
        <v>0</v>
      </c>
      <c r="BZ309" s="80">
        <v>0</v>
      </c>
      <c r="CA309" s="80">
        <v>0</v>
      </c>
      <c r="CB309" s="80">
        <v>0</v>
      </c>
      <c r="CC309" s="80">
        <v>0</v>
      </c>
    </row>
    <row r="310" spans="1:81">
      <c r="A310" s="80" t="s">
        <v>2163</v>
      </c>
      <c r="B310" s="80">
        <v>102</v>
      </c>
      <c r="C310" s="80">
        <v>17</v>
      </c>
      <c r="D310" s="80">
        <v>6</v>
      </c>
      <c r="E310" s="80">
        <v>2020</v>
      </c>
      <c r="F310" s="80" t="s">
        <v>218</v>
      </c>
      <c r="G310" s="80" t="s">
        <v>2146</v>
      </c>
      <c r="H310" s="80" t="s">
        <v>2147</v>
      </c>
      <c r="I310" s="177"/>
      <c r="J310" s="81">
        <v>135.19653609749369</v>
      </c>
      <c r="K310" s="81">
        <v>5.7745159234262049</v>
      </c>
      <c r="L310" s="81">
        <v>11.35558513246921</v>
      </c>
      <c r="M310" s="81">
        <v>52.647103550541445</v>
      </c>
      <c r="N310" s="81">
        <v>69.021154339351199</v>
      </c>
      <c r="O310" s="81">
        <v>53.310034248030334</v>
      </c>
      <c r="P310" s="81">
        <v>60.225546352348523</v>
      </c>
      <c r="Q310" s="81">
        <v>3.163609979634634</v>
      </c>
      <c r="R310" s="81">
        <v>0</v>
      </c>
      <c r="S310" s="81">
        <v>3.52733624492152</v>
      </c>
      <c r="T310" s="82"/>
      <c r="U310" s="81">
        <v>17529488</v>
      </c>
      <c r="V310" s="81">
        <v>2639</v>
      </c>
      <c r="W310" s="81">
        <v>286</v>
      </c>
      <c r="X310" s="81">
        <v>13927</v>
      </c>
      <c r="Y310" s="81">
        <v>20233</v>
      </c>
      <c r="Z310" s="81">
        <v>38094</v>
      </c>
      <c r="AA310" s="81">
        <v>13587</v>
      </c>
      <c r="AB310" s="81">
        <v>53654</v>
      </c>
      <c r="AC310" s="81">
        <v>0</v>
      </c>
      <c r="AD310" s="81">
        <v>3.52733624492152</v>
      </c>
      <c r="AE310" s="82"/>
      <c r="AF310" s="81">
        <v>164243006.46967971</v>
      </c>
      <c r="AG310" s="81">
        <v>3951283.2544214805</v>
      </c>
      <c r="AH310" s="81">
        <v>2346255.6972458158</v>
      </c>
      <c r="AI310" s="81">
        <v>78174540.603495643</v>
      </c>
      <c r="AJ310" s="81">
        <v>97851422.085013077</v>
      </c>
      <c r="AK310" s="81"/>
      <c r="AL310" s="81"/>
      <c r="AM310" s="81">
        <v>7002443.1083730599</v>
      </c>
      <c r="AN310" s="81"/>
      <c r="AO310" s="81"/>
      <c r="AP310" s="82"/>
      <c r="AQ310" s="81">
        <v>1701</v>
      </c>
      <c r="AR310" s="81">
        <v>408</v>
      </c>
      <c r="AS310" s="81">
        <v>1</v>
      </c>
      <c r="AT310" s="81">
        <v>0</v>
      </c>
      <c r="AU310" s="81">
        <v>0</v>
      </c>
      <c r="AV310" s="81">
        <v>0</v>
      </c>
      <c r="AW310" s="81">
        <v>1</v>
      </c>
      <c r="AX310" s="82"/>
      <c r="AY310" s="81">
        <v>8081.5999999999949</v>
      </c>
      <c r="AZ310" s="81">
        <v>73801.599999999948</v>
      </c>
      <c r="BA310" s="81">
        <v>19.5</v>
      </c>
      <c r="BB310" s="81">
        <v>0</v>
      </c>
      <c r="BC310" s="81">
        <v>0</v>
      </c>
      <c r="BD310" s="81">
        <v>0</v>
      </c>
      <c r="BE310" s="81">
        <v>19.5</v>
      </c>
      <c r="BF310" s="82"/>
      <c r="BG310" s="81">
        <v>0</v>
      </c>
      <c r="BH310" s="81">
        <v>0</v>
      </c>
      <c r="BI310" s="81">
        <v>152.79499999999999</v>
      </c>
      <c r="BJ310" s="81">
        <v>0</v>
      </c>
      <c r="BK310" s="81">
        <v>3.698</v>
      </c>
      <c r="BL310" s="81">
        <v>0</v>
      </c>
      <c r="BM310" s="82"/>
      <c r="BN310" s="81">
        <v>0</v>
      </c>
      <c r="BO310" s="81">
        <v>0</v>
      </c>
      <c r="BP310" s="81">
        <v>10</v>
      </c>
      <c r="BQ310" s="81">
        <v>0</v>
      </c>
      <c r="BR310" s="81">
        <v>1</v>
      </c>
      <c r="BS310" s="81">
        <v>0</v>
      </c>
      <c r="BT310"/>
      <c r="BU310" s="80">
        <v>156.49299999999999</v>
      </c>
      <c r="BV310" s="80">
        <v>0</v>
      </c>
      <c r="BW310" s="80">
        <v>0</v>
      </c>
      <c r="BX310" s="80">
        <v>0</v>
      </c>
      <c r="BY310" s="80">
        <v>0</v>
      </c>
      <c r="BZ310" s="80">
        <v>0</v>
      </c>
      <c r="CA310" s="80">
        <v>0</v>
      </c>
      <c r="CB310" s="80">
        <v>0</v>
      </c>
      <c r="CC310" s="80">
        <v>0</v>
      </c>
    </row>
    <row r="311" spans="1:81">
      <c r="A311" s="80" t="s">
        <v>2164</v>
      </c>
      <c r="B311" s="80">
        <v>102</v>
      </c>
      <c r="C311" s="80">
        <v>18</v>
      </c>
      <c r="D311" s="80">
        <v>6</v>
      </c>
      <c r="E311" s="80">
        <v>2021</v>
      </c>
      <c r="F311" s="80" t="s">
        <v>75</v>
      </c>
      <c r="G311" s="174" t="s">
        <v>2146</v>
      </c>
      <c r="H311" s="80" t="s">
        <v>2147</v>
      </c>
      <c r="I311" s="177"/>
      <c r="J311" s="81">
        <v>146.72512499920026</v>
      </c>
      <c r="K311" s="81">
        <v>6.3240271455579222</v>
      </c>
      <c r="L311" s="81">
        <v>9.3513674102130526</v>
      </c>
      <c r="M311" s="81">
        <v>57.440180868220843</v>
      </c>
      <c r="N311" s="81">
        <v>74.025136603241975</v>
      </c>
      <c r="O311" s="81">
        <v>51.398024863045002</v>
      </c>
      <c r="P311" s="81">
        <v>61.543252485509541</v>
      </c>
      <c r="Q311" s="81">
        <v>3.1561067327429084</v>
      </c>
      <c r="R311" s="81">
        <v>0</v>
      </c>
      <c r="S311" s="81">
        <v>5.1780371312778737</v>
      </c>
      <c r="T311" s="82"/>
      <c r="U311" s="81">
        <v>19731880</v>
      </c>
      <c r="V311" s="81">
        <v>2639</v>
      </c>
      <c r="W311" s="81">
        <v>286</v>
      </c>
      <c r="X311" s="81">
        <v>13927</v>
      </c>
      <c r="Y311" s="81">
        <v>20361</v>
      </c>
      <c r="Z311" s="81">
        <v>37818</v>
      </c>
      <c r="AA311" s="81">
        <v>13540</v>
      </c>
      <c r="AB311" s="81">
        <v>52892</v>
      </c>
      <c r="AC311" s="81">
        <v>0</v>
      </c>
      <c r="AD311" s="81">
        <v>5.1780371312778737</v>
      </c>
      <c r="AE311" s="82"/>
      <c r="AF311" s="81">
        <v>180459345.22709045</v>
      </c>
      <c r="AG311" s="81">
        <v>4231059.9600046668</v>
      </c>
      <c r="AH311" s="81">
        <v>1873502.5251571019</v>
      </c>
      <c r="AI311" s="81">
        <v>86118989.731310576</v>
      </c>
      <c r="AJ311" s="81">
        <v>99402271.283143818</v>
      </c>
      <c r="AK311" s="81">
        <v>0</v>
      </c>
      <c r="AL311" s="81">
        <v>0</v>
      </c>
      <c r="AM311" s="81">
        <v>6942809.5539303115</v>
      </c>
      <c r="AN311" s="81">
        <v>0</v>
      </c>
      <c r="AO311" s="81">
        <v>0</v>
      </c>
      <c r="AP311" s="82"/>
      <c r="AQ311" s="81">
        <v>1788</v>
      </c>
      <c r="AR311" s="81">
        <v>510</v>
      </c>
      <c r="AS311" s="81">
        <v>1</v>
      </c>
      <c r="AT311" s="81">
        <v>0</v>
      </c>
      <c r="AU311" s="81">
        <v>0</v>
      </c>
      <c r="AV311" s="81">
        <v>0</v>
      </c>
      <c r="AW311" s="81"/>
      <c r="AX311" s="82"/>
      <c r="AY311" s="81">
        <v>8593.1999999999898</v>
      </c>
      <c r="AZ311" s="81">
        <v>92726.900000000009</v>
      </c>
      <c r="BA311" s="81">
        <v>19.5</v>
      </c>
      <c r="BB311" s="81">
        <v>0</v>
      </c>
      <c r="BC311" s="81">
        <v>0</v>
      </c>
      <c r="BD311" s="81">
        <v>0</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2165</v>
      </c>
      <c r="B312" s="80">
        <v>102</v>
      </c>
      <c r="C312" s="80">
        <v>19</v>
      </c>
      <c r="D312" s="80">
        <v>6</v>
      </c>
      <c r="E312" s="80">
        <v>2022</v>
      </c>
      <c r="F312" s="80" t="s">
        <v>568</v>
      </c>
      <c r="G312" s="174" t="s">
        <v>2146</v>
      </c>
      <c r="H312" s="80" t="s">
        <v>2147</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1851</v>
      </c>
      <c r="AR312" s="81">
        <v>559</v>
      </c>
      <c r="AS312" s="81">
        <v>1</v>
      </c>
      <c r="AT312" s="81">
        <v>0</v>
      </c>
      <c r="AU312" s="81">
        <v>0</v>
      </c>
      <c r="AV312" s="81">
        <v>0</v>
      </c>
      <c r="AW312" s="81"/>
      <c r="AX312" s="82"/>
      <c r="AY312" s="81">
        <v>9016.3999999999833</v>
      </c>
      <c r="AZ312" s="81">
        <v>110065.90000000001</v>
      </c>
      <c r="BA312" s="81">
        <v>19.5</v>
      </c>
      <c r="BB312" s="81">
        <v>0</v>
      </c>
      <c r="BC312" s="81">
        <v>0</v>
      </c>
      <c r="BD312" s="81">
        <v>0</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2166</v>
      </c>
      <c r="B313" s="80">
        <v>35</v>
      </c>
      <c r="C313" s="80">
        <v>1</v>
      </c>
      <c r="D313" s="80">
        <v>3</v>
      </c>
      <c r="E313" s="80">
        <v>1990</v>
      </c>
      <c r="F313" s="80" t="s">
        <v>562</v>
      </c>
      <c r="G313" s="80" t="s">
        <v>2167</v>
      </c>
      <c r="H313" s="80" t="s">
        <v>2168</v>
      </c>
      <c r="I313" s="177"/>
      <c r="J313" s="81">
        <v>59.754122957932871</v>
      </c>
      <c r="K313" s="81">
        <v>6.9161544599317768</v>
      </c>
      <c r="L313" s="81">
        <v>6.7283738032150362</v>
      </c>
      <c r="M313" s="81">
        <v>38.367577550301952</v>
      </c>
      <c r="N313" s="81">
        <v>43.734801273777016</v>
      </c>
      <c r="O313" s="81">
        <v>45.315998265040456</v>
      </c>
      <c r="P313" s="81">
        <v>74.16053256325921</v>
      </c>
      <c r="Q313" s="81">
        <v>4.2548924274315896</v>
      </c>
      <c r="R313" s="81">
        <v>0.13284503979566156</v>
      </c>
      <c r="S313" s="81">
        <v>5.6735815344712304</v>
      </c>
      <c r="T313" s="82"/>
      <c r="U313" s="81">
        <v>10226705</v>
      </c>
      <c r="V313" s="81">
        <v>2727</v>
      </c>
      <c r="W313" s="81">
        <v>71</v>
      </c>
      <c r="X313" s="81">
        <v>15875</v>
      </c>
      <c r="Y313" s="81">
        <v>19486</v>
      </c>
      <c r="Z313" s="81">
        <v>18639</v>
      </c>
      <c r="AA313" s="81">
        <v>18007</v>
      </c>
      <c r="AB313" s="81">
        <v>69085</v>
      </c>
      <c r="AC313" s="81">
        <v>23009</v>
      </c>
      <c r="AD313" s="81">
        <v>5.6735815344712304</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2169</v>
      </c>
      <c r="B314" s="80">
        <v>36</v>
      </c>
      <c r="C314" s="80">
        <v>2</v>
      </c>
      <c r="D314" s="80">
        <v>3</v>
      </c>
      <c r="E314" s="80">
        <v>2005</v>
      </c>
      <c r="F314" s="80" t="s">
        <v>565</v>
      </c>
      <c r="G314" s="80" t="s">
        <v>2167</v>
      </c>
      <c r="H314" s="80" t="s">
        <v>2168</v>
      </c>
      <c r="I314" s="177"/>
      <c r="J314" s="81">
        <v>58.552674365435806</v>
      </c>
      <c r="K314" s="81">
        <v>6.3351769613471625</v>
      </c>
      <c r="L314" s="81">
        <v>11.489112930840006</v>
      </c>
      <c r="M314" s="81">
        <v>67.000566749457292</v>
      </c>
      <c r="N314" s="81">
        <v>64.946817572136496</v>
      </c>
      <c r="O314" s="81">
        <v>67.681297211227076</v>
      </c>
      <c r="P314" s="81">
        <v>70.733180904009345</v>
      </c>
      <c r="Q314" s="81">
        <v>3.792051288244342</v>
      </c>
      <c r="R314" s="81">
        <v>0.14679694408094962</v>
      </c>
      <c r="S314" s="81">
        <v>5.8086806580000001</v>
      </c>
      <c r="T314" s="82"/>
      <c r="U314" s="81">
        <v>7938096</v>
      </c>
      <c r="V314" s="81">
        <v>2802</v>
      </c>
      <c r="W314" s="81">
        <v>104</v>
      </c>
      <c r="X314" s="81">
        <v>14258</v>
      </c>
      <c r="Y314" s="81">
        <v>21799</v>
      </c>
      <c r="Z314" s="81">
        <v>32214</v>
      </c>
      <c r="AA314" s="81">
        <v>14066</v>
      </c>
      <c r="AB314" s="81">
        <v>64365</v>
      </c>
      <c r="AC314" s="81">
        <v>25958</v>
      </c>
      <c r="AD314" s="81">
        <v>5.8086806580000001</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2170</v>
      </c>
      <c r="B315" s="80">
        <v>37</v>
      </c>
      <c r="C315" s="80">
        <v>3</v>
      </c>
      <c r="D315" s="80">
        <v>3</v>
      </c>
      <c r="E315" s="80">
        <v>2006</v>
      </c>
      <c r="F315" s="80" t="s">
        <v>566</v>
      </c>
      <c r="G315" s="80" t="s">
        <v>2167</v>
      </c>
      <c r="H315" s="80" t="s">
        <v>2168</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2171</v>
      </c>
      <c r="B316" s="80">
        <v>38</v>
      </c>
      <c r="C316" s="80">
        <v>4</v>
      </c>
      <c r="D316" s="80">
        <v>3</v>
      </c>
      <c r="E316" s="80">
        <v>2007</v>
      </c>
      <c r="F316" s="80" t="s">
        <v>567</v>
      </c>
      <c r="G316" s="80" t="s">
        <v>2167</v>
      </c>
      <c r="H316" s="80" t="s">
        <v>2168</v>
      </c>
      <c r="I316" s="177"/>
      <c r="J316" s="81">
        <v>46.579010959226544</v>
      </c>
      <c r="K316" s="81">
        <v>5.9102708108600677</v>
      </c>
      <c r="L316" s="81">
        <v>4.1066319166924554</v>
      </c>
      <c r="M316" s="81">
        <v>67.417493820521344</v>
      </c>
      <c r="N316" s="81">
        <v>64.326488963911046</v>
      </c>
      <c r="O316" s="81">
        <v>65.193145693555422</v>
      </c>
      <c r="P316" s="81">
        <v>68.820319507796171</v>
      </c>
      <c r="Q316" s="81">
        <v>3.9138453537992777</v>
      </c>
      <c r="R316" s="81">
        <v>0.16242174683293373</v>
      </c>
      <c r="S316" s="81">
        <v>6.2481998399999998</v>
      </c>
      <c r="T316" s="82"/>
      <c r="U316" s="81">
        <v>8251463</v>
      </c>
      <c r="V316" s="81">
        <v>2701</v>
      </c>
      <c r="W316" s="81">
        <v>54</v>
      </c>
      <c r="X316" s="81">
        <v>17517</v>
      </c>
      <c r="Y316" s="81">
        <v>21986</v>
      </c>
      <c r="Z316" s="81">
        <v>32257</v>
      </c>
      <c r="AA316" s="81">
        <v>13477</v>
      </c>
      <c r="AB316" s="81">
        <v>62919</v>
      </c>
      <c r="AC316" s="81">
        <v>29545</v>
      </c>
      <c r="AD316" s="81">
        <v>6.2481998399999998</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2172</v>
      </c>
      <c r="B317" s="80">
        <v>39</v>
      </c>
      <c r="C317" s="80">
        <v>5</v>
      </c>
      <c r="D317" s="80">
        <v>3</v>
      </c>
      <c r="E317" s="80">
        <v>2008</v>
      </c>
      <c r="F317" s="80" t="s">
        <v>84</v>
      </c>
      <c r="G317" s="80" t="s">
        <v>2167</v>
      </c>
      <c r="H317" s="80" t="s">
        <v>2168</v>
      </c>
      <c r="I317" s="177"/>
      <c r="J317" s="81">
        <v>43.90260352196011</v>
      </c>
      <c r="K317" s="81">
        <v>4.4634736229775775</v>
      </c>
      <c r="L317" s="81">
        <v>3.5320049886650717</v>
      </c>
      <c r="M317" s="81">
        <v>70.910956701751147</v>
      </c>
      <c r="N317" s="81">
        <v>60.586361717168025</v>
      </c>
      <c r="O317" s="81">
        <v>63.070431516656697</v>
      </c>
      <c r="P317" s="81">
        <v>66.818931529716892</v>
      </c>
      <c r="Q317" s="81">
        <v>3.8099360640634359</v>
      </c>
      <c r="R317" s="81">
        <v>0.19080267477327545</v>
      </c>
      <c r="S317" s="81">
        <v>6.989929881080001</v>
      </c>
      <c r="T317" s="82"/>
      <c r="U317" s="81">
        <v>8983636</v>
      </c>
      <c r="V317" s="81">
        <v>2701</v>
      </c>
      <c r="W317" s="81">
        <v>54</v>
      </c>
      <c r="X317" s="81">
        <v>17517</v>
      </c>
      <c r="Y317" s="81">
        <v>22103</v>
      </c>
      <c r="Z317" s="81">
        <v>32302</v>
      </c>
      <c r="AA317" s="81">
        <v>13100</v>
      </c>
      <c r="AB317" s="81">
        <v>62255</v>
      </c>
      <c r="AC317" s="81">
        <v>36040</v>
      </c>
      <c r="AD317" s="81">
        <v>6.989929881080001</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2173</v>
      </c>
      <c r="B318" s="80">
        <v>40</v>
      </c>
      <c r="C318" s="80">
        <v>6</v>
      </c>
      <c r="D318" s="80">
        <v>3</v>
      </c>
      <c r="E318" s="80">
        <v>2009</v>
      </c>
      <c r="F318" s="80" t="s">
        <v>85</v>
      </c>
      <c r="G318" s="80" t="s">
        <v>2167</v>
      </c>
      <c r="H318" s="80" t="s">
        <v>2168</v>
      </c>
      <c r="I318" s="177"/>
      <c r="J318" s="81">
        <v>36.766242102845986</v>
      </c>
      <c r="K318" s="81">
        <v>3.5605535527942731</v>
      </c>
      <c r="L318" s="81">
        <v>14.15448747992999</v>
      </c>
      <c r="M318" s="81">
        <v>58.789049583845319</v>
      </c>
      <c r="N318" s="81">
        <v>58.683037135417251</v>
      </c>
      <c r="O318" s="81">
        <v>64.052295907207537</v>
      </c>
      <c r="P318" s="81">
        <v>63.973850766007658</v>
      </c>
      <c r="Q318" s="81">
        <v>3.5947263989941725</v>
      </c>
      <c r="R318" s="81">
        <v>0.12964413327546739</v>
      </c>
      <c r="S318" s="81">
        <v>8.6561254822000002</v>
      </c>
      <c r="T318" s="82"/>
      <c r="U318" s="81">
        <v>6814650</v>
      </c>
      <c r="V318" s="81">
        <v>2326</v>
      </c>
      <c r="W318" s="81">
        <v>312</v>
      </c>
      <c r="X318" s="81">
        <v>18428</v>
      </c>
      <c r="Y318" s="81">
        <v>22152</v>
      </c>
      <c r="Z318" s="81">
        <v>32380</v>
      </c>
      <c r="AA318" s="81">
        <v>12876</v>
      </c>
      <c r="AB318" s="81">
        <v>61661</v>
      </c>
      <c r="AC318" s="81">
        <v>23890</v>
      </c>
      <c r="AD318" s="81">
        <v>8.6561254822000002</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0</v>
      </c>
      <c r="BH318" s="81">
        <v>3.91</v>
      </c>
      <c r="BI318" s="81">
        <v>7.0529999999999999</v>
      </c>
      <c r="BJ318" s="81">
        <v>0</v>
      </c>
      <c r="BK318" s="81">
        <v>2.6</v>
      </c>
      <c r="BL318" s="81">
        <v>0</v>
      </c>
      <c r="BM318" s="82"/>
      <c r="BN318" s="81">
        <v>0</v>
      </c>
      <c r="BO318" s="81">
        <v>1</v>
      </c>
      <c r="BP318" s="81">
        <v>2</v>
      </c>
      <c r="BQ318" s="81">
        <v>0</v>
      </c>
      <c r="BR318" s="81">
        <v>1</v>
      </c>
      <c r="BS318" s="81">
        <v>0</v>
      </c>
      <c r="BT318"/>
      <c r="BU318" s="80"/>
      <c r="BV318" s="80"/>
      <c r="BW318" s="80"/>
      <c r="BX318" s="80"/>
      <c r="BY318" s="80"/>
      <c r="BZ318" s="80"/>
      <c r="CA318" s="80"/>
      <c r="CB318" s="80"/>
      <c r="CC318" s="80"/>
    </row>
    <row r="319" spans="1:81">
      <c r="A319" s="80" t="s">
        <v>2174</v>
      </c>
      <c r="B319" s="80">
        <v>41</v>
      </c>
      <c r="C319" s="80">
        <v>7</v>
      </c>
      <c r="D319" s="80">
        <v>3</v>
      </c>
      <c r="E319" s="80">
        <v>2010</v>
      </c>
      <c r="F319" s="80" t="s">
        <v>86</v>
      </c>
      <c r="G319" s="80" t="s">
        <v>2167</v>
      </c>
      <c r="H319" s="80" t="s">
        <v>2168</v>
      </c>
      <c r="I319" s="177"/>
      <c r="J319" s="81">
        <v>44.981758066184575</v>
      </c>
      <c r="K319" s="81">
        <v>3.8527815329088031</v>
      </c>
      <c r="L319" s="81">
        <v>13.024740190162083</v>
      </c>
      <c r="M319" s="81">
        <v>64.581792604445511</v>
      </c>
      <c r="N319" s="81">
        <v>59.512870869187225</v>
      </c>
      <c r="O319" s="81">
        <v>64.197089112373263</v>
      </c>
      <c r="P319" s="81">
        <v>64.414942164744915</v>
      </c>
      <c r="Q319" s="81">
        <v>3.7026782275622505</v>
      </c>
      <c r="R319" s="81">
        <v>0.12446989923403309</v>
      </c>
      <c r="S319" s="81">
        <v>4.8735948735999992</v>
      </c>
      <c r="T319" s="82"/>
      <c r="U319" s="81">
        <v>7253086</v>
      </c>
      <c r="V319" s="81">
        <v>2326</v>
      </c>
      <c r="W319" s="81">
        <v>312</v>
      </c>
      <c r="X319" s="81">
        <v>18428</v>
      </c>
      <c r="Y319" s="81">
        <v>22198</v>
      </c>
      <c r="Z319" s="81">
        <v>32604</v>
      </c>
      <c r="AA319" s="81">
        <v>12641</v>
      </c>
      <c r="AB319" s="81">
        <v>60858</v>
      </c>
      <c r="AC319" s="81">
        <v>21736</v>
      </c>
      <c r="AD319" s="81">
        <v>4.8735948735999992</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0</v>
      </c>
      <c r="BH319" s="81">
        <v>4.1120000000000001</v>
      </c>
      <c r="BI319" s="81">
        <v>7.218</v>
      </c>
      <c r="BJ319" s="81">
        <v>0</v>
      </c>
      <c r="BK319" s="81">
        <v>1.9350000000000001</v>
      </c>
      <c r="BL319" s="81">
        <v>0</v>
      </c>
      <c r="BM319" s="82"/>
      <c r="BN319" s="81">
        <v>0</v>
      </c>
      <c r="BO319" s="81">
        <v>1</v>
      </c>
      <c r="BP319" s="81">
        <v>2</v>
      </c>
      <c r="BQ319" s="81">
        <v>0</v>
      </c>
      <c r="BR319" s="81">
        <v>1</v>
      </c>
      <c r="BS319" s="81">
        <v>0</v>
      </c>
      <c r="BT319"/>
      <c r="BU319" s="80">
        <v>13.265000000000001</v>
      </c>
      <c r="BV319" s="80">
        <v>0</v>
      </c>
      <c r="BW319" s="80">
        <v>0</v>
      </c>
      <c r="BX319" s="80">
        <v>0</v>
      </c>
      <c r="BY319" s="80">
        <v>0</v>
      </c>
      <c r="BZ319" s="80">
        <v>0</v>
      </c>
      <c r="CA319" s="80">
        <v>0</v>
      </c>
      <c r="CB319" s="80">
        <v>0</v>
      </c>
      <c r="CC319" s="80">
        <v>0</v>
      </c>
    </row>
    <row r="320" spans="1:81">
      <c r="A320" s="80" t="s">
        <v>2175</v>
      </c>
      <c r="B320" s="80">
        <v>42</v>
      </c>
      <c r="C320" s="80">
        <v>8</v>
      </c>
      <c r="D320" s="80">
        <v>3</v>
      </c>
      <c r="E320" s="80">
        <v>2011</v>
      </c>
      <c r="F320" s="80" t="s">
        <v>87</v>
      </c>
      <c r="G320" s="80" t="s">
        <v>2167</v>
      </c>
      <c r="H320" s="80" t="s">
        <v>2168</v>
      </c>
      <c r="I320" s="177"/>
      <c r="J320" s="81">
        <v>41.97822645128754</v>
      </c>
      <c r="K320" s="81">
        <v>5.4084277597029127</v>
      </c>
      <c r="L320" s="81">
        <v>13.438736797541008</v>
      </c>
      <c r="M320" s="81">
        <v>85.241531604459368</v>
      </c>
      <c r="N320" s="81">
        <v>70.389582844675061</v>
      </c>
      <c r="O320" s="81">
        <v>63.570152117740207</v>
      </c>
      <c r="P320" s="81">
        <v>62.370358121743749</v>
      </c>
      <c r="Q320" s="81">
        <v>4.2156114283695567</v>
      </c>
      <c r="R320" s="81">
        <v>0.10799028787866788</v>
      </c>
      <c r="S320" s="81">
        <v>6.23453328</v>
      </c>
      <c r="T320" s="82"/>
      <c r="U320" s="81">
        <v>6479331</v>
      </c>
      <c r="V320" s="81">
        <v>2326</v>
      </c>
      <c r="W320" s="81">
        <v>312</v>
      </c>
      <c r="X320" s="81">
        <v>18428</v>
      </c>
      <c r="Y320" s="81">
        <v>22224</v>
      </c>
      <c r="Z320" s="81">
        <v>32987</v>
      </c>
      <c r="AA320" s="81">
        <v>12604</v>
      </c>
      <c r="AB320" s="81">
        <v>60070</v>
      </c>
      <c r="AC320" s="81">
        <v>18827</v>
      </c>
      <c r="AD320" s="81">
        <v>6.23453328</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0</v>
      </c>
      <c r="BH320" s="81">
        <v>4.3940000000000001</v>
      </c>
      <c r="BI320" s="81">
        <v>8.81</v>
      </c>
      <c r="BJ320" s="81">
        <v>0</v>
      </c>
      <c r="BK320" s="81">
        <v>13.654</v>
      </c>
      <c r="BL320" s="81">
        <v>0</v>
      </c>
      <c r="BM320" s="82"/>
      <c r="BN320" s="81">
        <v>0</v>
      </c>
      <c r="BO320" s="81">
        <v>1</v>
      </c>
      <c r="BP320" s="81">
        <v>3</v>
      </c>
      <c r="BQ320" s="81">
        <v>0</v>
      </c>
      <c r="BR320" s="81">
        <v>2</v>
      </c>
      <c r="BS320" s="81">
        <v>0</v>
      </c>
      <c r="BT320"/>
      <c r="BU320" s="80">
        <v>15.144</v>
      </c>
      <c r="BV320" s="80">
        <v>11.714</v>
      </c>
      <c r="BW320" s="80">
        <v>0</v>
      </c>
      <c r="BX320" s="80">
        <v>0</v>
      </c>
      <c r="BY320" s="80">
        <v>0</v>
      </c>
      <c r="BZ320" s="80">
        <v>0</v>
      </c>
      <c r="CA320" s="80">
        <v>0</v>
      </c>
      <c r="CB320" s="80">
        <v>0</v>
      </c>
      <c r="CC320" s="80">
        <v>0</v>
      </c>
    </row>
    <row r="321" spans="1:81">
      <c r="A321" s="80" t="s">
        <v>2176</v>
      </c>
      <c r="B321" s="80">
        <v>43</v>
      </c>
      <c r="C321" s="80">
        <v>9</v>
      </c>
      <c r="D321" s="80">
        <v>3</v>
      </c>
      <c r="E321" s="80">
        <v>2012</v>
      </c>
      <c r="F321" s="80" t="s">
        <v>88</v>
      </c>
      <c r="G321" s="80" t="s">
        <v>2167</v>
      </c>
      <c r="H321" s="80" t="s">
        <v>2168</v>
      </c>
      <c r="I321" s="177"/>
      <c r="J321" s="81">
        <v>46.402011179800013</v>
      </c>
      <c r="K321" s="81">
        <v>5.2031661372447884</v>
      </c>
      <c r="L321" s="81">
        <v>13.178999409229524</v>
      </c>
      <c r="M321" s="81">
        <v>94.344287948863183</v>
      </c>
      <c r="N321" s="81">
        <v>82.088550091758037</v>
      </c>
      <c r="O321" s="81">
        <v>63.567016622825172</v>
      </c>
      <c r="P321" s="81">
        <v>61.082939984992031</v>
      </c>
      <c r="Q321" s="81">
        <v>4.5468410893938058</v>
      </c>
      <c r="R321" s="81">
        <v>6.2658910156554212E-2</v>
      </c>
      <c r="S321" s="81">
        <v>6.9716284319999984</v>
      </c>
      <c r="T321" s="82"/>
      <c r="U321" s="81">
        <v>6543966</v>
      </c>
      <c r="V321" s="81">
        <v>2326</v>
      </c>
      <c r="W321" s="81">
        <v>312</v>
      </c>
      <c r="X321" s="81">
        <v>18428</v>
      </c>
      <c r="Y321" s="81">
        <v>22510</v>
      </c>
      <c r="Z321" s="81">
        <v>33247</v>
      </c>
      <c r="AA321" s="81">
        <v>12274</v>
      </c>
      <c r="AB321" s="81">
        <v>59633</v>
      </c>
      <c r="AC321" s="81">
        <v>10641</v>
      </c>
      <c r="AD321" s="81">
        <v>6.9716284319999984</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0</v>
      </c>
      <c r="BH321" s="81">
        <v>4.5949999999999998</v>
      </c>
      <c r="BI321" s="81">
        <v>8.9120000000000008</v>
      </c>
      <c r="BJ321" s="81">
        <v>0</v>
      </c>
      <c r="BK321" s="81">
        <v>11.433</v>
      </c>
      <c r="BL321" s="81">
        <v>0</v>
      </c>
      <c r="BM321" s="82"/>
      <c r="BN321" s="81">
        <v>0</v>
      </c>
      <c r="BO321" s="81">
        <v>1</v>
      </c>
      <c r="BP321" s="81">
        <v>3</v>
      </c>
      <c r="BQ321" s="81">
        <v>0</v>
      </c>
      <c r="BR321" s="81">
        <v>2</v>
      </c>
      <c r="BS321" s="81">
        <v>0</v>
      </c>
      <c r="BT321"/>
      <c r="BU321" s="80">
        <v>16.106999999999999</v>
      </c>
      <c r="BV321" s="80">
        <v>8.8330000000000002</v>
      </c>
      <c r="BW321" s="80">
        <v>0</v>
      </c>
      <c r="BX321" s="80">
        <v>0</v>
      </c>
      <c r="BY321" s="80">
        <v>0</v>
      </c>
      <c r="BZ321" s="80">
        <v>0</v>
      </c>
      <c r="CA321" s="80">
        <v>0</v>
      </c>
      <c r="CB321" s="80">
        <v>0</v>
      </c>
      <c r="CC321" s="80">
        <v>0</v>
      </c>
    </row>
    <row r="322" spans="1:81">
      <c r="A322" s="80" t="s">
        <v>2177</v>
      </c>
      <c r="B322" s="80">
        <v>44</v>
      </c>
      <c r="C322" s="80">
        <v>10</v>
      </c>
      <c r="D322" s="80">
        <v>3</v>
      </c>
      <c r="E322" s="80">
        <v>2013</v>
      </c>
      <c r="F322" s="80" t="s">
        <v>89</v>
      </c>
      <c r="G322" s="80" t="s">
        <v>2167</v>
      </c>
      <c r="H322" s="80" t="s">
        <v>2168</v>
      </c>
      <c r="I322" s="177"/>
      <c r="J322" s="81">
        <v>42.091445852903419</v>
      </c>
      <c r="K322" s="81">
        <v>4.7051948589591399</v>
      </c>
      <c r="L322" s="81">
        <v>12.962480596618279</v>
      </c>
      <c r="M322" s="81">
        <v>89.911022426971513</v>
      </c>
      <c r="N322" s="81">
        <v>79.881737789554762</v>
      </c>
      <c r="O322" s="81">
        <v>61.776272674710185</v>
      </c>
      <c r="P322" s="81">
        <v>60.748617835945709</v>
      </c>
      <c r="Q322" s="81">
        <v>4.5842066944987439</v>
      </c>
      <c r="R322" s="81">
        <v>3.9035587598609318E-2</v>
      </c>
      <c r="S322" s="81">
        <v>6.0636013984000003</v>
      </c>
      <c r="T322" s="82"/>
      <c r="U322" s="81">
        <v>5544432</v>
      </c>
      <c r="V322" s="81">
        <v>2326</v>
      </c>
      <c r="W322" s="81">
        <v>312</v>
      </c>
      <c r="X322" s="81">
        <v>18428</v>
      </c>
      <c r="Y322" s="81">
        <v>22614</v>
      </c>
      <c r="Z322" s="81">
        <v>33753</v>
      </c>
      <c r="AA322" s="81">
        <v>12161</v>
      </c>
      <c r="AB322" s="81">
        <v>59261</v>
      </c>
      <c r="AC322" s="81">
        <v>6471</v>
      </c>
      <c r="AD322" s="81">
        <v>6.0636013984000003</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0</v>
      </c>
      <c r="BH322" s="81">
        <v>4.8719999999999999</v>
      </c>
      <c r="BI322" s="81">
        <v>6.97</v>
      </c>
      <c r="BJ322" s="81">
        <v>0</v>
      </c>
      <c r="BK322" s="81">
        <v>8.8879999999999999</v>
      </c>
      <c r="BL322" s="81">
        <v>0</v>
      </c>
      <c r="BM322" s="82"/>
      <c r="BN322" s="81">
        <v>0</v>
      </c>
      <c r="BO322" s="81">
        <v>1</v>
      </c>
      <c r="BP322" s="81">
        <v>2</v>
      </c>
      <c r="BQ322" s="81">
        <v>0</v>
      </c>
      <c r="BR322" s="81">
        <v>1</v>
      </c>
      <c r="BS322" s="81">
        <v>0</v>
      </c>
      <c r="BT322"/>
      <c r="BU322" s="80">
        <v>11.842000000000001</v>
      </c>
      <c r="BV322" s="80">
        <v>8.8879999999999999</v>
      </c>
      <c r="BW322" s="80">
        <v>0</v>
      </c>
      <c r="BX322" s="80">
        <v>0</v>
      </c>
      <c r="BY322" s="80">
        <v>0</v>
      </c>
      <c r="BZ322" s="80">
        <v>0</v>
      </c>
      <c r="CA322" s="80">
        <v>0</v>
      </c>
      <c r="CB322" s="80">
        <v>0</v>
      </c>
      <c r="CC322" s="80">
        <v>0</v>
      </c>
    </row>
    <row r="323" spans="1:81">
      <c r="A323" s="80" t="s">
        <v>2178</v>
      </c>
      <c r="B323" s="80">
        <v>45</v>
      </c>
      <c r="C323" s="80">
        <v>11</v>
      </c>
      <c r="D323" s="80">
        <v>3</v>
      </c>
      <c r="E323" s="80">
        <v>2014</v>
      </c>
      <c r="F323" s="80" t="s">
        <v>90</v>
      </c>
      <c r="G323" s="80" t="s">
        <v>2167</v>
      </c>
      <c r="H323" s="80" t="s">
        <v>2168</v>
      </c>
      <c r="I323" s="177"/>
      <c r="J323" s="81">
        <v>39.311539179245948</v>
      </c>
      <c r="K323" s="81">
        <v>4.5172236291416512</v>
      </c>
      <c r="L323" s="81">
        <v>14.910760098596146</v>
      </c>
      <c r="M323" s="81">
        <v>85.691598118563647</v>
      </c>
      <c r="N323" s="81">
        <v>75.895097103025066</v>
      </c>
      <c r="O323" s="81">
        <v>58.794182093103153</v>
      </c>
      <c r="P323" s="81">
        <v>60.652826262924158</v>
      </c>
      <c r="Q323" s="81">
        <v>4.3428971325246106</v>
      </c>
      <c r="R323" s="81">
        <v>5.1469376294284545E-2</v>
      </c>
      <c r="S323" s="81">
        <v>4.8613965401599994</v>
      </c>
      <c r="T323" s="82"/>
      <c r="U323" s="81">
        <v>5640429</v>
      </c>
      <c r="V323" s="81">
        <v>1785</v>
      </c>
      <c r="W323" s="81">
        <v>458</v>
      </c>
      <c r="X323" s="81">
        <v>17539</v>
      </c>
      <c r="Y323" s="81">
        <v>22678</v>
      </c>
      <c r="Z323" s="81">
        <v>33833</v>
      </c>
      <c r="AA323" s="81">
        <v>12079</v>
      </c>
      <c r="AB323" s="81">
        <v>58514</v>
      </c>
      <c r="AC323" s="81">
        <v>8559</v>
      </c>
      <c r="AD323" s="81">
        <v>4.8613965401599994</v>
      </c>
      <c r="AE323" s="82"/>
      <c r="AF323" s="81">
        <v>41418900.942664176</v>
      </c>
      <c r="AG323" s="81">
        <v>3818870.2476261016</v>
      </c>
      <c r="AH323" s="81">
        <v>2912253.7852689382</v>
      </c>
      <c r="AI323" s="81">
        <v>115087783.90507309</v>
      </c>
      <c r="AJ323" s="81">
        <v>106029423.6512689</v>
      </c>
      <c r="AK323" s="81">
        <v>0</v>
      </c>
      <c r="AL323" s="81">
        <v>0</v>
      </c>
      <c r="AM323" s="81">
        <v>8033097.8127193898</v>
      </c>
      <c r="AN323" s="81">
        <v>0</v>
      </c>
      <c r="AO323" s="81">
        <v>0</v>
      </c>
      <c r="AP323" s="82"/>
      <c r="AQ323" s="81">
        <v>502</v>
      </c>
      <c r="AR323" s="81">
        <v>149</v>
      </c>
      <c r="AS323" s="81">
        <v>3</v>
      </c>
      <c r="AT323" s="81">
        <v>0</v>
      </c>
      <c r="AU323" s="81">
        <v>0</v>
      </c>
      <c r="AV323" s="81">
        <v>1</v>
      </c>
      <c r="AW323" s="81" t="s">
        <v>564</v>
      </c>
      <c r="AX323" s="82"/>
      <c r="AY323" s="81">
        <v>2183.1999999999998</v>
      </c>
      <c r="AZ323" s="81">
        <v>11363.1</v>
      </c>
      <c r="BA323" s="81">
        <v>2.5</v>
      </c>
      <c r="BB323" s="81">
        <v>0</v>
      </c>
      <c r="BC323" s="81">
        <v>0</v>
      </c>
      <c r="BD323" s="81">
        <v>400</v>
      </c>
      <c r="BE323" s="81" t="s">
        <v>564</v>
      </c>
      <c r="BF323" s="82"/>
      <c r="BG323" s="81">
        <v>0</v>
      </c>
      <c r="BH323" s="81">
        <v>4.9379999999999997</v>
      </c>
      <c r="BI323" s="81">
        <v>7.7930000000000001</v>
      </c>
      <c r="BJ323" s="81">
        <v>0</v>
      </c>
      <c r="BK323" s="81">
        <v>8.57</v>
      </c>
      <c r="BL323" s="81">
        <v>0</v>
      </c>
      <c r="BM323" s="82"/>
      <c r="BN323" s="81">
        <v>0</v>
      </c>
      <c r="BO323" s="81">
        <v>1</v>
      </c>
      <c r="BP323" s="81">
        <v>2</v>
      </c>
      <c r="BQ323" s="81">
        <v>0</v>
      </c>
      <c r="BR323" s="81">
        <v>1</v>
      </c>
      <c r="BS323" s="81">
        <v>0</v>
      </c>
      <c r="BT323"/>
      <c r="BU323" s="80">
        <v>12.731</v>
      </c>
      <c r="BV323" s="80">
        <v>8.57</v>
      </c>
      <c r="BW323" s="80">
        <v>0</v>
      </c>
      <c r="BX323" s="80">
        <v>0</v>
      </c>
      <c r="BY323" s="80">
        <v>0</v>
      </c>
      <c r="BZ323" s="80">
        <v>0</v>
      </c>
      <c r="CA323" s="80">
        <v>0</v>
      </c>
      <c r="CB323" s="80">
        <v>0</v>
      </c>
      <c r="CC323" s="80">
        <v>0</v>
      </c>
    </row>
    <row r="324" spans="1:81">
      <c r="A324" s="80" t="s">
        <v>2179</v>
      </c>
      <c r="B324" s="80">
        <v>46</v>
      </c>
      <c r="C324" s="80">
        <v>12</v>
      </c>
      <c r="D324" s="80">
        <v>3</v>
      </c>
      <c r="E324" s="80">
        <v>2015</v>
      </c>
      <c r="F324" s="80" t="s">
        <v>91</v>
      </c>
      <c r="G324" s="80" t="s">
        <v>2167</v>
      </c>
      <c r="H324" s="80" t="s">
        <v>2168</v>
      </c>
      <c r="I324" s="177"/>
      <c r="J324" s="81">
        <v>31.861307309994995</v>
      </c>
      <c r="K324" s="81">
        <v>4.2938424807642859</v>
      </c>
      <c r="L324" s="81">
        <v>17.214541383816798</v>
      </c>
      <c r="M324" s="81">
        <v>78.033503907773081</v>
      </c>
      <c r="N324" s="81">
        <v>71.927420607722297</v>
      </c>
      <c r="O324" s="81">
        <v>58.269264967829457</v>
      </c>
      <c r="P324" s="81">
        <v>59.8764004003149</v>
      </c>
      <c r="Q324" s="81">
        <v>4.1916835774599202</v>
      </c>
      <c r="R324" s="81">
        <v>6.551556860947072E-2</v>
      </c>
      <c r="S324" s="81">
        <v>7.0583686615000003</v>
      </c>
      <c r="T324" s="82"/>
      <c r="U324" s="81">
        <v>5531169</v>
      </c>
      <c r="V324" s="81">
        <v>1785</v>
      </c>
      <c r="W324" s="81">
        <v>458</v>
      </c>
      <c r="X324" s="81">
        <v>17539</v>
      </c>
      <c r="Y324" s="81">
        <v>22726</v>
      </c>
      <c r="Z324" s="81">
        <v>33854</v>
      </c>
      <c r="AA324" s="81">
        <v>11915</v>
      </c>
      <c r="AB324" s="81">
        <v>57691</v>
      </c>
      <c r="AC324" s="81">
        <v>11223</v>
      </c>
      <c r="AD324" s="81">
        <v>7.0583686615000003</v>
      </c>
      <c r="AE324" s="82"/>
      <c r="AF324" s="81">
        <v>35405355.329426795</v>
      </c>
      <c r="AG324" s="81">
        <v>3326077.641041494</v>
      </c>
      <c r="AH324" s="81">
        <v>2728371.4268351612</v>
      </c>
      <c r="AI324" s="81">
        <v>108418499.94017278</v>
      </c>
      <c r="AJ324" s="81">
        <v>103461593.32563089</v>
      </c>
      <c r="AK324" s="81">
        <v>0</v>
      </c>
      <c r="AL324" s="81">
        <v>0</v>
      </c>
      <c r="AM324" s="81">
        <v>7906309.5453569684</v>
      </c>
      <c r="AN324" s="81">
        <v>0</v>
      </c>
      <c r="AO324" s="81">
        <v>0</v>
      </c>
      <c r="AP324" s="82"/>
      <c r="AQ324" s="81">
        <v>552</v>
      </c>
      <c r="AR324" s="81">
        <v>200</v>
      </c>
      <c r="AS324" s="81">
        <v>3</v>
      </c>
      <c r="AT324" s="81">
        <v>0</v>
      </c>
      <c r="AU324" s="81">
        <v>0</v>
      </c>
      <c r="AV324" s="81">
        <v>1</v>
      </c>
      <c r="AW324" s="81" t="s">
        <v>564</v>
      </c>
      <c r="AX324" s="82"/>
      <c r="AY324" s="81">
        <v>2463.6999999999998</v>
      </c>
      <c r="AZ324" s="81">
        <v>13247.1</v>
      </c>
      <c r="BA324" s="81">
        <v>2.5</v>
      </c>
      <c r="BB324" s="81">
        <v>0</v>
      </c>
      <c r="BC324" s="81">
        <v>0</v>
      </c>
      <c r="BD324" s="81">
        <v>400</v>
      </c>
      <c r="BE324" s="81" t="s">
        <v>564</v>
      </c>
      <c r="BF324" s="82"/>
      <c r="BG324" s="81">
        <v>0</v>
      </c>
      <c r="BH324" s="81">
        <v>4.5819999999999999</v>
      </c>
      <c r="BI324" s="81">
        <v>7.96</v>
      </c>
      <c r="BJ324" s="81">
        <v>0</v>
      </c>
      <c r="BK324" s="81">
        <v>7.875</v>
      </c>
      <c r="BL324" s="81">
        <v>0</v>
      </c>
      <c r="BM324" s="82"/>
      <c r="BN324" s="81">
        <v>0</v>
      </c>
      <c r="BO324" s="81">
        <v>1</v>
      </c>
      <c r="BP324" s="81">
        <v>2</v>
      </c>
      <c r="BQ324" s="81">
        <v>0</v>
      </c>
      <c r="BR324" s="81">
        <v>1</v>
      </c>
      <c r="BS324" s="81">
        <v>0</v>
      </c>
      <c r="BT324"/>
      <c r="BU324" s="80">
        <v>12.542</v>
      </c>
      <c r="BV324" s="80">
        <v>7.875</v>
      </c>
      <c r="BW324" s="80">
        <v>0</v>
      </c>
      <c r="BX324" s="80">
        <v>0</v>
      </c>
      <c r="BY324" s="80">
        <v>0</v>
      </c>
      <c r="BZ324" s="80">
        <v>0</v>
      </c>
      <c r="CA324" s="80">
        <v>0</v>
      </c>
      <c r="CB324" s="80">
        <v>0</v>
      </c>
      <c r="CC324" s="80">
        <v>0</v>
      </c>
    </row>
    <row r="325" spans="1:81">
      <c r="A325" s="80" t="s">
        <v>2180</v>
      </c>
      <c r="B325" s="80">
        <v>47</v>
      </c>
      <c r="C325" s="80">
        <v>13</v>
      </c>
      <c r="D325" s="80">
        <v>3</v>
      </c>
      <c r="E325" s="80">
        <v>2016</v>
      </c>
      <c r="F325" s="80" t="s">
        <v>92</v>
      </c>
      <c r="G325" s="80" t="s">
        <v>2167</v>
      </c>
      <c r="H325" s="80" t="s">
        <v>2168</v>
      </c>
      <c r="I325" s="177"/>
      <c r="J325" s="81">
        <v>37.418446899038045</v>
      </c>
      <c r="K325" s="81">
        <v>3.9535126151252666</v>
      </c>
      <c r="L325" s="81">
        <v>20.758032586213861</v>
      </c>
      <c r="M325" s="81">
        <v>76.262055157109529</v>
      </c>
      <c r="N325" s="81">
        <v>70.830806088805772</v>
      </c>
      <c r="O325" s="81">
        <v>57.583779041766249</v>
      </c>
      <c r="P325" s="81">
        <v>58.96544939176087</v>
      </c>
      <c r="Q325" s="81">
        <v>4.0133824545390633</v>
      </c>
      <c r="R325" s="81">
        <v>5.5565153350424272E-2</v>
      </c>
      <c r="S325" s="81">
        <v>5.4465332131499995</v>
      </c>
      <c r="T325" s="82"/>
      <c r="U325" s="81">
        <v>6933442.9999999991</v>
      </c>
      <c r="V325" s="81">
        <v>1785</v>
      </c>
      <c r="W325" s="81">
        <v>458</v>
      </c>
      <c r="X325" s="81">
        <v>17539</v>
      </c>
      <c r="Y325" s="81">
        <v>22709</v>
      </c>
      <c r="Z325" s="81">
        <v>33867</v>
      </c>
      <c r="AA325" s="81">
        <v>12136</v>
      </c>
      <c r="AB325" s="81">
        <v>56821</v>
      </c>
      <c r="AC325" s="81">
        <v>9489.9812377741291</v>
      </c>
      <c r="AD325" s="81">
        <v>5.4465332131499986</v>
      </c>
      <c r="AE325" s="82"/>
      <c r="AF325" s="81">
        <v>41304376.222595058</v>
      </c>
      <c r="AG325" s="81">
        <v>2955526.3840570631</v>
      </c>
      <c r="AH325" s="81">
        <v>2562089.8654704741</v>
      </c>
      <c r="AI325" s="81">
        <v>114639730.8279625</v>
      </c>
      <c r="AJ325" s="81">
        <v>98629001.474829093</v>
      </c>
      <c r="AK325" s="81">
        <v>0</v>
      </c>
      <c r="AL325" s="81">
        <v>0</v>
      </c>
      <c r="AM325" s="81">
        <v>7793129.4917312106</v>
      </c>
      <c r="AN325" s="81">
        <v>0</v>
      </c>
      <c r="AO325" s="81">
        <v>0</v>
      </c>
      <c r="AP325" s="82"/>
      <c r="AQ325" s="81">
        <v>598</v>
      </c>
      <c r="AR325" s="81">
        <v>222</v>
      </c>
      <c r="AS325" s="81">
        <v>3</v>
      </c>
      <c r="AT325" s="81">
        <v>0</v>
      </c>
      <c r="AU325" s="81">
        <v>0</v>
      </c>
      <c r="AV325" s="81">
        <v>1</v>
      </c>
      <c r="AW325" s="81" t="s">
        <v>564</v>
      </c>
      <c r="AX325" s="82"/>
      <c r="AY325" s="81">
        <v>2717.3</v>
      </c>
      <c r="AZ325" s="81">
        <v>13917.7</v>
      </c>
      <c r="BA325" s="81">
        <v>2.5</v>
      </c>
      <c r="BB325" s="81">
        <v>0</v>
      </c>
      <c r="BC325" s="81">
        <v>0</v>
      </c>
      <c r="BD325" s="81">
        <v>400</v>
      </c>
      <c r="BE325" s="81" t="s">
        <v>564</v>
      </c>
      <c r="BF325" s="82"/>
      <c r="BG325" s="81">
        <v>0</v>
      </c>
      <c r="BH325" s="81">
        <v>4.577</v>
      </c>
      <c r="BI325" s="81">
        <v>4.7850000000000001</v>
      </c>
      <c r="BJ325" s="81">
        <v>0</v>
      </c>
      <c r="BK325" s="81">
        <v>7.7640000000000002</v>
      </c>
      <c r="BL325" s="81">
        <v>0</v>
      </c>
      <c r="BM325" s="82"/>
      <c r="BN325" s="81">
        <v>0</v>
      </c>
      <c r="BO325" s="81">
        <v>1</v>
      </c>
      <c r="BP325" s="81">
        <v>1</v>
      </c>
      <c r="BQ325" s="81">
        <v>0</v>
      </c>
      <c r="BR325" s="81">
        <v>1</v>
      </c>
      <c r="BS325" s="81">
        <v>0</v>
      </c>
      <c r="BT325"/>
      <c r="BU325" s="80">
        <v>9.3620000000000001</v>
      </c>
      <c r="BV325" s="80">
        <v>7.7640000000000002</v>
      </c>
      <c r="BW325" s="80">
        <v>0</v>
      </c>
      <c r="BX325" s="80">
        <v>0</v>
      </c>
      <c r="BY325" s="80">
        <v>0</v>
      </c>
      <c r="BZ325" s="80">
        <v>0</v>
      </c>
      <c r="CA325" s="80">
        <v>0</v>
      </c>
      <c r="CB325" s="80">
        <v>0</v>
      </c>
      <c r="CC325" s="80">
        <v>0</v>
      </c>
    </row>
    <row r="326" spans="1:81">
      <c r="A326" s="80" t="s">
        <v>2181</v>
      </c>
      <c r="B326" s="80">
        <v>48</v>
      </c>
      <c r="C326" s="80">
        <v>14</v>
      </c>
      <c r="D326" s="80">
        <v>3</v>
      </c>
      <c r="E326" s="80">
        <v>2017</v>
      </c>
      <c r="F326" s="80" t="s">
        <v>71</v>
      </c>
      <c r="G326" s="80" t="s">
        <v>2167</v>
      </c>
      <c r="H326" s="80" t="s">
        <v>2168</v>
      </c>
      <c r="I326" s="177"/>
      <c r="J326" s="81">
        <v>38.253228722617159</v>
      </c>
      <c r="K326" s="81">
        <v>4.0307886740033361</v>
      </c>
      <c r="L326" s="81">
        <v>18.35580798922134</v>
      </c>
      <c r="M326" s="81">
        <v>66.634233693096547</v>
      </c>
      <c r="N326" s="81">
        <v>64.257903294778913</v>
      </c>
      <c r="O326" s="81">
        <v>56.692652837963976</v>
      </c>
      <c r="P326" s="81">
        <v>58.418118353703697</v>
      </c>
      <c r="Q326" s="81">
        <v>3.8210120595687176</v>
      </c>
      <c r="R326" s="81">
        <v>5.2922571554281789E-2</v>
      </c>
      <c r="S326" s="81">
        <v>6.7611028379999993</v>
      </c>
      <c r="T326" s="82"/>
      <c r="U326" s="81">
        <v>7672470</v>
      </c>
      <c r="V326" s="81">
        <v>1785</v>
      </c>
      <c r="W326" s="81">
        <v>458</v>
      </c>
      <c r="X326" s="81">
        <v>17539</v>
      </c>
      <c r="Y326" s="81">
        <v>22742</v>
      </c>
      <c r="Z326" s="81">
        <v>33896</v>
      </c>
      <c r="AA326" s="81">
        <v>12100</v>
      </c>
      <c r="AB326" s="81">
        <v>55944</v>
      </c>
      <c r="AC326" s="81">
        <v>9217.9999999999964</v>
      </c>
      <c r="AD326" s="81">
        <v>6.7611028379999993</v>
      </c>
      <c r="AE326" s="82"/>
      <c r="AF326" s="81">
        <v>46176606.074191637</v>
      </c>
      <c r="AG326" s="81">
        <v>3242851.059577188</v>
      </c>
      <c r="AH326" s="81">
        <v>3089942.2279783161</v>
      </c>
      <c r="AI326" s="81">
        <v>115291067.0181735</v>
      </c>
      <c r="AJ326" s="81">
        <v>99862240.552266181</v>
      </c>
      <c r="AK326" s="81">
        <v>0</v>
      </c>
      <c r="AL326" s="81">
        <v>0</v>
      </c>
      <c r="AM326" s="81">
        <v>7684852.8564222055</v>
      </c>
      <c r="AN326" s="81">
        <v>0</v>
      </c>
      <c r="AO326" s="81">
        <v>0</v>
      </c>
      <c r="AP326" s="82"/>
      <c r="AQ326" s="81">
        <v>634</v>
      </c>
      <c r="AR326" s="81">
        <v>240</v>
      </c>
      <c r="AS326" s="81">
        <v>3</v>
      </c>
      <c r="AT326" s="81">
        <v>0</v>
      </c>
      <c r="AU326" s="81">
        <v>0</v>
      </c>
      <c r="AV326" s="81">
        <v>0</v>
      </c>
      <c r="AW326" s="81" t="s">
        <v>564</v>
      </c>
      <c r="AX326" s="82"/>
      <c r="AY326" s="81">
        <v>2895.6</v>
      </c>
      <c r="AZ326" s="81">
        <v>15265.2</v>
      </c>
      <c r="BA326" s="81">
        <v>2.5</v>
      </c>
      <c r="BB326" s="81">
        <v>0</v>
      </c>
      <c r="BC326" s="81">
        <v>0</v>
      </c>
      <c r="BD326" s="81">
        <v>0</v>
      </c>
      <c r="BE326" s="81" t="s">
        <v>564</v>
      </c>
      <c r="BF326" s="82"/>
      <c r="BG326" s="81">
        <v>0</v>
      </c>
      <c r="BH326" s="81">
        <v>3.9510000000000001</v>
      </c>
      <c r="BI326" s="81">
        <v>5.1559999999999997</v>
      </c>
      <c r="BJ326" s="81">
        <v>0</v>
      </c>
      <c r="BK326" s="81">
        <v>7.593</v>
      </c>
      <c r="BL326" s="81">
        <v>0</v>
      </c>
      <c r="BM326" s="82"/>
      <c r="BN326" s="81">
        <v>0</v>
      </c>
      <c r="BO326" s="81">
        <v>1</v>
      </c>
      <c r="BP326" s="81">
        <v>1</v>
      </c>
      <c r="BQ326" s="81">
        <v>0</v>
      </c>
      <c r="BR326" s="81">
        <v>1</v>
      </c>
      <c r="BS326" s="81">
        <v>0</v>
      </c>
      <c r="BT326"/>
      <c r="BU326" s="80">
        <v>9.1069999999999993</v>
      </c>
      <c r="BV326" s="80">
        <v>7.593</v>
      </c>
      <c r="BW326" s="80">
        <v>0</v>
      </c>
      <c r="BX326" s="80">
        <v>0</v>
      </c>
      <c r="BY326" s="80">
        <v>0</v>
      </c>
      <c r="BZ326" s="80">
        <v>0</v>
      </c>
      <c r="CA326" s="80">
        <v>0</v>
      </c>
      <c r="CB326" s="80">
        <v>0</v>
      </c>
      <c r="CC326" s="80">
        <v>0</v>
      </c>
    </row>
    <row r="327" spans="1:81">
      <c r="A327" s="80" t="s">
        <v>2182</v>
      </c>
      <c r="B327" s="80">
        <v>49</v>
      </c>
      <c r="C327" s="80">
        <v>15</v>
      </c>
      <c r="D327" s="80">
        <v>3</v>
      </c>
      <c r="E327" s="80">
        <v>2018</v>
      </c>
      <c r="F327" s="80" t="s">
        <v>93</v>
      </c>
      <c r="G327" s="80" t="s">
        <v>2167</v>
      </c>
      <c r="H327" s="80" t="s">
        <v>2168</v>
      </c>
      <c r="I327" s="177"/>
      <c r="J327" s="81">
        <v>32.46308723578548</v>
      </c>
      <c r="K327" s="81">
        <v>3.4261879481851634</v>
      </c>
      <c r="L327" s="81">
        <v>16.493504773831095</v>
      </c>
      <c r="M327" s="81">
        <v>59.332703698987288</v>
      </c>
      <c r="N327" s="81">
        <v>50.413681584096686</v>
      </c>
      <c r="O327" s="81">
        <v>55.696448805983756</v>
      </c>
      <c r="P327" s="81">
        <v>57.807931226657189</v>
      </c>
      <c r="Q327" s="81">
        <v>3.4927844241216799</v>
      </c>
      <c r="R327" s="81">
        <v>7.5759515709271155E-2</v>
      </c>
      <c r="S327" s="81">
        <v>7.7384660722000005</v>
      </c>
      <c r="T327" s="82"/>
      <c r="U327" s="81">
        <v>7578985.0000000009</v>
      </c>
      <c r="V327" s="81">
        <v>1785</v>
      </c>
      <c r="W327" s="81">
        <v>458</v>
      </c>
      <c r="X327" s="81">
        <v>17539</v>
      </c>
      <c r="Y327" s="81">
        <v>22824</v>
      </c>
      <c r="Z327" s="81">
        <v>33938</v>
      </c>
      <c r="AA327" s="81">
        <v>12094</v>
      </c>
      <c r="AB327" s="81">
        <v>55109</v>
      </c>
      <c r="AC327" s="81">
        <v>13144</v>
      </c>
      <c r="AD327" s="81">
        <v>7.7384660721999996</v>
      </c>
      <c r="AE327" s="82"/>
      <c r="AF327" s="81">
        <v>44810845.07669013</v>
      </c>
      <c r="AG327" s="81">
        <v>2711872.2333618579</v>
      </c>
      <c r="AH327" s="81">
        <v>2921489.7725217189</v>
      </c>
      <c r="AI327" s="81">
        <v>115054965.6906289</v>
      </c>
      <c r="AJ327" s="81">
        <v>92648311.286171734</v>
      </c>
      <c r="AK327" s="81">
        <v>0</v>
      </c>
      <c r="AL327" s="81">
        <v>0</v>
      </c>
      <c r="AM327" s="81">
        <v>7585815.0602082564</v>
      </c>
      <c r="AN327" s="81">
        <v>0</v>
      </c>
      <c r="AO327" s="81">
        <v>0</v>
      </c>
      <c r="AP327" s="82"/>
      <c r="AQ327" s="81">
        <v>701</v>
      </c>
      <c r="AR327" s="81">
        <v>261</v>
      </c>
      <c r="AS327" s="81">
        <v>3</v>
      </c>
      <c r="AT327" s="81">
        <v>0</v>
      </c>
      <c r="AU327" s="81">
        <v>0</v>
      </c>
      <c r="AV327" s="81">
        <v>0</v>
      </c>
      <c r="AW327" s="81" t="s">
        <v>564</v>
      </c>
      <c r="AX327" s="82"/>
      <c r="AY327" s="81">
        <v>3272.599999999999</v>
      </c>
      <c r="AZ327" s="81">
        <v>16070</v>
      </c>
      <c r="BA327" s="81">
        <v>3</v>
      </c>
      <c r="BB327" s="81">
        <v>0</v>
      </c>
      <c r="BC327" s="81">
        <v>0</v>
      </c>
      <c r="BD327" s="81">
        <v>0</v>
      </c>
      <c r="BE327" s="81" t="s">
        <v>564</v>
      </c>
      <c r="BF327" s="82"/>
      <c r="BG327" s="81">
        <v>0</v>
      </c>
      <c r="BH327" s="81">
        <v>3.673</v>
      </c>
      <c r="BI327" s="81">
        <v>4.4960000000000004</v>
      </c>
      <c r="BJ327" s="81">
        <v>0</v>
      </c>
      <c r="BK327" s="81">
        <v>7.3487999999999998</v>
      </c>
      <c r="BL327" s="81">
        <v>0</v>
      </c>
      <c r="BM327" s="82"/>
      <c r="BN327" s="81">
        <v>0</v>
      </c>
      <c r="BO327" s="81">
        <v>1</v>
      </c>
      <c r="BP327" s="81">
        <v>1</v>
      </c>
      <c r="BQ327" s="81">
        <v>0</v>
      </c>
      <c r="BR327" s="81">
        <v>1</v>
      </c>
      <c r="BS327" s="81">
        <v>0</v>
      </c>
      <c r="BT327"/>
      <c r="BU327" s="80">
        <v>8.1690000000000005</v>
      </c>
      <c r="BV327" s="80">
        <v>7.3487999999999998</v>
      </c>
      <c r="BW327" s="80">
        <v>0</v>
      </c>
      <c r="BX327" s="80">
        <v>0</v>
      </c>
      <c r="BY327" s="80">
        <v>0</v>
      </c>
      <c r="BZ327" s="80">
        <v>0</v>
      </c>
      <c r="CA327" s="80">
        <v>0</v>
      </c>
      <c r="CB327" s="80">
        <v>0</v>
      </c>
      <c r="CC327" s="80">
        <v>0</v>
      </c>
    </row>
    <row r="328" spans="1:81">
      <c r="A328" s="80" t="s">
        <v>2183</v>
      </c>
      <c r="B328" s="80">
        <v>50</v>
      </c>
      <c r="C328" s="80">
        <v>16</v>
      </c>
      <c r="D328" s="80">
        <v>3</v>
      </c>
      <c r="E328" s="80">
        <v>2019</v>
      </c>
      <c r="F328" s="80" t="s">
        <v>73</v>
      </c>
      <c r="G328" s="80" t="s">
        <v>2167</v>
      </c>
      <c r="H328" s="80" t="s">
        <v>2168</v>
      </c>
      <c r="I328" s="177"/>
      <c r="J328" s="81">
        <v>30.068525308468121</v>
      </c>
      <c r="K328" s="81">
        <v>3.2767320712046346</v>
      </c>
      <c r="L328" s="81">
        <v>16.640025456657071</v>
      </c>
      <c r="M328" s="81">
        <v>54.885727183961436</v>
      </c>
      <c r="N328" s="81">
        <v>49.438621367046927</v>
      </c>
      <c r="O328" s="81">
        <v>53.931796287635031</v>
      </c>
      <c r="P328" s="81">
        <v>56.168188628108368</v>
      </c>
      <c r="Q328" s="81">
        <v>3.3557857046825705</v>
      </c>
      <c r="R328" s="81">
        <v>6.7801600386684896E-2</v>
      </c>
      <c r="S328" s="81">
        <v>7.0072101779999993</v>
      </c>
      <c r="T328" s="82"/>
      <c r="U328" s="81">
        <v>7258275</v>
      </c>
      <c r="V328" s="81">
        <v>1785</v>
      </c>
      <c r="W328" s="81">
        <v>458</v>
      </c>
      <c r="X328" s="81">
        <v>17539</v>
      </c>
      <c r="Y328" s="81">
        <v>22866</v>
      </c>
      <c r="Z328" s="81">
        <v>33765</v>
      </c>
      <c r="AA328" s="81">
        <v>11663</v>
      </c>
      <c r="AB328" s="81">
        <v>54381</v>
      </c>
      <c r="AC328" s="81">
        <v>11956</v>
      </c>
      <c r="AD328" s="81">
        <v>7.0072101779999993</v>
      </c>
      <c r="AE328" s="82"/>
      <c r="AF328" s="81">
        <v>42105503.876420043</v>
      </c>
      <c r="AG328" s="81">
        <v>2849741.9530104389</v>
      </c>
      <c r="AH328" s="81">
        <v>3096283.1536258082</v>
      </c>
      <c r="AI328" s="81">
        <v>111125308.5258681</v>
      </c>
      <c r="AJ328" s="81">
        <v>88468951.512197837</v>
      </c>
      <c r="AK328" s="81">
        <v>0</v>
      </c>
      <c r="AL328" s="81">
        <v>0</v>
      </c>
      <c r="AM328" s="81">
        <v>7406282.8200511811</v>
      </c>
      <c r="AN328" s="81">
        <v>0</v>
      </c>
      <c r="AO328" s="81">
        <v>0</v>
      </c>
      <c r="AP328" s="82"/>
      <c r="AQ328" s="81">
        <v>749</v>
      </c>
      <c r="AR328" s="81">
        <v>277</v>
      </c>
      <c r="AS328" s="81">
        <v>3</v>
      </c>
      <c r="AT328" s="81">
        <v>0</v>
      </c>
      <c r="AU328" s="81">
        <v>0</v>
      </c>
      <c r="AV328" s="81">
        <v>0</v>
      </c>
      <c r="AW328" s="81" t="s">
        <v>564</v>
      </c>
      <c r="AX328" s="82"/>
      <c r="AY328" s="81">
        <v>3501.8000000000011</v>
      </c>
      <c r="AZ328" s="81">
        <v>16629.5</v>
      </c>
      <c r="BA328" s="81">
        <v>2.5</v>
      </c>
      <c r="BB328" s="81">
        <v>0</v>
      </c>
      <c r="BC328" s="81">
        <v>0</v>
      </c>
      <c r="BD328" s="81">
        <v>0</v>
      </c>
      <c r="BE328" s="81" t="s">
        <v>564</v>
      </c>
      <c r="BF328" s="82"/>
      <c r="BG328" s="81">
        <v>0</v>
      </c>
      <c r="BH328" s="81">
        <v>3.117</v>
      </c>
      <c r="BI328" s="81">
        <v>3.3929999999999998</v>
      </c>
      <c r="BJ328" s="81">
        <v>0</v>
      </c>
      <c r="BK328" s="81">
        <v>9.4762000000000004</v>
      </c>
      <c r="BL328" s="81">
        <v>0</v>
      </c>
      <c r="BM328" s="82"/>
      <c r="BN328" s="81">
        <v>0</v>
      </c>
      <c r="BO328" s="81">
        <v>1</v>
      </c>
      <c r="BP328" s="81">
        <v>1</v>
      </c>
      <c r="BQ328" s="81">
        <v>0</v>
      </c>
      <c r="BR328" s="81">
        <v>1</v>
      </c>
      <c r="BS328" s="81">
        <v>0</v>
      </c>
      <c r="BT328"/>
      <c r="BU328" s="80">
        <v>6.51</v>
      </c>
      <c r="BV328" s="80">
        <v>9.4762000000000004</v>
      </c>
      <c r="BW328" s="80">
        <v>0</v>
      </c>
      <c r="BX328" s="80">
        <v>0</v>
      </c>
      <c r="BY328" s="80">
        <v>0</v>
      </c>
      <c r="BZ328" s="80">
        <v>0</v>
      </c>
      <c r="CA328" s="80">
        <v>0</v>
      </c>
      <c r="CB328" s="80">
        <v>0</v>
      </c>
      <c r="CC328" s="80">
        <v>0</v>
      </c>
    </row>
    <row r="329" spans="1:81">
      <c r="A329" s="80" t="s">
        <v>2184</v>
      </c>
      <c r="B329" s="80">
        <v>51</v>
      </c>
      <c r="C329" s="80">
        <v>17</v>
      </c>
      <c r="D329" s="80">
        <v>3</v>
      </c>
      <c r="E329" s="80">
        <v>2020</v>
      </c>
      <c r="F329" s="80" t="s">
        <v>218</v>
      </c>
      <c r="G329" s="174" t="s">
        <v>2167</v>
      </c>
      <c r="H329" s="80" t="s">
        <v>2168</v>
      </c>
      <c r="I329" s="177"/>
      <c r="J329" s="81">
        <v>27.215384123215991</v>
      </c>
      <c r="K329" s="81">
        <v>2.950443665700281</v>
      </c>
      <c r="L329" s="81">
        <v>15.422061797664298</v>
      </c>
      <c r="M329" s="81">
        <v>55.129850160662272</v>
      </c>
      <c r="N329" s="81">
        <v>56.398836430177191</v>
      </c>
      <c r="O329" s="81">
        <v>47.097947251994043</v>
      </c>
      <c r="P329" s="81">
        <v>53.359470596126556</v>
      </c>
      <c r="Q329" s="81">
        <v>3.1647892430556781</v>
      </c>
      <c r="R329" s="81">
        <v>8.8847912411983601E-2</v>
      </c>
      <c r="S329" s="81">
        <v>4.4659360719000007</v>
      </c>
      <c r="T329" s="82"/>
      <c r="U329" s="81">
        <v>6443329</v>
      </c>
      <c r="V329" s="81">
        <v>1523</v>
      </c>
      <c r="W329" s="81">
        <v>514</v>
      </c>
      <c r="X329" s="81">
        <v>16694</v>
      </c>
      <c r="Y329" s="81">
        <v>22943</v>
      </c>
      <c r="Z329" s="81">
        <v>33655</v>
      </c>
      <c r="AA329" s="81">
        <v>12038</v>
      </c>
      <c r="AB329" s="81">
        <v>53674</v>
      </c>
      <c r="AC329" s="81">
        <v>15749</v>
      </c>
      <c r="AD329" s="81">
        <v>4.4659360719000007</v>
      </c>
      <c r="AE329" s="82"/>
      <c r="AF329" s="81">
        <v>37974659.853528813</v>
      </c>
      <c r="AG329" s="81">
        <v>2271669.4374015345</v>
      </c>
      <c r="AH329" s="81">
        <v>2799681.5903390269</v>
      </c>
      <c r="AI329" s="81">
        <v>108067084.59088084</v>
      </c>
      <c r="AJ329" s="81">
        <v>105259883.93156108</v>
      </c>
      <c r="AK329" s="81"/>
      <c r="AL329" s="81"/>
      <c r="AM329" s="81">
        <v>7005053.3305776939</v>
      </c>
      <c r="AN329" s="81"/>
      <c r="AO329" s="81"/>
      <c r="AP329" s="82"/>
      <c r="AQ329" s="81">
        <v>808</v>
      </c>
      <c r="AR329" s="81">
        <v>298</v>
      </c>
      <c r="AS329" s="81">
        <v>3</v>
      </c>
      <c r="AT329" s="81">
        <v>0</v>
      </c>
      <c r="AU329" s="81">
        <v>0</v>
      </c>
      <c r="AV329" s="81">
        <v>0</v>
      </c>
      <c r="AW329" s="81">
        <v>3</v>
      </c>
      <c r="AX329" s="82"/>
      <c r="AY329" s="81">
        <v>3803.5000000000009</v>
      </c>
      <c r="AZ329" s="81">
        <v>17921.3</v>
      </c>
      <c r="BA329" s="81">
        <v>2.5</v>
      </c>
      <c r="BB329" s="81">
        <v>0</v>
      </c>
      <c r="BC329" s="81">
        <v>0</v>
      </c>
      <c r="BD329" s="81">
        <v>0</v>
      </c>
      <c r="BE329" s="81">
        <v>2.5</v>
      </c>
      <c r="BF329" s="82"/>
      <c r="BG329" s="81">
        <v>0</v>
      </c>
      <c r="BH329" s="81">
        <v>2.7789999999999999</v>
      </c>
      <c r="BI329" s="81">
        <v>3.2130000000000001</v>
      </c>
      <c r="BJ329" s="81">
        <v>0</v>
      </c>
      <c r="BK329" s="81">
        <v>6.2080000000000002</v>
      </c>
      <c r="BL329" s="81">
        <v>0</v>
      </c>
      <c r="BM329" s="82"/>
      <c r="BN329" s="81">
        <v>0</v>
      </c>
      <c r="BO329" s="81">
        <v>1</v>
      </c>
      <c r="BP329" s="81">
        <v>1</v>
      </c>
      <c r="BQ329" s="81">
        <v>0</v>
      </c>
      <c r="BR329" s="81">
        <v>1</v>
      </c>
      <c r="BS329" s="81">
        <v>0</v>
      </c>
      <c r="BT329"/>
      <c r="BU329" s="80">
        <v>5.992</v>
      </c>
      <c r="BV329" s="80">
        <v>6.2080000000000002</v>
      </c>
      <c r="BW329" s="80">
        <v>0</v>
      </c>
      <c r="BX329" s="80">
        <v>0</v>
      </c>
      <c r="BY329" s="80">
        <v>0</v>
      </c>
      <c r="BZ329" s="80">
        <v>0</v>
      </c>
      <c r="CA329" s="80">
        <v>0</v>
      </c>
      <c r="CB329" s="80">
        <v>0</v>
      </c>
      <c r="CC329" s="80">
        <v>0</v>
      </c>
    </row>
    <row r="330" spans="1:81">
      <c r="A330" s="80" t="s">
        <v>2185</v>
      </c>
      <c r="B330" s="80">
        <v>51</v>
      </c>
      <c r="C330" s="80">
        <v>18</v>
      </c>
      <c r="D330" s="80">
        <v>3</v>
      </c>
      <c r="E330" s="80">
        <v>2021</v>
      </c>
      <c r="F330" s="80" t="s">
        <v>75</v>
      </c>
      <c r="G330" s="174" t="s">
        <v>2167</v>
      </c>
      <c r="H330" s="80" t="s">
        <v>2168</v>
      </c>
      <c r="I330" s="177"/>
      <c r="J330" s="81">
        <v>25.089460140990035</v>
      </c>
      <c r="K330" s="81">
        <v>3.3248259195644194</v>
      </c>
      <c r="L330" s="81">
        <v>15.58784462704096</v>
      </c>
      <c r="M330" s="81">
        <v>51.550064970256948</v>
      </c>
      <c r="N330" s="81">
        <v>47.310341977912337</v>
      </c>
      <c r="O330" s="81">
        <v>45.408519982526748</v>
      </c>
      <c r="P330" s="81">
        <v>54.325328929601916</v>
      </c>
      <c r="Q330" s="81">
        <v>3.153302206227766</v>
      </c>
      <c r="R330" s="81">
        <v>9.5867682071627519E-2</v>
      </c>
      <c r="S330" s="81">
        <v>6.5302325894399997</v>
      </c>
      <c r="T330" s="82"/>
      <c r="U330" s="81">
        <v>7361591</v>
      </c>
      <c r="V330" s="81">
        <v>1523</v>
      </c>
      <c r="W330" s="81">
        <v>514</v>
      </c>
      <c r="X330" s="81">
        <v>16694</v>
      </c>
      <c r="Y330" s="81">
        <v>22920</v>
      </c>
      <c r="Z330" s="81">
        <v>33411</v>
      </c>
      <c r="AA330" s="81">
        <v>11952</v>
      </c>
      <c r="AB330" s="81">
        <v>52845</v>
      </c>
      <c r="AC330" s="81">
        <v>16471</v>
      </c>
      <c r="AD330" s="81">
        <v>6.5302325894399997</v>
      </c>
      <c r="AE330" s="82"/>
      <c r="AF330" s="81">
        <v>38549504.484606579</v>
      </c>
      <c r="AG330" s="81">
        <v>2569928.762532895</v>
      </c>
      <c r="AH330" s="81">
        <v>2874808.8998330422</v>
      </c>
      <c r="AI330" s="81">
        <v>115410748.14111376</v>
      </c>
      <c r="AJ330" s="81">
        <v>91493086.814884529</v>
      </c>
      <c r="AK330" s="81">
        <v>0</v>
      </c>
      <c r="AL330" s="81">
        <v>0</v>
      </c>
      <c r="AM330" s="81">
        <v>6936640.1512033455</v>
      </c>
      <c r="AN330" s="81">
        <v>0</v>
      </c>
      <c r="AO330" s="81">
        <v>0</v>
      </c>
      <c r="AP330" s="82"/>
      <c r="AQ330" s="81">
        <v>850</v>
      </c>
      <c r="AR330" s="81">
        <v>307</v>
      </c>
      <c r="AS330" s="81">
        <v>3</v>
      </c>
      <c r="AT330" s="81">
        <v>0</v>
      </c>
      <c r="AU330" s="81">
        <v>0</v>
      </c>
      <c r="AV330" s="81">
        <v>0</v>
      </c>
      <c r="AW330" s="81"/>
      <c r="AX330" s="82"/>
      <c r="AY330" s="81">
        <v>4079.4000000000019</v>
      </c>
      <c r="AZ330" s="81">
        <v>18283.599999999999</v>
      </c>
      <c r="BA330" s="81">
        <v>2.5</v>
      </c>
      <c r="BB330" s="81">
        <v>0</v>
      </c>
      <c r="BC330" s="81">
        <v>0</v>
      </c>
      <c r="BD330" s="81">
        <v>0</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2186</v>
      </c>
      <c r="B331" s="80">
        <v>51</v>
      </c>
      <c r="C331" s="80">
        <v>19</v>
      </c>
      <c r="D331" s="80">
        <v>3</v>
      </c>
      <c r="E331" s="80">
        <v>2022</v>
      </c>
      <c r="F331" s="80" t="s">
        <v>568</v>
      </c>
      <c r="G331" s="80" t="s">
        <v>2167</v>
      </c>
      <c r="H331" s="80" t="s">
        <v>2168</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930</v>
      </c>
      <c r="AR331" s="81">
        <v>312</v>
      </c>
      <c r="AS331" s="81">
        <v>3</v>
      </c>
      <c r="AT331" s="81">
        <v>0</v>
      </c>
      <c r="AU331" s="81">
        <v>0</v>
      </c>
      <c r="AV331" s="81">
        <v>0</v>
      </c>
      <c r="AW331" s="81"/>
      <c r="AX331" s="82"/>
      <c r="AY331" s="81">
        <v>4591.0000000000027</v>
      </c>
      <c r="AZ331" s="81">
        <v>19404.600000000002</v>
      </c>
      <c r="BA331" s="81">
        <v>2.5</v>
      </c>
      <c r="BB331" s="81">
        <v>0</v>
      </c>
      <c r="BC331" s="81">
        <v>0</v>
      </c>
      <c r="BD331" s="81">
        <v>0</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2187</v>
      </c>
      <c r="B332" s="80">
        <v>120</v>
      </c>
      <c r="C332" s="80">
        <v>1</v>
      </c>
      <c r="D332" s="80">
        <v>8</v>
      </c>
      <c r="E332" s="80">
        <v>1990</v>
      </c>
      <c r="F332" s="80" t="s">
        <v>562</v>
      </c>
      <c r="G332" s="80" t="s">
        <v>1646</v>
      </c>
      <c r="H332" s="80" t="s">
        <v>1647</v>
      </c>
      <c r="I332" s="177"/>
      <c r="J332" s="81">
        <v>232.93557580806174</v>
      </c>
      <c r="K332" s="81">
        <v>11.028535578861186</v>
      </c>
      <c r="L332" s="81">
        <v>15.340504293570541</v>
      </c>
      <c r="M332" s="81">
        <v>43.575580338502938</v>
      </c>
      <c r="N332" s="81">
        <v>87.9824005690555</v>
      </c>
      <c r="O332" s="81">
        <v>38.000378393829187</v>
      </c>
      <c r="P332" s="81">
        <v>65.285320275047752</v>
      </c>
      <c r="Q332" s="81">
        <v>3.9320416478904971</v>
      </c>
      <c r="R332" s="81">
        <v>0</v>
      </c>
      <c r="S332" s="81">
        <v>4.5197805105696851</v>
      </c>
      <c r="T332" s="82"/>
      <c r="U332" s="81">
        <v>4942727</v>
      </c>
      <c r="V332" s="81">
        <v>3399</v>
      </c>
      <c r="W332" s="81">
        <v>202</v>
      </c>
      <c r="X332" s="81">
        <v>18114</v>
      </c>
      <c r="Y332" s="81">
        <v>19321</v>
      </c>
      <c r="Z332" s="81">
        <v>15630</v>
      </c>
      <c r="AA332" s="81">
        <v>15852</v>
      </c>
      <c r="AB332" s="81">
        <v>63843</v>
      </c>
      <c r="AC332" s="81">
        <v>0</v>
      </c>
      <c r="AD332" s="81">
        <v>4.5197805105696851</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2188</v>
      </c>
      <c r="B333" s="80">
        <v>121</v>
      </c>
      <c r="C333" s="80">
        <v>2</v>
      </c>
      <c r="D333" s="80">
        <v>8</v>
      </c>
      <c r="E333" s="80">
        <v>2005</v>
      </c>
      <c r="F333" s="80" t="s">
        <v>565</v>
      </c>
      <c r="G333" s="80" t="s">
        <v>1646</v>
      </c>
      <c r="H333" s="80" t="s">
        <v>1647</v>
      </c>
      <c r="I333" s="177"/>
      <c r="J333" s="81">
        <v>247.35836806014163</v>
      </c>
      <c r="K333" s="81">
        <v>9.0529610202467534</v>
      </c>
      <c r="L333" s="81">
        <v>9.5729812779826187</v>
      </c>
      <c r="M333" s="81">
        <v>96.583451429126285</v>
      </c>
      <c r="N333" s="81">
        <v>159.3858956669186</v>
      </c>
      <c r="O333" s="81">
        <v>65.149604061058554</v>
      </c>
      <c r="P333" s="81">
        <v>68.36468039172523</v>
      </c>
      <c r="Q333" s="81">
        <v>3.7622403979801984</v>
      </c>
      <c r="R333" s="81">
        <v>0</v>
      </c>
      <c r="S333" s="81">
        <v>3.171677929524499</v>
      </c>
      <c r="T333" s="82"/>
      <c r="U333" s="81">
        <v>6177242</v>
      </c>
      <c r="V333" s="81">
        <v>3051</v>
      </c>
      <c r="W333" s="81">
        <v>98</v>
      </c>
      <c r="X333" s="81">
        <v>16056</v>
      </c>
      <c r="Y333" s="81">
        <v>24318</v>
      </c>
      <c r="Z333" s="81">
        <v>31009</v>
      </c>
      <c r="AA333" s="81">
        <v>13595</v>
      </c>
      <c r="AB333" s="81">
        <v>63859</v>
      </c>
      <c r="AC333" s="81">
        <v>0</v>
      </c>
      <c r="AD333" s="81">
        <v>3.171677929524499</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2189</v>
      </c>
      <c r="B334" s="80">
        <v>122</v>
      </c>
      <c r="C334" s="80">
        <v>3</v>
      </c>
      <c r="D334" s="80">
        <v>8</v>
      </c>
      <c r="E334" s="80">
        <v>2006</v>
      </c>
      <c r="F334" s="80" t="s">
        <v>566</v>
      </c>
      <c r="G334" s="80" t="s">
        <v>1646</v>
      </c>
      <c r="H334" s="80" t="s">
        <v>1647</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2190</v>
      </c>
      <c r="B335" s="80">
        <v>123</v>
      </c>
      <c r="C335" s="80">
        <v>4</v>
      </c>
      <c r="D335" s="80">
        <v>8</v>
      </c>
      <c r="E335" s="80">
        <v>2007</v>
      </c>
      <c r="F335" s="80" t="s">
        <v>567</v>
      </c>
      <c r="G335" s="80" t="s">
        <v>1646</v>
      </c>
      <c r="H335" s="80" t="s">
        <v>1647</v>
      </c>
      <c r="I335" s="177"/>
      <c r="J335" s="81">
        <v>134.48423283939439</v>
      </c>
      <c r="K335" s="81">
        <v>9.4856478754328268</v>
      </c>
      <c r="L335" s="81">
        <v>12.303905551385778</v>
      </c>
      <c r="M335" s="81">
        <v>85.746091159076272</v>
      </c>
      <c r="N335" s="81">
        <v>137.87366330265121</v>
      </c>
      <c r="O335" s="81">
        <v>63.461102234480592</v>
      </c>
      <c r="P335" s="81">
        <v>66.721547428126797</v>
      </c>
      <c r="Q335" s="81">
        <v>3.8820588509020375</v>
      </c>
      <c r="R335" s="81">
        <v>0</v>
      </c>
      <c r="S335" s="81">
        <v>2.0578312396919132</v>
      </c>
      <c r="T335" s="82"/>
      <c r="U335" s="81">
        <v>5218936</v>
      </c>
      <c r="V335" s="81">
        <v>2983</v>
      </c>
      <c r="W335" s="81">
        <v>146</v>
      </c>
      <c r="X335" s="81">
        <v>18558</v>
      </c>
      <c r="Y335" s="81">
        <v>24434</v>
      </c>
      <c r="Z335" s="81">
        <v>31400</v>
      </c>
      <c r="AA335" s="81">
        <v>13066</v>
      </c>
      <c r="AB335" s="81">
        <v>62408</v>
      </c>
      <c r="AC335" s="81">
        <v>0</v>
      </c>
      <c r="AD335" s="81">
        <v>2.0578312396919132</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2191</v>
      </c>
      <c r="B336" s="80">
        <v>124</v>
      </c>
      <c r="C336" s="80">
        <v>5</v>
      </c>
      <c r="D336" s="80">
        <v>8</v>
      </c>
      <c r="E336" s="80">
        <v>2008</v>
      </c>
      <c r="F336" s="80" t="s">
        <v>84</v>
      </c>
      <c r="G336" s="80" t="s">
        <v>1646</v>
      </c>
      <c r="H336" s="80" t="s">
        <v>1647</v>
      </c>
      <c r="I336" s="177"/>
      <c r="J336" s="81">
        <v>73.044900220790922</v>
      </c>
      <c r="K336" s="81">
        <v>6.838180527455016</v>
      </c>
      <c r="L336" s="81">
        <v>10.942613313936494</v>
      </c>
      <c r="M336" s="81">
        <v>90.376517508120372</v>
      </c>
      <c r="N336" s="81">
        <v>131.45214536444604</v>
      </c>
      <c r="O336" s="81">
        <v>60.930465169611438</v>
      </c>
      <c r="P336" s="81">
        <v>64.069664041585796</v>
      </c>
      <c r="Q336" s="81">
        <v>3.7768274718112744</v>
      </c>
      <c r="R336" s="81">
        <v>0</v>
      </c>
      <c r="S336" s="81">
        <v>2.0833847732556858</v>
      </c>
      <c r="T336" s="82"/>
      <c r="U336" s="81">
        <v>3108379</v>
      </c>
      <c r="V336" s="81">
        <v>2983</v>
      </c>
      <c r="W336" s="81">
        <v>146</v>
      </c>
      <c r="X336" s="81">
        <v>18558</v>
      </c>
      <c r="Y336" s="81">
        <v>24495</v>
      </c>
      <c r="Z336" s="81">
        <v>31206</v>
      </c>
      <c r="AA336" s="81">
        <v>12561</v>
      </c>
      <c r="AB336" s="81">
        <v>61714</v>
      </c>
      <c r="AC336" s="81">
        <v>0</v>
      </c>
      <c r="AD336" s="81">
        <v>2.0833847732556858</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2192</v>
      </c>
      <c r="B337" s="80">
        <v>125</v>
      </c>
      <c r="C337" s="80">
        <v>6</v>
      </c>
      <c r="D337" s="80">
        <v>8</v>
      </c>
      <c r="E337" s="80">
        <v>2009</v>
      </c>
      <c r="F337" s="80" t="s">
        <v>85</v>
      </c>
      <c r="G337" s="80" t="s">
        <v>1646</v>
      </c>
      <c r="H337" s="80" t="s">
        <v>1647</v>
      </c>
      <c r="I337" s="177"/>
      <c r="J337" s="81">
        <v>51.954752131294811</v>
      </c>
      <c r="K337" s="81">
        <v>6.0607212657393985</v>
      </c>
      <c r="L337" s="81">
        <v>22.634331247485825</v>
      </c>
      <c r="M337" s="81">
        <v>94.654145090410239</v>
      </c>
      <c r="N337" s="81">
        <v>135.05947526272283</v>
      </c>
      <c r="O337" s="81">
        <v>62.07613026139839</v>
      </c>
      <c r="P337" s="81">
        <v>61.087177319669472</v>
      </c>
      <c r="Q337" s="81">
        <v>3.5597474683995256</v>
      </c>
      <c r="R337" s="81">
        <v>0</v>
      </c>
      <c r="S337" s="81">
        <v>1.5345516719945249</v>
      </c>
      <c r="T337" s="82"/>
      <c r="U337" s="81">
        <v>2088275</v>
      </c>
      <c r="V337" s="81">
        <v>2748</v>
      </c>
      <c r="W337" s="81">
        <v>379</v>
      </c>
      <c r="X337" s="81">
        <v>19879</v>
      </c>
      <c r="Y337" s="81">
        <v>24645</v>
      </c>
      <c r="Z337" s="81">
        <v>31381</v>
      </c>
      <c r="AA337" s="81">
        <v>12295</v>
      </c>
      <c r="AB337" s="81">
        <v>61061</v>
      </c>
      <c r="AC337" s="81">
        <v>0</v>
      </c>
      <c r="AD337" s="81">
        <v>1.5345516719945249</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0</v>
      </c>
      <c r="BH337" s="81">
        <v>0</v>
      </c>
      <c r="BI337" s="81">
        <v>58.939</v>
      </c>
      <c r="BJ337" s="81">
        <v>0</v>
      </c>
      <c r="BK337" s="81">
        <v>0</v>
      </c>
      <c r="BL337" s="81">
        <v>0</v>
      </c>
      <c r="BM337" s="82"/>
      <c r="BN337" s="81">
        <v>0</v>
      </c>
      <c r="BO337" s="81">
        <v>0</v>
      </c>
      <c r="BP337" s="81">
        <v>2</v>
      </c>
      <c r="BQ337" s="81">
        <v>0</v>
      </c>
      <c r="BR337" s="81">
        <v>0</v>
      </c>
      <c r="BS337" s="81">
        <v>0</v>
      </c>
      <c r="BT337"/>
      <c r="BU337" s="80"/>
      <c r="BV337" s="80"/>
      <c r="BW337" s="80"/>
      <c r="BX337" s="80"/>
      <c r="BY337" s="80"/>
      <c r="BZ337" s="80"/>
      <c r="CA337" s="80"/>
      <c r="CB337" s="80"/>
      <c r="CC337" s="80"/>
    </row>
    <row r="338" spans="1:81">
      <c r="A338" s="80" t="s">
        <v>2193</v>
      </c>
      <c r="B338" s="80">
        <v>126</v>
      </c>
      <c r="C338" s="80">
        <v>7</v>
      </c>
      <c r="D338" s="80">
        <v>8</v>
      </c>
      <c r="E338" s="80">
        <v>2010</v>
      </c>
      <c r="F338" s="80" t="s">
        <v>86</v>
      </c>
      <c r="G338" s="80" t="s">
        <v>1646</v>
      </c>
      <c r="H338" s="80" t="s">
        <v>1647</v>
      </c>
      <c r="I338" s="177"/>
      <c r="J338" s="81">
        <v>59.165010099079204</v>
      </c>
      <c r="K338" s="81">
        <v>7.0411160084041766</v>
      </c>
      <c r="L338" s="81">
        <v>20.894118332257751</v>
      </c>
      <c r="M338" s="81">
        <v>89.945297363293548</v>
      </c>
      <c r="N338" s="81">
        <v>139.01169454396648</v>
      </c>
      <c r="O338" s="81">
        <v>61.26131865885381</v>
      </c>
      <c r="P338" s="81">
        <v>60.960046920088871</v>
      </c>
      <c r="Q338" s="81">
        <v>3.6850342582239044</v>
      </c>
      <c r="R338" s="81">
        <v>0</v>
      </c>
      <c r="S338" s="81">
        <v>2.4317097248091444</v>
      </c>
      <c r="T338" s="82"/>
      <c r="U338" s="81">
        <v>2344563</v>
      </c>
      <c r="V338" s="81">
        <v>2748</v>
      </c>
      <c r="W338" s="81">
        <v>379</v>
      </c>
      <c r="X338" s="81">
        <v>19879</v>
      </c>
      <c r="Y338" s="81">
        <v>24861</v>
      </c>
      <c r="Z338" s="81">
        <v>31113</v>
      </c>
      <c r="AA338" s="81">
        <v>11963</v>
      </c>
      <c r="AB338" s="81">
        <v>60568</v>
      </c>
      <c r="AC338" s="81">
        <v>0</v>
      </c>
      <c r="AD338" s="81">
        <v>2.4317097248091444</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0</v>
      </c>
      <c r="BI338" s="81">
        <v>74.753</v>
      </c>
      <c r="BJ338" s="81">
        <v>0</v>
      </c>
      <c r="BK338" s="81">
        <v>0</v>
      </c>
      <c r="BL338" s="81">
        <v>0</v>
      </c>
      <c r="BM338" s="82"/>
      <c r="BN338" s="81">
        <v>0</v>
      </c>
      <c r="BO338" s="81">
        <v>0</v>
      </c>
      <c r="BP338" s="81">
        <v>2</v>
      </c>
      <c r="BQ338" s="81">
        <v>0</v>
      </c>
      <c r="BR338" s="81">
        <v>0</v>
      </c>
      <c r="BS338" s="81">
        <v>0</v>
      </c>
      <c r="BT338"/>
      <c r="BU338" s="80">
        <v>44.253</v>
      </c>
      <c r="BV338" s="80">
        <v>0</v>
      </c>
      <c r="BW338" s="80">
        <v>0</v>
      </c>
      <c r="BX338" s="80">
        <v>0</v>
      </c>
      <c r="BY338" s="80">
        <v>0</v>
      </c>
      <c r="BZ338" s="80">
        <v>0</v>
      </c>
      <c r="CA338" s="80">
        <v>25</v>
      </c>
      <c r="CB338" s="80">
        <v>5.5</v>
      </c>
      <c r="CC338" s="80">
        <v>0</v>
      </c>
    </row>
    <row r="339" spans="1:81">
      <c r="A339" s="80" t="s">
        <v>2194</v>
      </c>
      <c r="B339" s="80">
        <v>127</v>
      </c>
      <c r="C339" s="80">
        <v>8</v>
      </c>
      <c r="D339" s="80">
        <v>8</v>
      </c>
      <c r="E339" s="80">
        <v>2011</v>
      </c>
      <c r="F339" s="80" t="s">
        <v>87</v>
      </c>
      <c r="G339" s="80" t="s">
        <v>1646</v>
      </c>
      <c r="H339" s="80" t="s">
        <v>1647</v>
      </c>
      <c r="I339" s="177"/>
      <c r="J339" s="81">
        <v>52.967130545528725</v>
      </c>
      <c r="K339" s="81">
        <v>8.1875288351915358</v>
      </c>
      <c r="L339" s="81">
        <v>18.918200296437465</v>
      </c>
      <c r="M339" s="81">
        <v>105.9531842164902</v>
      </c>
      <c r="N339" s="81">
        <v>159.26273535606316</v>
      </c>
      <c r="O339" s="81">
        <v>61.178586992748066</v>
      </c>
      <c r="P339" s="81">
        <v>58.490767454697803</v>
      </c>
      <c r="Q339" s="81">
        <v>4.2077514570031944</v>
      </c>
      <c r="R339" s="81">
        <v>0</v>
      </c>
      <c r="S339" s="81">
        <v>1.7167594440193243</v>
      </c>
      <c r="T339" s="82"/>
      <c r="U339" s="81">
        <v>1987983</v>
      </c>
      <c r="V339" s="81">
        <v>2748</v>
      </c>
      <c r="W339" s="81">
        <v>379</v>
      </c>
      <c r="X339" s="81">
        <v>19879</v>
      </c>
      <c r="Y339" s="81">
        <v>25011</v>
      </c>
      <c r="Z339" s="81">
        <v>31746</v>
      </c>
      <c r="AA339" s="81">
        <v>11820</v>
      </c>
      <c r="AB339" s="81">
        <v>59958</v>
      </c>
      <c r="AC339" s="81">
        <v>0</v>
      </c>
      <c r="AD339" s="81">
        <v>1.7167594440193243</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0</v>
      </c>
      <c r="BI339" s="81">
        <v>70.558999999999997</v>
      </c>
      <c r="BJ339" s="81">
        <v>0</v>
      </c>
      <c r="BK339" s="81">
        <v>0</v>
      </c>
      <c r="BL339" s="81">
        <v>0</v>
      </c>
      <c r="BM339" s="82"/>
      <c r="BN339" s="81">
        <v>0</v>
      </c>
      <c r="BO339" s="81">
        <v>0</v>
      </c>
      <c r="BP339" s="81">
        <v>2</v>
      </c>
      <c r="BQ339" s="81">
        <v>0</v>
      </c>
      <c r="BR339" s="81">
        <v>0</v>
      </c>
      <c r="BS339" s="81">
        <v>0</v>
      </c>
      <c r="BT339"/>
      <c r="BU339" s="80">
        <v>41.158999999999999</v>
      </c>
      <c r="BV339" s="80">
        <v>0</v>
      </c>
      <c r="BW339" s="80">
        <v>0</v>
      </c>
      <c r="BX339" s="80">
        <v>0</v>
      </c>
      <c r="BY339" s="80">
        <v>0</v>
      </c>
      <c r="BZ339" s="80">
        <v>0</v>
      </c>
      <c r="CA339" s="80">
        <v>24</v>
      </c>
      <c r="CB339" s="80">
        <v>5.4</v>
      </c>
      <c r="CC339" s="80">
        <v>0</v>
      </c>
    </row>
    <row r="340" spans="1:81">
      <c r="A340" s="80" t="s">
        <v>2195</v>
      </c>
      <c r="B340" s="80">
        <v>128</v>
      </c>
      <c r="C340" s="80">
        <v>9</v>
      </c>
      <c r="D340" s="80">
        <v>8</v>
      </c>
      <c r="E340" s="80">
        <v>2012</v>
      </c>
      <c r="F340" s="80" t="s">
        <v>88</v>
      </c>
      <c r="G340" s="80" t="s">
        <v>1646</v>
      </c>
      <c r="H340" s="80" t="s">
        <v>1647</v>
      </c>
      <c r="I340" s="177"/>
      <c r="J340" s="81">
        <v>48.774704540741396</v>
      </c>
      <c r="K340" s="81">
        <v>9.0044622678110429</v>
      </c>
      <c r="L340" s="81">
        <v>18.434934400724924</v>
      </c>
      <c r="M340" s="81">
        <v>114.89154312717177</v>
      </c>
      <c r="N340" s="81">
        <v>160.19218047439324</v>
      </c>
      <c r="O340" s="81">
        <v>61.61681489168307</v>
      </c>
      <c r="P340" s="81">
        <v>57.763539547482679</v>
      </c>
      <c r="Q340" s="81">
        <v>4.5178672055715996</v>
      </c>
      <c r="R340" s="81">
        <v>0</v>
      </c>
      <c r="S340" s="81">
        <v>1.8585901069243296</v>
      </c>
      <c r="T340" s="82"/>
      <c r="U340" s="81">
        <v>1620706</v>
      </c>
      <c r="V340" s="81">
        <v>2748</v>
      </c>
      <c r="W340" s="81">
        <v>379</v>
      </c>
      <c r="X340" s="81">
        <v>19879</v>
      </c>
      <c r="Y340" s="81">
        <v>25113</v>
      </c>
      <c r="Z340" s="81">
        <v>32227</v>
      </c>
      <c r="AA340" s="81">
        <v>11607</v>
      </c>
      <c r="AB340" s="81">
        <v>59253</v>
      </c>
      <c r="AC340" s="81">
        <v>0</v>
      </c>
      <c r="AD340" s="81">
        <v>1.8585901069243296</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0</v>
      </c>
      <c r="BI340" s="81">
        <v>52.347000000000001</v>
      </c>
      <c r="BJ340" s="81">
        <v>0</v>
      </c>
      <c r="BK340" s="81">
        <v>4.0460000000000003</v>
      </c>
      <c r="BL340" s="81">
        <v>0</v>
      </c>
      <c r="BM340" s="82"/>
      <c r="BN340" s="81">
        <v>0</v>
      </c>
      <c r="BO340" s="81">
        <v>0</v>
      </c>
      <c r="BP340" s="81">
        <v>2</v>
      </c>
      <c r="BQ340" s="81">
        <v>0</v>
      </c>
      <c r="BR340" s="81">
        <v>1</v>
      </c>
      <c r="BS340" s="81">
        <v>0</v>
      </c>
      <c r="BT340"/>
      <c r="BU340" s="80">
        <v>37.692999999999998</v>
      </c>
      <c r="BV340" s="80">
        <v>0</v>
      </c>
      <c r="BW340" s="80">
        <v>0</v>
      </c>
      <c r="BX340" s="80">
        <v>0</v>
      </c>
      <c r="BY340" s="80">
        <v>0</v>
      </c>
      <c r="BZ340" s="80">
        <v>0</v>
      </c>
      <c r="CA340" s="80">
        <v>15.5</v>
      </c>
      <c r="CB340" s="80">
        <v>3.2</v>
      </c>
      <c r="CC340" s="80">
        <v>0</v>
      </c>
    </row>
    <row r="341" spans="1:81">
      <c r="A341" s="80" t="s">
        <v>2196</v>
      </c>
      <c r="B341" s="80">
        <v>129</v>
      </c>
      <c r="C341" s="80">
        <v>10</v>
      </c>
      <c r="D341" s="80">
        <v>8</v>
      </c>
      <c r="E341" s="80">
        <v>2013</v>
      </c>
      <c r="F341" s="80" t="s">
        <v>89</v>
      </c>
      <c r="G341" s="80" t="s">
        <v>1646</v>
      </c>
      <c r="H341" s="80" t="s">
        <v>1647</v>
      </c>
      <c r="I341" s="177"/>
      <c r="J341" s="81">
        <v>58.776231019991862</v>
      </c>
      <c r="K341" s="81">
        <v>8.3214647621013551</v>
      </c>
      <c r="L341" s="81">
        <v>15.911217840646266</v>
      </c>
      <c r="M341" s="81">
        <v>107.08759878310472</v>
      </c>
      <c r="N341" s="81">
        <v>158.31879519164494</v>
      </c>
      <c r="O341" s="81">
        <v>59.100453913402255</v>
      </c>
      <c r="P341" s="81">
        <v>57.751399621854141</v>
      </c>
      <c r="Q341" s="81">
        <v>4.5673430394912229</v>
      </c>
      <c r="R341" s="81">
        <v>0</v>
      </c>
      <c r="S341" s="81">
        <v>3.0629936210766542</v>
      </c>
      <c r="T341" s="82"/>
      <c r="U341" s="81">
        <v>1956360</v>
      </c>
      <c r="V341" s="81">
        <v>2748</v>
      </c>
      <c r="W341" s="81">
        <v>379</v>
      </c>
      <c r="X341" s="81">
        <v>19879</v>
      </c>
      <c r="Y341" s="81">
        <v>25273</v>
      </c>
      <c r="Z341" s="81">
        <v>32291</v>
      </c>
      <c r="AA341" s="81">
        <v>11561</v>
      </c>
      <c r="AB341" s="81">
        <v>59043</v>
      </c>
      <c r="AC341" s="81">
        <v>0</v>
      </c>
      <c r="AD341" s="81">
        <v>3.0629936210766542</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0</v>
      </c>
      <c r="BI341" s="81">
        <v>57.774999999999999</v>
      </c>
      <c r="BJ341" s="81">
        <v>0</v>
      </c>
      <c r="BK341" s="81">
        <v>4.1870000000000003</v>
      </c>
      <c r="BL341" s="81">
        <v>0</v>
      </c>
      <c r="BM341" s="82"/>
      <c r="BN341" s="81">
        <v>0</v>
      </c>
      <c r="BO341" s="81">
        <v>0</v>
      </c>
      <c r="BP341" s="81">
        <v>1</v>
      </c>
      <c r="BQ341" s="81">
        <v>0</v>
      </c>
      <c r="BR341" s="81">
        <v>1</v>
      </c>
      <c r="BS341" s="81">
        <v>0</v>
      </c>
      <c r="BT341"/>
      <c r="BU341" s="80">
        <v>48.262</v>
      </c>
      <c r="BV341" s="80">
        <v>0</v>
      </c>
      <c r="BW341" s="80">
        <v>0</v>
      </c>
      <c r="BX341" s="80">
        <v>0</v>
      </c>
      <c r="BY341" s="80">
        <v>0</v>
      </c>
      <c r="BZ341" s="80">
        <v>0</v>
      </c>
      <c r="CA341" s="80">
        <v>13.7</v>
      </c>
      <c r="CB341" s="80">
        <v>0</v>
      </c>
      <c r="CC341" s="80">
        <v>0</v>
      </c>
    </row>
    <row r="342" spans="1:81">
      <c r="A342" s="80" t="s">
        <v>2197</v>
      </c>
      <c r="B342" s="80">
        <v>130</v>
      </c>
      <c r="C342" s="80">
        <v>11</v>
      </c>
      <c r="D342" s="80">
        <v>8</v>
      </c>
      <c r="E342" s="80">
        <v>2014</v>
      </c>
      <c r="F342" s="80" t="s">
        <v>90</v>
      </c>
      <c r="G342" s="80" t="s">
        <v>1646</v>
      </c>
      <c r="H342" s="80" t="s">
        <v>1647</v>
      </c>
      <c r="I342" s="177"/>
      <c r="J342" s="81">
        <v>57.331750334846888</v>
      </c>
      <c r="K342" s="81">
        <v>8.1356485084378605</v>
      </c>
      <c r="L342" s="81">
        <v>15.202779553341793</v>
      </c>
      <c r="M342" s="81">
        <v>108.59300103443307</v>
      </c>
      <c r="N342" s="81">
        <v>151.82946141583722</v>
      </c>
      <c r="O342" s="81">
        <v>57.219756858085532</v>
      </c>
      <c r="P342" s="81">
        <v>58.137132417595481</v>
      </c>
      <c r="Q342" s="81">
        <v>4.3128381152181126</v>
      </c>
      <c r="R342" s="81">
        <v>0</v>
      </c>
      <c r="S342" s="81">
        <v>4.4534986231169729</v>
      </c>
      <c r="T342" s="82"/>
      <c r="U342" s="81">
        <v>2249038</v>
      </c>
      <c r="V342" s="81">
        <v>2441</v>
      </c>
      <c r="W342" s="81">
        <v>299</v>
      </c>
      <c r="X342" s="81">
        <v>19710</v>
      </c>
      <c r="Y342" s="81">
        <v>25254</v>
      </c>
      <c r="Z342" s="81">
        <v>32927</v>
      </c>
      <c r="AA342" s="81">
        <v>11578</v>
      </c>
      <c r="AB342" s="81">
        <v>58109</v>
      </c>
      <c r="AC342" s="81">
        <v>0</v>
      </c>
      <c r="AD342" s="81">
        <v>4.4534986231169729</v>
      </c>
      <c r="AE342" s="82"/>
      <c r="AF342" s="81">
        <v>31531316.00644242</v>
      </c>
      <c r="AG342" s="81">
        <v>6602009.155997117</v>
      </c>
      <c r="AH342" s="81">
        <v>2703827.9426914873</v>
      </c>
      <c r="AI342" s="81">
        <v>126919170.15100794</v>
      </c>
      <c r="AJ342" s="81">
        <v>143176214.32250851</v>
      </c>
      <c r="AK342" s="81">
        <v>0</v>
      </c>
      <c r="AL342" s="81">
        <v>0</v>
      </c>
      <c r="AM342" s="81">
        <v>7977497.3647214519</v>
      </c>
      <c r="AN342" s="81">
        <v>0</v>
      </c>
      <c r="AO342" s="81">
        <v>0</v>
      </c>
      <c r="AP342" s="82"/>
      <c r="AQ342" s="81">
        <v>163</v>
      </c>
      <c r="AR342" s="81">
        <v>26</v>
      </c>
      <c r="AS342" s="81">
        <v>1</v>
      </c>
      <c r="AT342" s="81">
        <v>1</v>
      </c>
      <c r="AU342" s="81">
        <v>0</v>
      </c>
      <c r="AV342" s="81">
        <v>0</v>
      </c>
      <c r="AW342" s="81" t="s">
        <v>564</v>
      </c>
      <c r="AX342" s="82"/>
      <c r="AY342" s="81">
        <v>673.7</v>
      </c>
      <c r="AZ342" s="81">
        <v>2350.4</v>
      </c>
      <c r="BA342" s="81">
        <v>15440</v>
      </c>
      <c r="BB342" s="81">
        <v>10</v>
      </c>
      <c r="BC342" s="81">
        <v>0</v>
      </c>
      <c r="BD342" s="81">
        <v>0</v>
      </c>
      <c r="BE342" s="81" t="s">
        <v>564</v>
      </c>
      <c r="BF342" s="82"/>
      <c r="BG342" s="81">
        <v>0</v>
      </c>
      <c r="BH342" s="81">
        <v>0</v>
      </c>
      <c r="BI342" s="81">
        <v>57.191000000000003</v>
      </c>
      <c r="BJ342" s="81">
        <v>0</v>
      </c>
      <c r="BK342" s="81">
        <v>0</v>
      </c>
      <c r="BL342" s="81">
        <v>0</v>
      </c>
      <c r="BM342" s="82"/>
      <c r="BN342" s="81">
        <v>0</v>
      </c>
      <c r="BO342" s="81">
        <v>0</v>
      </c>
      <c r="BP342" s="81">
        <v>1</v>
      </c>
      <c r="BQ342" s="81">
        <v>0</v>
      </c>
      <c r="BR342" s="81">
        <v>0</v>
      </c>
      <c r="BS342" s="81">
        <v>0</v>
      </c>
      <c r="BT342"/>
      <c r="BU342" s="80">
        <v>42.731000000000002</v>
      </c>
      <c r="BV342" s="80">
        <v>0</v>
      </c>
      <c r="BW342" s="80">
        <v>0</v>
      </c>
      <c r="BX342" s="80">
        <v>0</v>
      </c>
      <c r="BY342" s="80">
        <v>0</v>
      </c>
      <c r="BZ342" s="80">
        <v>0</v>
      </c>
      <c r="CA342" s="80">
        <v>14.46</v>
      </c>
      <c r="CB342" s="80">
        <v>0</v>
      </c>
      <c r="CC342" s="80">
        <v>0</v>
      </c>
    </row>
    <row r="343" spans="1:81">
      <c r="A343" s="80" t="s">
        <v>2198</v>
      </c>
      <c r="B343" s="80">
        <v>131</v>
      </c>
      <c r="C343" s="80">
        <v>12</v>
      </c>
      <c r="D343" s="80">
        <v>8</v>
      </c>
      <c r="E343" s="80">
        <v>2015</v>
      </c>
      <c r="F343" s="80" t="s">
        <v>91</v>
      </c>
      <c r="G343" s="80" t="s">
        <v>1646</v>
      </c>
      <c r="H343" s="80" t="s">
        <v>1647</v>
      </c>
      <c r="I343" s="177"/>
      <c r="J343" s="81">
        <v>54.369778281774025</v>
      </c>
      <c r="K343" s="81">
        <v>7.8385692554997455</v>
      </c>
      <c r="L343" s="81">
        <v>13.437491376485857</v>
      </c>
      <c r="M343" s="81">
        <v>94.002843001394851</v>
      </c>
      <c r="N343" s="81">
        <v>141.27010555589956</v>
      </c>
      <c r="O343" s="81">
        <v>55.761486889666543</v>
      </c>
      <c r="P343" s="81">
        <v>57.001931157429439</v>
      </c>
      <c r="Q343" s="81">
        <v>4.1640010716442424</v>
      </c>
      <c r="R343" s="81">
        <v>0</v>
      </c>
      <c r="S343" s="81">
        <v>3.2583752181139376</v>
      </c>
      <c r="T343" s="82"/>
      <c r="U343" s="81">
        <v>2129628</v>
      </c>
      <c r="V343" s="81">
        <v>2441</v>
      </c>
      <c r="W343" s="81">
        <v>299</v>
      </c>
      <c r="X343" s="81">
        <v>19710</v>
      </c>
      <c r="Y343" s="81">
        <v>25366</v>
      </c>
      <c r="Z343" s="81">
        <v>32397</v>
      </c>
      <c r="AA343" s="81">
        <v>11343</v>
      </c>
      <c r="AB343" s="81">
        <v>57310</v>
      </c>
      <c r="AC343" s="81">
        <v>0</v>
      </c>
      <c r="AD343" s="81">
        <v>3.2583752181139376</v>
      </c>
      <c r="AE343" s="82"/>
      <c r="AF343" s="81">
        <v>29779176.522866283</v>
      </c>
      <c r="AG343" s="81">
        <v>6112838.4255363494</v>
      </c>
      <c r="AH343" s="81">
        <v>2021976.9614012293</v>
      </c>
      <c r="AI343" s="81">
        <v>120355516.92163247</v>
      </c>
      <c r="AJ343" s="81">
        <v>128988256.20123741</v>
      </c>
      <c r="AK343" s="81">
        <v>0</v>
      </c>
      <c r="AL343" s="81">
        <v>0</v>
      </c>
      <c r="AM343" s="81">
        <v>7854095.0935918568</v>
      </c>
      <c r="AN343" s="81">
        <v>0</v>
      </c>
      <c r="AO343" s="81">
        <v>0</v>
      </c>
      <c r="AP343" s="82"/>
      <c r="AQ343" s="81">
        <v>170</v>
      </c>
      <c r="AR343" s="81">
        <v>40</v>
      </c>
      <c r="AS343" s="81">
        <v>1</v>
      </c>
      <c r="AT343" s="81">
        <v>1</v>
      </c>
      <c r="AU343" s="81">
        <v>0</v>
      </c>
      <c r="AV343" s="81">
        <v>0</v>
      </c>
      <c r="AW343" s="81" t="s">
        <v>564</v>
      </c>
      <c r="AX343" s="82"/>
      <c r="AY343" s="81">
        <v>711.4</v>
      </c>
      <c r="AZ343" s="81">
        <v>2883.7000000000003</v>
      </c>
      <c r="BA343" s="81">
        <v>15440</v>
      </c>
      <c r="BB343" s="81">
        <v>10</v>
      </c>
      <c r="BC343" s="81">
        <v>0</v>
      </c>
      <c r="BD343" s="81">
        <v>0</v>
      </c>
      <c r="BE343" s="81" t="s">
        <v>564</v>
      </c>
      <c r="BF343" s="82"/>
      <c r="BG343" s="81">
        <v>0</v>
      </c>
      <c r="BH343" s="81">
        <v>0</v>
      </c>
      <c r="BI343" s="81">
        <v>51.435000000000002</v>
      </c>
      <c r="BJ343" s="81">
        <v>0</v>
      </c>
      <c r="BK343" s="81">
        <v>5.7510000000000003</v>
      </c>
      <c r="BL343" s="81">
        <v>0</v>
      </c>
      <c r="BM343" s="82"/>
      <c r="BN343" s="81">
        <v>0</v>
      </c>
      <c r="BO343" s="81">
        <v>0</v>
      </c>
      <c r="BP343" s="81">
        <v>1</v>
      </c>
      <c r="BQ343" s="81">
        <v>0</v>
      </c>
      <c r="BR343" s="81">
        <v>1</v>
      </c>
      <c r="BS343" s="81">
        <v>0</v>
      </c>
      <c r="BT343"/>
      <c r="BU343" s="80">
        <v>43.456000000000003</v>
      </c>
      <c r="BV343" s="80">
        <v>0</v>
      </c>
      <c r="BW343" s="80">
        <v>0</v>
      </c>
      <c r="BX343" s="80">
        <v>0</v>
      </c>
      <c r="BY343" s="80">
        <v>0</v>
      </c>
      <c r="BZ343" s="80">
        <v>0</v>
      </c>
      <c r="CA343" s="80">
        <v>13.73</v>
      </c>
      <c r="CB343" s="80">
        <v>0</v>
      </c>
      <c r="CC343" s="80">
        <v>0</v>
      </c>
    </row>
    <row r="344" spans="1:81">
      <c r="A344" s="80" t="s">
        <v>2199</v>
      </c>
      <c r="B344" s="80">
        <v>132</v>
      </c>
      <c r="C344" s="80">
        <v>13</v>
      </c>
      <c r="D344" s="80">
        <v>8</v>
      </c>
      <c r="E344" s="80">
        <v>2016</v>
      </c>
      <c r="F344" s="80" t="s">
        <v>92</v>
      </c>
      <c r="G344" s="80" t="s">
        <v>1646</v>
      </c>
      <c r="H344" s="80" t="s">
        <v>1647</v>
      </c>
      <c r="I344" s="177"/>
      <c r="J344" s="81">
        <v>50.546844644107011</v>
      </c>
      <c r="K344" s="81">
        <v>7.2150328041166603</v>
      </c>
      <c r="L344" s="81">
        <v>16.696940243510472</v>
      </c>
      <c r="M344" s="81">
        <v>88.452670666501675</v>
      </c>
      <c r="N344" s="81">
        <v>153.86375619555201</v>
      </c>
      <c r="O344" s="81">
        <v>55.104753741536079</v>
      </c>
      <c r="P344" s="81">
        <v>56.764448355631373</v>
      </c>
      <c r="Q344" s="81">
        <v>3.9960069756876417</v>
      </c>
      <c r="R344" s="81">
        <v>0</v>
      </c>
      <c r="S344" s="81">
        <v>3.3120273768856139</v>
      </c>
      <c r="T344" s="82"/>
      <c r="U344" s="81">
        <v>2266287</v>
      </c>
      <c r="V344" s="81">
        <v>2441</v>
      </c>
      <c r="W344" s="81">
        <v>299</v>
      </c>
      <c r="X344" s="81">
        <v>19710</v>
      </c>
      <c r="Y344" s="81">
        <v>25470</v>
      </c>
      <c r="Z344" s="81">
        <v>32409</v>
      </c>
      <c r="AA344" s="81">
        <v>11683</v>
      </c>
      <c r="AB344" s="81">
        <v>56575</v>
      </c>
      <c r="AC344" s="81">
        <v>0</v>
      </c>
      <c r="AD344" s="81">
        <v>3.3120273768856139</v>
      </c>
      <c r="AE344" s="82"/>
      <c r="AF344" s="81">
        <v>27713758.953212541</v>
      </c>
      <c r="AG344" s="81">
        <v>5729453.9902191795</v>
      </c>
      <c r="AH344" s="81">
        <v>1852440.5952623349</v>
      </c>
      <c r="AI344" s="81">
        <v>122883905.8946435</v>
      </c>
      <c r="AJ344" s="81">
        <v>140692416.63525841</v>
      </c>
      <c r="AK344" s="81">
        <v>0</v>
      </c>
      <c r="AL344" s="81">
        <v>0</v>
      </c>
      <c r="AM344" s="81">
        <v>7759390.031761026</v>
      </c>
      <c r="AN344" s="81">
        <v>0</v>
      </c>
      <c r="AO344" s="81">
        <v>0</v>
      </c>
      <c r="AP344" s="82"/>
      <c r="AQ344" s="81">
        <v>178</v>
      </c>
      <c r="AR344" s="81">
        <v>50</v>
      </c>
      <c r="AS344" s="81">
        <v>4</v>
      </c>
      <c r="AT344" s="81">
        <v>1</v>
      </c>
      <c r="AU344" s="81">
        <v>0</v>
      </c>
      <c r="AV344" s="81">
        <v>0</v>
      </c>
      <c r="AW344" s="81" t="s">
        <v>564</v>
      </c>
      <c r="AX344" s="82"/>
      <c r="AY344" s="81">
        <v>754.8</v>
      </c>
      <c r="AZ344" s="81">
        <v>3202.4</v>
      </c>
      <c r="BA344" s="81">
        <v>15489.8</v>
      </c>
      <c r="BB344" s="81">
        <v>10</v>
      </c>
      <c r="BC344" s="81">
        <v>0</v>
      </c>
      <c r="BD344" s="81">
        <v>0</v>
      </c>
      <c r="BE344" s="81" t="s">
        <v>564</v>
      </c>
      <c r="BF344" s="82"/>
      <c r="BG344" s="81">
        <v>0</v>
      </c>
      <c r="BH344" s="81">
        <v>0</v>
      </c>
      <c r="BI344" s="81">
        <v>51.454000000000001</v>
      </c>
      <c r="BJ344" s="81">
        <v>0</v>
      </c>
      <c r="BK344" s="81">
        <v>6.6079999999999997</v>
      </c>
      <c r="BL344" s="81">
        <v>0</v>
      </c>
      <c r="BM344" s="82"/>
      <c r="BN344" s="81">
        <v>0</v>
      </c>
      <c r="BO344" s="81">
        <v>0</v>
      </c>
      <c r="BP344" s="81">
        <v>1</v>
      </c>
      <c r="BQ344" s="81">
        <v>0</v>
      </c>
      <c r="BR344" s="81">
        <v>1</v>
      </c>
      <c r="BS344" s="81">
        <v>0</v>
      </c>
      <c r="BT344"/>
      <c r="BU344" s="80">
        <v>42.959000000000003</v>
      </c>
      <c r="BV344" s="80">
        <v>0</v>
      </c>
      <c r="BW344" s="80">
        <v>0</v>
      </c>
      <c r="BX344" s="80">
        <v>0</v>
      </c>
      <c r="BY344" s="80">
        <v>0</v>
      </c>
      <c r="BZ344" s="80">
        <v>0</v>
      </c>
      <c r="CA344" s="80">
        <v>15.103</v>
      </c>
      <c r="CB344" s="80">
        <v>0</v>
      </c>
      <c r="CC344" s="80">
        <v>0</v>
      </c>
    </row>
    <row r="345" spans="1:81">
      <c r="A345" s="80" t="s">
        <v>2200</v>
      </c>
      <c r="B345" s="80">
        <v>133</v>
      </c>
      <c r="C345" s="80">
        <v>14</v>
      </c>
      <c r="D345" s="80">
        <v>8</v>
      </c>
      <c r="E345" s="80">
        <v>2017</v>
      </c>
      <c r="F345" s="80" t="s">
        <v>71</v>
      </c>
      <c r="G345" s="80" t="s">
        <v>1646</v>
      </c>
      <c r="H345" s="80" t="s">
        <v>1647</v>
      </c>
      <c r="I345" s="177"/>
      <c r="J345" s="81">
        <v>54.381652909517157</v>
      </c>
      <c r="K345" s="81">
        <v>7.895532852893008</v>
      </c>
      <c r="L345" s="81">
        <v>16.296417723003501</v>
      </c>
      <c r="M345" s="81">
        <v>78.873758613624602</v>
      </c>
      <c r="N345" s="81">
        <v>139.63865594027018</v>
      </c>
      <c r="O345" s="81">
        <v>54.494926090587157</v>
      </c>
      <c r="P345" s="81">
        <v>56.091049506886741</v>
      </c>
      <c r="Q345" s="81">
        <v>3.8071470258190314</v>
      </c>
      <c r="R345" s="81">
        <v>0</v>
      </c>
      <c r="S345" s="81">
        <v>4.166306336800301</v>
      </c>
      <c r="T345" s="82"/>
      <c r="U345" s="81">
        <v>2488325</v>
      </c>
      <c r="V345" s="81">
        <v>2441</v>
      </c>
      <c r="W345" s="81">
        <v>299</v>
      </c>
      <c r="X345" s="81">
        <v>19710</v>
      </c>
      <c r="Y345" s="81">
        <v>25539</v>
      </c>
      <c r="Z345" s="81">
        <v>32582</v>
      </c>
      <c r="AA345" s="81">
        <v>11618</v>
      </c>
      <c r="AB345" s="81">
        <v>55741</v>
      </c>
      <c r="AC345" s="81">
        <v>0</v>
      </c>
      <c r="AD345" s="81">
        <v>4.166306336800301</v>
      </c>
      <c r="AE345" s="82"/>
      <c r="AF345" s="81">
        <v>31680287.378250949</v>
      </c>
      <c r="AG345" s="81">
        <v>6140392.8056716966</v>
      </c>
      <c r="AH345" s="81">
        <v>2504683.8746531359</v>
      </c>
      <c r="AI345" s="81">
        <v>114342159.79555359</v>
      </c>
      <c r="AJ345" s="81">
        <v>134099175.7569688</v>
      </c>
      <c r="AK345" s="81">
        <v>0</v>
      </c>
      <c r="AL345" s="81">
        <v>0</v>
      </c>
      <c r="AM345" s="81">
        <v>7656967.3793405937</v>
      </c>
      <c r="AN345" s="81">
        <v>0</v>
      </c>
      <c r="AO345" s="81">
        <v>0</v>
      </c>
      <c r="AP345" s="82"/>
      <c r="AQ345" s="81">
        <v>193</v>
      </c>
      <c r="AR345" s="81">
        <v>58</v>
      </c>
      <c r="AS345" s="81">
        <v>6</v>
      </c>
      <c r="AT345" s="81">
        <v>1</v>
      </c>
      <c r="AU345" s="81">
        <v>0</v>
      </c>
      <c r="AV345" s="81">
        <v>0</v>
      </c>
      <c r="AW345" s="81" t="s">
        <v>564</v>
      </c>
      <c r="AX345" s="82"/>
      <c r="AY345" s="81">
        <v>836.09999999999991</v>
      </c>
      <c r="AZ345" s="81">
        <v>4855.9000000000005</v>
      </c>
      <c r="BA345" s="81">
        <v>15527.8</v>
      </c>
      <c r="BB345" s="81">
        <v>10</v>
      </c>
      <c r="BC345" s="81">
        <v>0</v>
      </c>
      <c r="BD345" s="81">
        <v>0</v>
      </c>
      <c r="BE345" s="81" t="s">
        <v>564</v>
      </c>
      <c r="BF345" s="82"/>
      <c r="BG345" s="81">
        <v>0</v>
      </c>
      <c r="BH345" s="81">
        <v>0</v>
      </c>
      <c r="BI345" s="81">
        <v>55.045000000000002</v>
      </c>
      <c r="BJ345" s="81">
        <v>0</v>
      </c>
      <c r="BK345" s="81">
        <v>6.4290000000000003</v>
      </c>
      <c r="BL345" s="81">
        <v>0</v>
      </c>
      <c r="BM345" s="82"/>
      <c r="BN345" s="81">
        <v>0</v>
      </c>
      <c r="BO345" s="81">
        <v>0</v>
      </c>
      <c r="BP345" s="81">
        <v>2</v>
      </c>
      <c r="BQ345" s="81">
        <v>0</v>
      </c>
      <c r="BR345" s="81">
        <v>1</v>
      </c>
      <c r="BS345" s="81">
        <v>0</v>
      </c>
      <c r="BT345"/>
      <c r="BU345" s="80">
        <v>44.731999999999999</v>
      </c>
      <c r="BV345" s="80">
        <v>0</v>
      </c>
      <c r="BW345" s="80">
        <v>0</v>
      </c>
      <c r="BX345" s="80">
        <v>0</v>
      </c>
      <c r="BY345" s="80">
        <v>0</v>
      </c>
      <c r="BZ345" s="80">
        <v>0</v>
      </c>
      <c r="CA345" s="80">
        <v>16.742000000000001</v>
      </c>
      <c r="CB345" s="80">
        <v>0</v>
      </c>
      <c r="CC345" s="80">
        <v>0</v>
      </c>
    </row>
    <row r="346" spans="1:81">
      <c r="A346" s="80" t="s">
        <v>2201</v>
      </c>
      <c r="B346" s="80">
        <v>134</v>
      </c>
      <c r="C346" s="80">
        <v>15</v>
      </c>
      <c r="D346" s="80">
        <v>8</v>
      </c>
      <c r="E346" s="80">
        <v>2018</v>
      </c>
      <c r="F346" s="80" t="s">
        <v>93</v>
      </c>
      <c r="G346" s="80" t="s">
        <v>1646</v>
      </c>
      <c r="H346" s="80" t="s">
        <v>1647</v>
      </c>
      <c r="I346" s="177"/>
      <c r="J346" s="81">
        <v>61.50460245468723</v>
      </c>
      <c r="K346" s="81">
        <v>7.3678702782908676</v>
      </c>
      <c r="L346" s="81">
        <v>15.038998280383796</v>
      </c>
      <c r="M346" s="81">
        <v>85.506172335379901</v>
      </c>
      <c r="N346" s="81">
        <v>135.21486728969285</v>
      </c>
      <c r="O346" s="81">
        <v>53.497343337187182</v>
      </c>
      <c r="P346" s="81">
        <v>55.32239093908801</v>
      </c>
      <c r="Q346" s="81">
        <v>3.4719325473767557</v>
      </c>
      <c r="R346" s="81">
        <v>0</v>
      </c>
      <c r="S346" s="81">
        <v>4.4159922020257545</v>
      </c>
      <c r="T346" s="82"/>
      <c r="U346" s="81">
        <v>2614626</v>
      </c>
      <c r="V346" s="81">
        <v>2441</v>
      </c>
      <c r="W346" s="81">
        <v>299</v>
      </c>
      <c r="X346" s="81">
        <v>19710</v>
      </c>
      <c r="Y346" s="81">
        <v>25548</v>
      </c>
      <c r="Z346" s="81">
        <v>32598</v>
      </c>
      <c r="AA346" s="81">
        <v>11574</v>
      </c>
      <c r="AB346" s="81">
        <v>54780</v>
      </c>
      <c r="AC346" s="81">
        <v>0</v>
      </c>
      <c r="AD346" s="81">
        <v>4.4159922020257536</v>
      </c>
      <c r="AE346" s="82"/>
      <c r="AF346" s="81">
        <v>35603255.280185543</v>
      </c>
      <c r="AG346" s="81">
        <v>5629346.019454021</v>
      </c>
      <c r="AH346" s="81">
        <v>2383683.5387773891</v>
      </c>
      <c r="AI346" s="81">
        <v>120985822.0057638</v>
      </c>
      <c r="AJ346" s="81">
        <v>127091661.8207511</v>
      </c>
      <c r="AK346" s="81">
        <v>0</v>
      </c>
      <c r="AL346" s="81">
        <v>0</v>
      </c>
      <c r="AM346" s="81">
        <v>7540527.8447841257</v>
      </c>
      <c r="AN346" s="81">
        <v>0</v>
      </c>
      <c r="AO346" s="81">
        <v>0</v>
      </c>
      <c r="AP346" s="82"/>
      <c r="AQ346" s="81">
        <v>216</v>
      </c>
      <c r="AR346" s="81">
        <v>63</v>
      </c>
      <c r="AS346" s="81">
        <v>7</v>
      </c>
      <c r="AT346" s="81">
        <v>1</v>
      </c>
      <c r="AU346" s="81">
        <v>0</v>
      </c>
      <c r="AV346" s="81">
        <v>0</v>
      </c>
      <c r="AW346" s="81" t="s">
        <v>564</v>
      </c>
      <c r="AX346" s="82"/>
      <c r="AY346" s="81">
        <v>951.19999999999982</v>
      </c>
      <c r="AZ346" s="81">
        <v>5020.8</v>
      </c>
      <c r="BA346" s="81">
        <v>15548</v>
      </c>
      <c r="BB346" s="81">
        <v>10</v>
      </c>
      <c r="BC346" s="81">
        <v>0</v>
      </c>
      <c r="BD346" s="81">
        <v>0</v>
      </c>
      <c r="BE346" s="81" t="s">
        <v>564</v>
      </c>
      <c r="BF346" s="82"/>
      <c r="BG346" s="81">
        <v>0</v>
      </c>
      <c r="BH346" s="81">
        <v>0</v>
      </c>
      <c r="BI346" s="81">
        <v>54.970999999999997</v>
      </c>
      <c r="BJ346" s="81">
        <v>0</v>
      </c>
      <c r="BK346" s="81">
        <v>6.4009999999999998</v>
      </c>
      <c r="BL346" s="81">
        <v>0</v>
      </c>
      <c r="BM346" s="82"/>
      <c r="BN346" s="81">
        <v>0</v>
      </c>
      <c r="BO346" s="81">
        <v>0</v>
      </c>
      <c r="BP346" s="81">
        <v>1</v>
      </c>
      <c r="BQ346" s="81">
        <v>0</v>
      </c>
      <c r="BR346" s="81">
        <v>1</v>
      </c>
      <c r="BS346" s="81">
        <v>0</v>
      </c>
      <c r="BT346"/>
      <c r="BU346" s="80">
        <v>40.088999999999999</v>
      </c>
      <c r="BV346" s="80">
        <v>0</v>
      </c>
      <c r="BW346" s="80">
        <v>0</v>
      </c>
      <c r="BX346" s="80">
        <v>0</v>
      </c>
      <c r="BY346" s="80">
        <v>0</v>
      </c>
      <c r="BZ346" s="80">
        <v>0</v>
      </c>
      <c r="CA346" s="80">
        <v>21.283000000000001</v>
      </c>
      <c r="CB346" s="80">
        <v>0</v>
      </c>
      <c r="CC346" s="80">
        <v>0</v>
      </c>
    </row>
    <row r="347" spans="1:81">
      <c r="A347" s="80" t="s">
        <v>2202</v>
      </c>
      <c r="B347" s="80">
        <v>135</v>
      </c>
      <c r="C347" s="80">
        <v>16</v>
      </c>
      <c r="D347" s="80">
        <v>8</v>
      </c>
      <c r="E347" s="80">
        <v>2019</v>
      </c>
      <c r="F347" s="80" t="s">
        <v>73</v>
      </c>
      <c r="G347" s="80" t="s">
        <v>1646</v>
      </c>
      <c r="H347" s="80" t="s">
        <v>1647</v>
      </c>
      <c r="I347" s="177"/>
      <c r="J347" s="81">
        <v>62.403275615409605</v>
      </c>
      <c r="K347" s="81">
        <v>6.53813123765193</v>
      </c>
      <c r="L347" s="81">
        <v>15.196080694217967</v>
      </c>
      <c r="M347" s="81">
        <v>79.181774456843115</v>
      </c>
      <c r="N347" s="81">
        <v>133.23074227505234</v>
      </c>
      <c r="O347" s="81">
        <v>51.681243911823458</v>
      </c>
      <c r="P347" s="81">
        <v>53.476083900069902</v>
      </c>
      <c r="Q347" s="81">
        <v>3.3301148480755209</v>
      </c>
      <c r="R347" s="81">
        <v>0</v>
      </c>
      <c r="S347" s="81">
        <v>2.8274129418479412</v>
      </c>
      <c r="T347" s="82"/>
      <c r="U347" s="81">
        <v>2664936</v>
      </c>
      <c r="V347" s="81">
        <v>2441</v>
      </c>
      <c r="W347" s="81">
        <v>299</v>
      </c>
      <c r="X347" s="81">
        <v>19710</v>
      </c>
      <c r="Y347" s="81">
        <v>25625</v>
      </c>
      <c r="Z347" s="81">
        <v>32356</v>
      </c>
      <c r="AA347" s="81">
        <v>11104</v>
      </c>
      <c r="AB347" s="81">
        <v>53965</v>
      </c>
      <c r="AC347" s="81">
        <v>0</v>
      </c>
      <c r="AD347" s="81">
        <v>2.8274129418479408</v>
      </c>
      <c r="AE347" s="82"/>
      <c r="AF347" s="81">
        <v>35190265.026852094</v>
      </c>
      <c r="AG347" s="81">
        <v>4930943.5572295794</v>
      </c>
      <c r="AH347" s="81">
        <v>2530747.4633902549</v>
      </c>
      <c r="AI347" s="81">
        <v>115586007.3854983</v>
      </c>
      <c r="AJ347" s="81">
        <v>124037992.8103829</v>
      </c>
      <c r="AK347" s="81">
        <v>0</v>
      </c>
      <c r="AL347" s="81">
        <v>0</v>
      </c>
      <c r="AM347" s="81">
        <v>7349626.751697504</v>
      </c>
      <c r="AN347" s="81">
        <v>0</v>
      </c>
      <c r="AO347" s="81">
        <v>0</v>
      </c>
      <c r="AP347" s="82"/>
      <c r="AQ347" s="81">
        <v>231</v>
      </c>
      <c r="AR347" s="81">
        <v>67</v>
      </c>
      <c r="AS347" s="81">
        <v>8</v>
      </c>
      <c r="AT347" s="81">
        <v>1</v>
      </c>
      <c r="AU347" s="81">
        <v>0</v>
      </c>
      <c r="AV347" s="81">
        <v>0</v>
      </c>
      <c r="AW347" s="81" t="s">
        <v>564</v>
      </c>
      <c r="AX347" s="82"/>
      <c r="AY347" s="81">
        <v>1020.7</v>
      </c>
      <c r="AZ347" s="81">
        <v>5179.3</v>
      </c>
      <c r="BA347" s="81">
        <v>50047.6</v>
      </c>
      <c r="BB347" s="81">
        <v>10</v>
      </c>
      <c r="BC347" s="81">
        <v>0</v>
      </c>
      <c r="BD347" s="81">
        <v>0</v>
      </c>
      <c r="BE347" s="81" t="s">
        <v>564</v>
      </c>
      <c r="BF347" s="82"/>
      <c r="BG347" s="81">
        <v>0</v>
      </c>
      <c r="BH347" s="81">
        <v>0</v>
      </c>
      <c r="BI347" s="81">
        <v>53.554000000000002</v>
      </c>
      <c r="BJ347" s="81">
        <v>0</v>
      </c>
      <c r="BK347" s="81">
        <v>6.2839999999999998</v>
      </c>
      <c r="BL347" s="81">
        <v>0</v>
      </c>
      <c r="BM347" s="82"/>
      <c r="BN347" s="81">
        <v>0</v>
      </c>
      <c r="BO347" s="81">
        <v>0</v>
      </c>
      <c r="BP347" s="81">
        <v>2</v>
      </c>
      <c r="BQ347" s="81">
        <v>0</v>
      </c>
      <c r="BR347" s="81">
        <v>1</v>
      </c>
      <c r="BS347" s="81">
        <v>0</v>
      </c>
      <c r="BT347"/>
      <c r="BU347" s="80">
        <v>41.899000000000001</v>
      </c>
      <c r="BV347" s="80">
        <v>0</v>
      </c>
      <c r="BW347" s="80">
        <v>0</v>
      </c>
      <c r="BX347" s="80">
        <v>0</v>
      </c>
      <c r="BY347" s="80">
        <v>0</v>
      </c>
      <c r="BZ347" s="80">
        <v>0</v>
      </c>
      <c r="CA347" s="80">
        <v>17.939</v>
      </c>
      <c r="CB347" s="80">
        <v>0</v>
      </c>
      <c r="CC347" s="80">
        <v>0</v>
      </c>
    </row>
    <row r="348" spans="1:81">
      <c r="A348" s="80" t="s">
        <v>2203</v>
      </c>
      <c r="B348" s="80">
        <v>136</v>
      </c>
      <c r="C348" s="80">
        <v>17</v>
      </c>
      <c r="D348" s="80">
        <v>8</v>
      </c>
      <c r="E348" s="80">
        <v>2020</v>
      </c>
      <c r="F348" s="80" t="s">
        <v>218</v>
      </c>
      <c r="G348" s="80" t="s">
        <v>1646</v>
      </c>
      <c r="H348" s="80" t="s">
        <v>1647</v>
      </c>
      <c r="I348" s="177"/>
      <c r="J348" s="81">
        <v>60.745804571709087</v>
      </c>
      <c r="K348" s="81">
        <v>7.5977548167045574</v>
      </c>
      <c r="L348" s="81">
        <v>16.464479994751429</v>
      </c>
      <c r="M348" s="81">
        <v>69.865624864675596</v>
      </c>
      <c r="N348" s="81">
        <v>116.63506597570807</v>
      </c>
      <c r="O348" s="81">
        <v>45.05617322018125</v>
      </c>
      <c r="P348" s="81">
        <v>50.899385350998614</v>
      </c>
      <c r="Q348" s="81">
        <v>3.1370765526611448</v>
      </c>
      <c r="R348" s="81">
        <v>0</v>
      </c>
      <c r="S348" s="81">
        <v>3.6459034583070862</v>
      </c>
      <c r="T348" s="82"/>
      <c r="U348" s="81">
        <v>3058865</v>
      </c>
      <c r="V348" s="81">
        <v>2533</v>
      </c>
      <c r="W348" s="81">
        <v>350</v>
      </c>
      <c r="X348" s="81">
        <v>18876</v>
      </c>
      <c r="Y348" s="81">
        <v>25637</v>
      </c>
      <c r="Z348" s="81">
        <v>32196</v>
      </c>
      <c r="AA348" s="81">
        <v>11483</v>
      </c>
      <c r="AB348" s="81">
        <v>53204</v>
      </c>
      <c r="AC348" s="81">
        <v>0</v>
      </c>
      <c r="AD348" s="81">
        <v>3.6459034583070862</v>
      </c>
      <c r="AE348" s="82"/>
      <c r="AF348" s="81">
        <v>35793879.392654017</v>
      </c>
      <c r="AG348" s="81">
        <v>5853393.5615483699</v>
      </c>
      <c r="AH348" s="81">
        <v>2870915.6277808477</v>
      </c>
      <c r="AI348" s="81">
        <v>106672921.65705328</v>
      </c>
      <c r="AJ348" s="81">
        <v>113416510.86943655</v>
      </c>
      <c r="AK348" s="81"/>
      <c r="AL348" s="81"/>
      <c r="AM348" s="81">
        <v>6943713.1087687835</v>
      </c>
      <c r="AN348" s="81"/>
      <c r="AO348" s="81"/>
      <c r="AP348" s="82"/>
      <c r="AQ348" s="81">
        <v>255</v>
      </c>
      <c r="AR348" s="81">
        <v>77</v>
      </c>
      <c r="AS348" s="81">
        <v>10</v>
      </c>
      <c r="AT348" s="81">
        <v>1</v>
      </c>
      <c r="AU348" s="81">
        <v>0</v>
      </c>
      <c r="AV348" s="81">
        <v>0</v>
      </c>
      <c r="AW348" s="81">
        <v>10</v>
      </c>
      <c r="AX348" s="82"/>
      <c r="AY348" s="81">
        <v>1172.099999999999</v>
      </c>
      <c r="AZ348" s="81">
        <v>5634.5000000000009</v>
      </c>
      <c r="BA348" s="81">
        <v>50085.2</v>
      </c>
      <c r="BB348" s="81">
        <v>10</v>
      </c>
      <c r="BC348" s="81">
        <v>0</v>
      </c>
      <c r="BD348" s="81">
        <v>0</v>
      </c>
      <c r="BE348" s="81">
        <v>50085.2</v>
      </c>
      <c r="BF348" s="82"/>
      <c r="BG348" s="81">
        <v>0</v>
      </c>
      <c r="BH348" s="81">
        <v>0</v>
      </c>
      <c r="BI348" s="81">
        <v>49.566000000000003</v>
      </c>
      <c r="BJ348" s="81">
        <v>0</v>
      </c>
      <c r="BK348" s="81">
        <v>16.48</v>
      </c>
      <c r="BL348" s="81">
        <v>0</v>
      </c>
      <c r="BM348" s="82"/>
      <c r="BN348" s="81">
        <v>0</v>
      </c>
      <c r="BO348" s="81">
        <v>0</v>
      </c>
      <c r="BP348" s="81">
        <v>2</v>
      </c>
      <c r="BQ348" s="81">
        <v>0</v>
      </c>
      <c r="BR348" s="81">
        <v>2</v>
      </c>
      <c r="BS348" s="81">
        <v>0</v>
      </c>
      <c r="BT348"/>
      <c r="BU348" s="80">
        <v>40.820999999999998</v>
      </c>
      <c r="BV348" s="80">
        <v>10.55</v>
      </c>
      <c r="BW348" s="80">
        <v>0</v>
      </c>
      <c r="BX348" s="80">
        <v>0</v>
      </c>
      <c r="BY348" s="80">
        <v>0</v>
      </c>
      <c r="BZ348" s="80">
        <v>0</v>
      </c>
      <c r="CA348" s="80">
        <v>14.675000000000001</v>
      </c>
      <c r="CB348" s="80">
        <v>0</v>
      </c>
      <c r="CC348" s="80">
        <v>0</v>
      </c>
    </row>
    <row r="349" spans="1:81">
      <c r="A349" s="80" t="s">
        <v>1651</v>
      </c>
      <c r="B349" s="80">
        <v>136</v>
      </c>
      <c r="C349" s="80">
        <v>18</v>
      </c>
      <c r="D349" s="80">
        <v>8</v>
      </c>
      <c r="E349" s="80">
        <v>2021</v>
      </c>
      <c r="F349" s="80" t="s">
        <v>75</v>
      </c>
      <c r="G349" s="174" t="s">
        <v>1646</v>
      </c>
      <c r="H349" s="80" t="s">
        <v>1647</v>
      </c>
      <c r="I349" s="177"/>
      <c r="J349" s="81">
        <v>61.992999324526359</v>
      </c>
      <c r="K349" s="81">
        <v>9.0054857190864617</v>
      </c>
      <c r="L349" s="81">
        <v>13.132922190230794</v>
      </c>
      <c r="M349" s="81">
        <v>79.056471153550532</v>
      </c>
      <c r="N349" s="81">
        <v>113.88898910455788</v>
      </c>
      <c r="O349" s="81">
        <v>43.413377444609615</v>
      </c>
      <c r="P349" s="81">
        <v>52.279947569300639</v>
      </c>
      <c r="Q349" s="81">
        <v>3.128658175360663</v>
      </c>
      <c r="R349" s="81">
        <v>0</v>
      </c>
      <c r="S349" s="81">
        <v>4.4163494884532906</v>
      </c>
      <c r="T349" s="82"/>
      <c r="U349" s="81">
        <v>2881367</v>
      </c>
      <c r="V349" s="81">
        <v>2533</v>
      </c>
      <c r="W349" s="81">
        <v>350</v>
      </c>
      <c r="X349" s="81">
        <v>18876</v>
      </c>
      <c r="Y349" s="81">
        <v>25611</v>
      </c>
      <c r="Z349" s="81">
        <v>31943</v>
      </c>
      <c r="AA349" s="81">
        <v>11502</v>
      </c>
      <c r="AB349" s="81">
        <v>52432</v>
      </c>
      <c r="AC349" s="81">
        <v>0</v>
      </c>
      <c r="AD349" s="81">
        <v>4.4163494884532906</v>
      </c>
      <c r="AE349" s="82"/>
      <c r="AF349" s="81">
        <v>36556628.28667552</v>
      </c>
      <c r="AG349" s="81">
        <v>6480991.0988879511</v>
      </c>
      <c r="AH349" s="81">
        <v>2203271.757351269</v>
      </c>
      <c r="AI349" s="81">
        <v>119046189.96014348</v>
      </c>
      <c r="AJ349" s="81">
        <v>119482317.89010762</v>
      </c>
      <c r="AK349" s="81">
        <v>0</v>
      </c>
      <c r="AL349" s="81">
        <v>0</v>
      </c>
      <c r="AM349" s="81">
        <v>6882428.1655387236</v>
      </c>
      <c r="AN349" s="81">
        <v>0</v>
      </c>
      <c r="AO349" s="81">
        <v>0</v>
      </c>
      <c r="AP349" s="82"/>
      <c r="AQ349" s="81">
        <v>276</v>
      </c>
      <c r="AR349" s="81">
        <v>80</v>
      </c>
      <c r="AS349" s="81">
        <v>10</v>
      </c>
      <c r="AT349" s="81">
        <v>1</v>
      </c>
      <c r="AU349" s="81">
        <v>0</v>
      </c>
      <c r="AV349" s="81">
        <v>0</v>
      </c>
      <c r="AW349" s="81"/>
      <c r="AX349" s="82"/>
      <c r="AY349" s="81">
        <v>1296</v>
      </c>
      <c r="AZ349" s="81">
        <v>5783.0000000000009</v>
      </c>
      <c r="BA349" s="81">
        <v>50085.2</v>
      </c>
      <c r="BB349" s="81">
        <v>10</v>
      </c>
      <c r="BC349" s="81">
        <v>0</v>
      </c>
      <c r="BD349" s="81">
        <v>0</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1645</v>
      </c>
      <c r="B350" s="80">
        <v>136</v>
      </c>
      <c r="C350" s="80">
        <v>19</v>
      </c>
      <c r="D350" s="80">
        <v>8</v>
      </c>
      <c r="E350" s="80">
        <v>2022</v>
      </c>
      <c r="F350" s="80" t="s">
        <v>568</v>
      </c>
      <c r="G350" s="174" t="s">
        <v>1646</v>
      </c>
      <c r="H350" s="80" t="s">
        <v>1647</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305</v>
      </c>
      <c r="AR350" s="81">
        <v>81</v>
      </c>
      <c r="AS350" s="81">
        <v>11</v>
      </c>
      <c r="AT350" s="81">
        <v>1</v>
      </c>
      <c r="AU350" s="81">
        <v>0</v>
      </c>
      <c r="AV350" s="81">
        <v>0</v>
      </c>
      <c r="AW350" s="81"/>
      <c r="AX350" s="82"/>
      <c r="AY350" s="81">
        <v>1499.1</v>
      </c>
      <c r="AZ350" s="81">
        <v>5832.5000000000009</v>
      </c>
      <c r="BA350" s="81">
        <v>50104.2</v>
      </c>
      <c r="BB350" s="81">
        <v>10</v>
      </c>
      <c r="BC350" s="81">
        <v>0</v>
      </c>
      <c r="BD350" s="81">
        <v>0</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2204</v>
      </c>
      <c r="B351" s="80">
        <v>171</v>
      </c>
      <c r="C351" s="80">
        <v>1</v>
      </c>
      <c r="D351" s="80">
        <v>11</v>
      </c>
      <c r="E351" s="80">
        <v>1990</v>
      </c>
      <c r="F351" s="80" t="s">
        <v>562</v>
      </c>
      <c r="G351" s="80" t="s">
        <v>2205</v>
      </c>
      <c r="H351" s="80" t="s">
        <v>2206</v>
      </c>
      <c r="I351" s="177"/>
      <c r="J351" s="81">
        <v>28.535178391427525</v>
      </c>
      <c r="K351" s="81">
        <v>2.614096686850234</v>
      </c>
      <c r="L351" s="81">
        <v>1.5072952229631749</v>
      </c>
      <c r="M351" s="81">
        <v>22.923658194896937</v>
      </c>
      <c r="N351" s="81">
        <v>39.168447877429543</v>
      </c>
      <c r="O351" s="81">
        <v>32.841273918352194</v>
      </c>
      <c r="P351" s="81">
        <v>27.647007002674464</v>
      </c>
      <c r="Q351" s="81">
        <v>3.330314803915587</v>
      </c>
      <c r="R351" s="81">
        <v>0.16397058238936016</v>
      </c>
      <c r="S351" s="81">
        <v>5.7407675089552761</v>
      </c>
      <c r="T351" s="82"/>
      <c r="U351" s="81">
        <v>4167663</v>
      </c>
      <c r="V351" s="81">
        <v>1275</v>
      </c>
      <c r="W351" s="81">
        <v>19</v>
      </c>
      <c r="X351" s="81">
        <v>10324</v>
      </c>
      <c r="Y351" s="81">
        <v>15862</v>
      </c>
      <c r="Z351" s="81">
        <v>13508</v>
      </c>
      <c r="AA351" s="81">
        <v>6713</v>
      </c>
      <c r="AB351" s="81">
        <v>54073</v>
      </c>
      <c r="AC351" s="81">
        <v>28400</v>
      </c>
      <c r="AD351" s="81">
        <v>5.7407675089552761</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2207</v>
      </c>
      <c r="B352" s="80">
        <v>172</v>
      </c>
      <c r="C352" s="80">
        <v>2</v>
      </c>
      <c r="D352" s="80">
        <v>11</v>
      </c>
      <c r="E352" s="80">
        <v>2005</v>
      </c>
      <c r="F352" s="80" t="s">
        <v>565</v>
      </c>
      <c r="G352" s="80" t="s">
        <v>2205</v>
      </c>
      <c r="H352" s="80" t="s">
        <v>2206</v>
      </c>
      <c r="I352" s="177"/>
      <c r="J352" s="81">
        <v>16.354799719143653</v>
      </c>
      <c r="K352" s="81">
        <v>1.5271956656663137</v>
      </c>
      <c r="L352" s="81">
        <v>0.99117897864640292</v>
      </c>
      <c r="M352" s="81">
        <v>32.543369003760994</v>
      </c>
      <c r="N352" s="81">
        <v>60.297908925490376</v>
      </c>
      <c r="O352" s="81">
        <v>54.451362135201215</v>
      </c>
      <c r="P352" s="81">
        <v>25.812129786739657</v>
      </c>
      <c r="Q352" s="81">
        <v>3.479567173696871</v>
      </c>
      <c r="R352" s="81">
        <v>0.19155197202827359</v>
      </c>
      <c r="S352" s="81">
        <v>4.4325190439678863</v>
      </c>
      <c r="T352" s="82"/>
      <c r="U352" s="81">
        <v>1721510</v>
      </c>
      <c r="V352" s="81">
        <v>840</v>
      </c>
      <c r="W352" s="81">
        <v>11</v>
      </c>
      <c r="X352" s="81">
        <v>7742</v>
      </c>
      <c r="Y352" s="81">
        <v>21931</v>
      </c>
      <c r="Z352" s="81">
        <v>25917</v>
      </c>
      <c r="AA352" s="81">
        <v>5133</v>
      </c>
      <c r="AB352" s="81">
        <v>59061</v>
      </c>
      <c r="AC352" s="81">
        <v>33872</v>
      </c>
      <c r="AD352" s="81">
        <v>4.4325190439678863</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2208</v>
      </c>
      <c r="B353" s="80">
        <v>173</v>
      </c>
      <c r="C353" s="80">
        <v>3</v>
      </c>
      <c r="D353" s="80">
        <v>11</v>
      </c>
      <c r="E353" s="80">
        <v>2006</v>
      </c>
      <c r="F353" s="80" t="s">
        <v>566</v>
      </c>
      <c r="G353" s="80" t="s">
        <v>2205</v>
      </c>
      <c r="H353" s="80" t="s">
        <v>2206</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2209</v>
      </c>
      <c r="B354" s="80">
        <v>174</v>
      </c>
      <c r="C354" s="80">
        <v>4</v>
      </c>
      <c r="D354" s="80">
        <v>11</v>
      </c>
      <c r="E354" s="80">
        <v>2007</v>
      </c>
      <c r="F354" s="80" t="s">
        <v>567</v>
      </c>
      <c r="G354" s="80" t="s">
        <v>2205</v>
      </c>
      <c r="H354" s="80" t="s">
        <v>2206</v>
      </c>
      <c r="I354" s="177"/>
      <c r="J354" s="81">
        <v>15.682469561173567</v>
      </c>
      <c r="K354" s="81">
        <v>1.3314986497830297</v>
      </c>
      <c r="L354" s="81">
        <v>1.1602941296849647</v>
      </c>
      <c r="M354" s="81">
        <v>36.175771075448914</v>
      </c>
      <c r="N354" s="81">
        <v>63.529293113958886</v>
      </c>
      <c r="O354" s="81">
        <v>52.692925396731788</v>
      </c>
      <c r="P354" s="81">
        <v>24.209923186648485</v>
      </c>
      <c r="Q354" s="81">
        <v>3.6336762558557001</v>
      </c>
      <c r="R354" s="81">
        <v>0.1767975419917803</v>
      </c>
      <c r="S354" s="81">
        <v>9.9920526540689032</v>
      </c>
      <c r="T354" s="82"/>
      <c r="U354" s="81">
        <v>1861056</v>
      </c>
      <c r="V354" s="81">
        <v>713</v>
      </c>
      <c r="W354" s="81">
        <v>13</v>
      </c>
      <c r="X354" s="81">
        <v>9944</v>
      </c>
      <c r="Y354" s="81">
        <v>22245</v>
      </c>
      <c r="Z354" s="81">
        <v>26072</v>
      </c>
      <c r="AA354" s="81">
        <v>4741</v>
      </c>
      <c r="AB354" s="81">
        <v>58415</v>
      </c>
      <c r="AC354" s="81">
        <v>32160</v>
      </c>
      <c r="AD354" s="81">
        <v>9.9920526540689032</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2210</v>
      </c>
      <c r="B355" s="80">
        <v>175</v>
      </c>
      <c r="C355" s="80">
        <v>5</v>
      </c>
      <c r="D355" s="80">
        <v>11</v>
      </c>
      <c r="E355" s="80">
        <v>2008</v>
      </c>
      <c r="F355" s="80" t="s">
        <v>84</v>
      </c>
      <c r="G355" s="80" t="s">
        <v>2205</v>
      </c>
      <c r="H355" s="80" t="s">
        <v>2206</v>
      </c>
      <c r="I355" s="177"/>
      <c r="J355" s="81">
        <v>16.932625333146721</v>
      </c>
      <c r="K355" s="81">
        <v>0.99895556991109369</v>
      </c>
      <c r="L355" s="81">
        <v>1.0278228159123148</v>
      </c>
      <c r="M355" s="81">
        <v>37.971274608364929</v>
      </c>
      <c r="N355" s="81">
        <v>61.737116022309664</v>
      </c>
      <c r="O355" s="81">
        <v>51.111221776098148</v>
      </c>
      <c r="P355" s="81">
        <v>23.707968988559095</v>
      </c>
      <c r="Q355" s="81">
        <v>3.5649569609480887</v>
      </c>
      <c r="R355" s="81">
        <v>0.13159243296793938</v>
      </c>
      <c r="S355" s="81">
        <v>5.1789769912119317</v>
      </c>
      <c r="T355" s="82"/>
      <c r="U355" s="81">
        <v>2133757</v>
      </c>
      <c r="V355" s="81">
        <v>713</v>
      </c>
      <c r="W355" s="81">
        <v>13</v>
      </c>
      <c r="X355" s="81">
        <v>9944</v>
      </c>
      <c r="Y355" s="81">
        <v>22512</v>
      </c>
      <c r="Z355" s="81">
        <v>26177</v>
      </c>
      <c r="AA355" s="81">
        <v>4648</v>
      </c>
      <c r="AB355" s="81">
        <v>58252</v>
      </c>
      <c r="AC355" s="81">
        <v>24856</v>
      </c>
      <c r="AD355" s="81">
        <v>5.1789769912119317</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2211</v>
      </c>
      <c r="B356" s="80">
        <v>176</v>
      </c>
      <c r="C356" s="80">
        <v>6</v>
      </c>
      <c r="D356" s="80">
        <v>11</v>
      </c>
      <c r="E356" s="80">
        <v>2009</v>
      </c>
      <c r="F356" s="80" t="s">
        <v>85</v>
      </c>
      <c r="G356" s="80" t="s">
        <v>2205</v>
      </c>
      <c r="H356" s="80" t="s">
        <v>2206</v>
      </c>
      <c r="I356" s="177"/>
      <c r="J356" s="81">
        <v>14.532760094616684</v>
      </c>
      <c r="K356" s="81">
        <v>0.98363112252302576</v>
      </c>
      <c r="L356" s="81">
        <v>0.23445143589453957</v>
      </c>
      <c r="M356" s="81">
        <v>33.038307390321854</v>
      </c>
      <c r="N356" s="81">
        <v>50.794493942685662</v>
      </c>
      <c r="O356" s="81">
        <v>51.910449326650401</v>
      </c>
      <c r="P356" s="81">
        <v>22.844964726786518</v>
      </c>
      <c r="Q356" s="81">
        <v>3.3926064783747729</v>
      </c>
      <c r="R356" s="81">
        <v>0.14105108045608827</v>
      </c>
      <c r="S356" s="81">
        <v>5.5946870607334009</v>
      </c>
      <c r="T356" s="82"/>
      <c r="U356" s="81">
        <v>1903585</v>
      </c>
      <c r="V356" s="81">
        <v>849</v>
      </c>
      <c r="W356" s="81">
        <v>5</v>
      </c>
      <c r="X356" s="81">
        <v>10771</v>
      </c>
      <c r="Y356" s="81">
        <v>22770</v>
      </c>
      <c r="Z356" s="81">
        <v>26242</v>
      </c>
      <c r="AA356" s="81">
        <v>4598</v>
      </c>
      <c r="AB356" s="81">
        <v>58194</v>
      </c>
      <c r="AC356" s="81">
        <v>25992</v>
      </c>
      <c r="AD356" s="81">
        <v>5.5946870607334009</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0</v>
      </c>
      <c r="BH356" s="81">
        <v>0</v>
      </c>
      <c r="BI356" s="81">
        <v>5.96</v>
      </c>
      <c r="BJ356" s="81">
        <v>0</v>
      </c>
      <c r="BK356" s="81">
        <v>15.7</v>
      </c>
      <c r="BL356" s="81">
        <v>0</v>
      </c>
      <c r="BM356" s="82"/>
      <c r="BN356" s="81">
        <v>0</v>
      </c>
      <c r="BO356" s="81">
        <v>0</v>
      </c>
      <c r="BP356" s="81">
        <v>2</v>
      </c>
      <c r="BQ356" s="81">
        <v>0</v>
      </c>
      <c r="BR356" s="81">
        <v>1</v>
      </c>
      <c r="BS356" s="81">
        <v>0</v>
      </c>
      <c r="BT356"/>
      <c r="BU356" s="80"/>
      <c r="BV356" s="80"/>
      <c r="BW356" s="80"/>
      <c r="BX356" s="80"/>
      <c r="BY356" s="80"/>
      <c r="BZ356" s="80"/>
      <c r="CA356" s="80"/>
      <c r="CB356" s="80"/>
      <c r="CC356" s="80"/>
    </row>
    <row r="357" spans="1:81">
      <c r="A357" s="80" t="s">
        <v>2212</v>
      </c>
      <c r="B357" s="80">
        <v>177</v>
      </c>
      <c r="C357" s="80">
        <v>7</v>
      </c>
      <c r="D357" s="80">
        <v>11</v>
      </c>
      <c r="E357" s="80">
        <v>2010</v>
      </c>
      <c r="F357" s="80" t="s">
        <v>86</v>
      </c>
      <c r="G357" s="80" t="s">
        <v>2205</v>
      </c>
      <c r="H357" s="80" t="s">
        <v>2206</v>
      </c>
      <c r="I357" s="177"/>
      <c r="J357" s="81">
        <v>15.774951242995481</v>
      </c>
      <c r="K357" s="81">
        <v>1.0718038417545703</v>
      </c>
      <c r="L357" s="81">
        <v>0.22239755100277975</v>
      </c>
      <c r="M357" s="81">
        <v>35.663925514691734</v>
      </c>
      <c r="N357" s="81">
        <v>59.188564095483599</v>
      </c>
      <c r="O357" s="81">
        <v>51.713665453544706</v>
      </c>
      <c r="P357" s="81">
        <v>23.221176445276683</v>
      </c>
      <c r="Q357" s="81">
        <v>3.5245958197921179</v>
      </c>
      <c r="R357" s="81">
        <v>0.14737565912251913</v>
      </c>
      <c r="S357" s="81">
        <v>7.4708304039841735</v>
      </c>
      <c r="T357" s="82"/>
      <c r="U357" s="81">
        <v>2083271</v>
      </c>
      <c r="V357" s="81">
        <v>849</v>
      </c>
      <c r="W357" s="81">
        <v>5</v>
      </c>
      <c r="X357" s="81">
        <v>10771</v>
      </c>
      <c r="Y357" s="81">
        <v>22974</v>
      </c>
      <c r="Z357" s="81">
        <v>26264</v>
      </c>
      <c r="AA357" s="81">
        <v>4557</v>
      </c>
      <c r="AB357" s="81">
        <v>57931</v>
      </c>
      <c r="AC357" s="81">
        <v>25736</v>
      </c>
      <c r="AD357" s="81">
        <v>7.4708304039841735</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0</v>
      </c>
      <c r="BH357" s="81">
        <v>0</v>
      </c>
      <c r="BI357" s="81">
        <v>5.6360000000000001</v>
      </c>
      <c r="BJ357" s="81">
        <v>0</v>
      </c>
      <c r="BK357" s="81">
        <v>0</v>
      </c>
      <c r="BL357" s="81">
        <v>0</v>
      </c>
      <c r="BM357" s="82"/>
      <c r="BN357" s="81">
        <v>0</v>
      </c>
      <c r="BO357" s="81">
        <v>0</v>
      </c>
      <c r="BP357" s="81">
        <v>2</v>
      </c>
      <c r="BQ357" s="81">
        <v>0</v>
      </c>
      <c r="BR357" s="81">
        <v>0</v>
      </c>
      <c r="BS357" s="81">
        <v>0</v>
      </c>
      <c r="BT357"/>
      <c r="BU357" s="80">
        <v>5.6360000000000001</v>
      </c>
      <c r="BV357" s="80">
        <v>0</v>
      </c>
      <c r="BW357" s="80">
        <v>0</v>
      </c>
      <c r="BX357" s="80">
        <v>0</v>
      </c>
      <c r="BY357" s="80">
        <v>0</v>
      </c>
      <c r="BZ357" s="80">
        <v>0</v>
      </c>
      <c r="CA357" s="80">
        <v>0</v>
      </c>
      <c r="CB357" s="80">
        <v>0</v>
      </c>
      <c r="CC357" s="80">
        <v>0</v>
      </c>
    </row>
    <row r="358" spans="1:81">
      <c r="A358" s="80" t="s">
        <v>2213</v>
      </c>
      <c r="B358" s="80">
        <v>178</v>
      </c>
      <c r="C358" s="80">
        <v>8</v>
      </c>
      <c r="D358" s="80">
        <v>11</v>
      </c>
      <c r="E358" s="80">
        <v>2011</v>
      </c>
      <c r="F358" s="80" t="s">
        <v>87</v>
      </c>
      <c r="G358" s="80" t="s">
        <v>2205</v>
      </c>
      <c r="H358" s="80" t="s">
        <v>2206</v>
      </c>
      <c r="I358" s="177"/>
      <c r="J358" s="81">
        <v>12.791144319069502</v>
      </c>
      <c r="K358" s="81">
        <v>1.7057309454403808</v>
      </c>
      <c r="L358" s="81">
        <v>0.19566454092266458</v>
      </c>
      <c r="M358" s="81">
        <v>45.484123767725158</v>
      </c>
      <c r="N358" s="81">
        <v>73.101017040594755</v>
      </c>
      <c r="O358" s="81">
        <v>51.134398893264581</v>
      </c>
      <c r="P358" s="81">
        <v>22.371976282799388</v>
      </c>
      <c r="Q358" s="81">
        <v>4.046271152413909</v>
      </c>
      <c r="R358" s="81">
        <v>0.14601374452856905</v>
      </c>
      <c r="S358" s="81">
        <v>5.3024856751176808</v>
      </c>
      <c r="T358" s="82"/>
      <c r="U358" s="81">
        <v>1529171</v>
      </c>
      <c r="V358" s="81">
        <v>849</v>
      </c>
      <c r="W358" s="81">
        <v>5</v>
      </c>
      <c r="X358" s="81">
        <v>10771</v>
      </c>
      <c r="Y358" s="81">
        <v>23134</v>
      </c>
      <c r="Z358" s="81">
        <v>26534</v>
      </c>
      <c r="AA358" s="81">
        <v>4521</v>
      </c>
      <c r="AB358" s="81">
        <v>57657</v>
      </c>
      <c r="AC358" s="81">
        <v>25456</v>
      </c>
      <c r="AD358" s="81">
        <v>5.3024856751176808</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0</v>
      </c>
      <c r="BH358" s="81">
        <v>0</v>
      </c>
      <c r="BI358" s="81">
        <v>5.5490000000000004</v>
      </c>
      <c r="BJ358" s="81">
        <v>0</v>
      </c>
      <c r="BK358" s="81">
        <v>0</v>
      </c>
      <c r="BL358" s="81">
        <v>0</v>
      </c>
      <c r="BM358" s="82"/>
      <c r="BN358" s="81">
        <v>0</v>
      </c>
      <c r="BO358" s="81">
        <v>0</v>
      </c>
      <c r="BP358" s="81">
        <v>2</v>
      </c>
      <c r="BQ358" s="81">
        <v>0</v>
      </c>
      <c r="BR358" s="81">
        <v>0</v>
      </c>
      <c r="BS358" s="81">
        <v>0</v>
      </c>
      <c r="BT358"/>
      <c r="BU358" s="80">
        <v>5.5490000000000004</v>
      </c>
      <c r="BV358" s="80">
        <v>0</v>
      </c>
      <c r="BW358" s="80">
        <v>0</v>
      </c>
      <c r="BX358" s="80">
        <v>0</v>
      </c>
      <c r="BY358" s="80">
        <v>0</v>
      </c>
      <c r="BZ358" s="80">
        <v>0</v>
      </c>
      <c r="CA358" s="80">
        <v>0</v>
      </c>
      <c r="CB358" s="80">
        <v>0</v>
      </c>
      <c r="CC358" s="80">
        <v>0</v>
      </c>
    </row>
    <row r="359" spans="1:81">
      <c r="A359" s="80" t="s">
        <v>2214</v>
      </c>
      <c r="B359" s="80">
        <v>179</v>
      </c>
      <c r="C359" s="80">
        <v>9</v>
      </c>
      <c r="D359" s="80">
        <v>11</v>
      </c>
      <c r="E359" s="80">
        <v>2012</v>
      </c>
      <c r="F359" s="80" t="s">
        <v>88</v>
      </c>
      <c r="G359" s="80" t="s">
        <v>2205</v>
      </c>
      <c r="H359" s="80" t="s">
        <v>2206</v>
      </c>
      <c r="I359" s="177"/>
      <c r="J359" s="81">
        <v>18.071386713928806</v>
      </c>
      <c r="K359" s="81">
        <v>1.6587247289257125</v>
      </c>
      <c r="L359" s="81">
        <v>0.19487927437653554</v>
      </c>
      <c r="M359" s="81">
        <v>50.873712351826889</v>
      </c>
      <c r="N359" s="81">
        <v>77.637121903702479</v>
      </c>
      <c r="O359" s="81">
        <v>51.41267112785421</v>
      </c>
      <c r="P359" s="81">
        <v>22.10611205909521</v>
      </c>
      <c r="Q359" s="81">
        <v>4.3877134695597402</v>
      </c>
      <c r="R359" s="81">
        <v>0.14777633768338358</v>
      </c>
      <c r="S359" s="81">
        <v>6.8455055172359822</v>
      </c>
      <c r="T359" s="82"/>
      <c r="U359" s="81">
        <v>2100526</v>
      </c>
      <c r="V359" s="81">
        <v>849</v>
      </c>
      <c r="W359" s="81">
        <v>5</v>
      </c>
      <c r="X359" s="81">
        <v>10771</v>
      </c>
      <c r="Y359" s="81">
        <v>23402</v>
      </c>
      <c r="Z359" s="81">
        <v>26890</v>
      </c>
      <c r="AA359" s="81">
        <v>4442</v>
      </c>
      <c r="AB359" s="81">
        <v>57546</v>
      </c>
      <c r="AC359" s="81">
        <v>25096</v>
      </c>
      <c r="AD359" s="81">
        <v>6.8455055172359822</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0</v>
      </c>
      <c r="BH359" s="81">
        <v>0</v>
      </c>
      <c r="BI359" s="81">
        <v>6.7089999999999996</v>
      </c>
      <c r="BJ359" s="81">
        <v>0</v>
      </c>
      <c r="BK359" s="81">
        <v>0</v>
      </c>
      <c r="BL359" s="81">
        <v>0</v>
      </c>
      <c r="BM359" s="82"/>
      <c r="BN359" s="81">
        <v>0</v>
      </c>
      <c r="BO359" s="81">
        <v>0</v>
      </c>
      <c r="BP359" s="81">
        <v>2</v>
      </c>
      <c r="BQ359" s="81">
        <v>0</v>
      </c>
      <c r="BR359" s="81">
        <v>0</v>
      </c>
      <c r="BS359" s="81">
        <v>0</v>
      </c>
      <c r="BT359"/>
      <c r="BU359" s="80">
        <v>6.7089999999999996</v>
      </c>
      <c r="BV359" s="80">
        <v>0</v>
      </c>
      <c r="BW359" s="80">
        <v>0</v>
      </c>
      <c r="BX359" s="80">
        <v>0</v>
      </c>
      <c r="BY359" s="80">
        <v>0</v>
      </c>
      <c r="BZ359" s="80">
        <v>0</v>
      </c>
      <c r="CA359" s="80">
        <v>0</v>
      </c>
      <c r="CB359" s="80">
        <v>0</v>
      </c>
      <c r="CC359" s="80">
        <v>0</v>
      </c>
    </row>
    <row r="360" spans="1:81">
      <c r="A360" s="80" t="s">
        <v>2215</v>
      </c>
      <c r="B360" s="80">
        <v>180</v>
      </c>
      <c r="C360" s="80">
        <v>10</v>
      </c>
      <c r="D360" s="80">
        <v>11</v>
      </c>
      <c r="E360" s="80">
        <v>2013</v>
      </c>
      <c r="F360" s="80" t="s">
        <v>89</v>
      </c>
      <c r="G360" s="80" t="s">
        <v>2205</v>
      </c>
      <c r="H360" s="80" t="s">
        <v>2206</v>
      </c>
      <c r="I360" s="177"/>
      <c r="J360" s="81">
        <v>20.890873185187594</v>
      </c>
      <c r="K360" s="81">
        <v>1.4064398545376804</v>
      </c>
      <c r="L360" s="81">
        <v>0.17289908344115851</v>
      </c>
      <c r="M360" s="81">
        <v>51.241256679961232</v>
      </c>
      <c r="N360" s="81">
        <v>78.146596912979376</v>
      </c>
      <c r="O360" s="81">
        <v>49.80280732828308</v>
      </c>
      <c r="P360" s="81">
        <v>21.789776416445616</v>
      </c>
      <c r="Q360" s="81">
        <v>4.4429542447568444</v>
      </c>
      <c r="R360" s="81">
        <v>0.14550121664015714</v>
      </c>
      <c r="S360" s="81">
        <v>6.3372509957985415</v>
      </c>
      <c r="T360" s="82"/>
      <c r="U360" s="81">
        <v>2401262</v>
      </c>
      <c r="V360" s="81">
        <v>849</v>
      </c>
      <c r="W360" s="81">
        <v>5</v>
      </c>
      <c r="X360" s="81">
        <v>10771</v>
      </c>
      <c r="Y360" s="81">
        <v>23600</v>
      </c>
      <c r="Z360" s="81">
        <v>27211</v>
      </c>
      <c r="AA360" s="81">
        <v>4362</v>
      </c>
      <c r="AB360" s="81">
        <v>57435</v>
      </c>
      <c r="AC360" s="81">
        <v>24120</v>
      </c>
      <c r="AD360" s="81">
        <v>6.3372509957985415</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0</v>
      </c>
      <c r="BH360" s="81">
        <v>0</v>
      </c>
      <c r="BI360" s="81">
        <v>7.2549999999999999</v>
      </c>
      <c r="BJ360" s="81">
        <v>0</v>
      </c>
      <c r="BK360" s="81">
        <v>0</v>
      </c>
      <c r="BL360" s="81">
        <v>0</v>
      </c>
      <c r="BM360" s="82"/>
      <c r="BN360" s="81">
        <v>0</v>
      </c>
      <c r="BO360" s="81">
        <v>0</v>
      </c>
      <c r="BP360" s="81">
        <v>2</v>
      </c>
      <c r="BQ360" s="81">
        <v>0</v>
      </c>
      <c r="BR360" s="81">
        <v>0</v>
      </c>
      <c r="BS360" s="81">
        <v>0</v>
      </c>
      <c r="BT360"/>
      <c r="BU360" s="80">
        <v>7.2549999999999999</v>
      </c>
      <c r="BV360" s="80">
        <v>0</v>
      </c>
      <c r="BW360" s="80">
        <v>0</v>
      </c>
      <c r="BX360" s="80">
        <v>0</v>
      </c>
      <c r="BY360" s="80">
        <v>0</v>
      </c>
      <c r="BZ360" s="80">
        <v>0</v>
      </c>
      <c r="CA360" s="80">
        <v>0</v>
      </c>
      <c r="CB360" s="80">
        <v>0</v>
      </c>
      <c r="CC360" s="80">
        <v>0</v>
      </c>
    </row>
    <row r="361" spans="1:81">
      <c r="A361" s="80" t="s">
        <v>2216</v>
      </c>
      <c r="B361" s="80">
        <v>181</v>
      </c>
      <c r="C361" s="80">
        <v>11</v>
      </c>
      <c r="D361" s="80">
        <v>11</v>
      </c>
      <c r="E361" s="80">
        <v>2014</v>
      </c>
      <c r="F361" s="80" t="s">
        <v>90</v>
      </c>
      <c r="G361" s="80" t="s">
        <v>2205</v>
      </c>
      <c r="H361" s="80" t="s">
        <v>2206</v>
      </c>
      <c r="I361" s="177"/>
      <c r="J361" s="81">
        <v>21.29327985520133</v>
      </c>
      <c r="K361" s="81">
        <v>1.4000071494430368</v>
      </c>
      <c r="L361" s="81">
        <v>1.1008263564202494</v>
      </c>
      <c r="M361" s="81">
        <v>48.840236321699059</v>
      </c>
      <c r="N361" s="81">
        <v>75.946430030873785</v>
      </c>
      <c r="O361" s="81">
        <v>47.531654556514574</v>
      </c>
      <c r="P361" s="81">
        <v>21.541570052814354</v>
      </c>
      <c r="Q361" s="81">
        <v>4.2286728667599149</v>
      </c>
      <c r="R361" s="81">
        <v>0.12382958250402001</v>
      </c>
      <c r="S361" s="81">
        <v>5.2019666105466715</v>
      </c>
      <c r="T361" s="82"/>
      <c r="U361" s="81">
        <v>2604246</v>
      </c>
      <c r="V361" s="81">
        <v>704</v>
      </c>
      <c r="W361" s="81">
        <v>12</v>
      </c>
      <c r="X361" s="81">
        <v>10312</v>
      </c>
      <c r="Y361" s="81">
        <v>23808</v>
      </c>
      <c r="Z361" s="81">
        <v>27352</v>
      </c>
      <c r="AA361" s="81">
        <v>4290</v>
      </c>
      <c r="AB361" s="81">
        <v>56975</v>
      </c>
      <c r="AC361" s="81">
        <v>20592</v>
      </c>
      <c r="AD361" s="81">
        <v>5.2019666105466715</v>
      </c>
      <c r="AE361" s="82"/>
      <c r="AF361" s="81">
        <v>21885943.69372971</v>
      </c>
      <c r="AG361" s="81">
        <v>1279396.2735827432</v>
      </c>
      <c r="AH361" s="81">
        <v>270680.98789757869</v>
      </c>
      <c r="AI361" s="81">
        <v>67122723.003381953</v>
      </c>
      <c r="AJ361" s="81">
        <v>107823238.8848262</v>
      </c>
      <c r="AK361" s="81">
        <v>0</v>
      </c>
      <c r="AL361" s="81">
        <v>0</v>
      </c>
      <c r="AM361" s="81">
        <v>7821816.1103272252</v>
      </c>
      <c r="AN361" s="81">
        <v>0</v>
      </c>
      <c r="AO361" s="81">
        <v>0</v>
      </c>
      <c r="AP361" s="82"/>
      <c r="AQ361" s="81">
        <v>1045</v>
      </c>
      <c r="AR361" s="81">
        <v>82</v>
      </c>
      <c r="AS361" s="81">
        <v>0</v>
      </c>
      <c r="AT361" s="81">
        <v>0</v>
      </c>
      <c r="AU361" s="81">
        <v>0</v>
      </c>
      <c r="AV361" s="81">
        <v>0</v>
      </c>
      <c r="AW361" s="81" t="s">
        <v>564</v>
      </c>
      <c r="AX361" s="82"/>
      <c r="AY361" s="81">
        <v>3710.6</v>
      </c>
      <c r="AZ361" s="81">
        <v>2816.6</v>
      </c>
      <c r="BA361" s="81">
        <v>0</v>
      </c>
      <c r="BB361" s="81">
        <v>0</v>
      </c>
      <c r="BC361" s="81">
        <v>0</v>
      </c>
      <c r="BD361" s="81">
        <v>0</v>
      </c>
      <c r="BE361" s="81" t="s">
        <v>564</v>
      </c>
      <c r="BF361" s="82"/>
      <c r="BG361" s="81">
        <v>0</v>
      </c>
      <c r="BH361" s="81">
        <v>0</v>
      </c>
      <c r="BI361" s="81">
        <v>7.2220000000000004</v>
      </c>
      <c r="BJ361" s="81">
        <v>0</v>
      </c>
      <c r="BK361" s="81">
        <v>0</v>
      </c>
      <c r="BL361" s="81">
        <v>0</v>
      </c>
      <c r="BM361" s="82"/>
      <c r="BN361" s="81">
        <v>0</v>
      </c>
      <c r="BO361" s="81">
        <v>0</v>
      </c>
      <c r="BP361" s="81">
        <v>2</v>
      </c>
      <c r="BQ361" s="81">
        <v>0</v>
      </c>
      <c r="BR361" s="81">
        <v>0</v>
      </c>
      <c r="BS361" s="81">
        <v>0</v>
      </c>
      <c r="BT361"/>
      <c r="BU361" s="80">
        <v>7.2220000000000004</v>
      </c>
      <c r="BV361" s="80">
        <v>0</v>
      </c>
      <c r="BW361" s="80">
        <v>0</v>
      </c>
      <c r="BX361" s="80">
        <v>0</v>
      </c>
      <c r="BY361" s="80">
        <v>0</v>
      </c>
      <c r="BZ361" s="80">
        <v>0</v>
      </c>
      <c r="CA361" s="80">
        <v>0</v>
      </c>
      <c r="CB361" s="80">
        <v>0</v>
      </c>
      <c r="CC361" s="80">
        <v>0</v>
      </c>
    </row>
    <row r="362" spans="1:81">
      <c r="A362" s="80" t="s">
        <v>2217</v>
      </c>
      <c r="B362" s="80">
        <v>182</v>
      </c>
      <c r="C362" s="80">
        <v>12</v>
      </c>
      <c r="D362" s="80">
        <v>11</v>
      </c>
      <c r="E362" s="80">
        <v>2015</v>
      </c>
      <c r="F362" s="80" t="s">
        <v>91</v>
      </c>
      <c r="G362" s="80" t="s">
        <v>2205</v>
      </c>
      <c r="H362" s="80" t="s">
        <v>2206</v>
      </c>
      <c r="I362" s="177"/>
      <c r="J362" s="81">
        <v>18.063696757393178</v>
      </c>
      <c r="K362" s="81">
        <v>1.337582089224999</v>
      </c>
      <c r="L362" s="81">
        <v>1.2371331607975919</v>
      </c>
      <c r="M362" s="81">
        <v>44.769722479095115</v>
      </c>
      <c r="N362" s="81">
        <v>71.140861034930069</v>
      </c>
      <c r="O362" s="81">
        <v>47.040202385856304</v>
      </c>
      <c r="P362" s="81">
        <v>21.548468729882522</v>
      </c>
      <c r="Q362" s="81">
        <v>4.103332062835606</v>
      </c>
      <c r="R362" s="81">
        <v>9.6857730942558867E-2</v>
      </c>
      <c r="S362" s="81">
        <v>6.4456006395856775</v>
      </c>
      <c r="T362" s="82"/>
      <c r="U362" s="81">
        <v>2329212</v>
      </c>
      <c r="V362" s="81">
        <v>704</v>
      </c>
      <c r="W362" s="81">
        <v>12</v>
      </c>
      <c r="X362" s="81">
        <v>10312</v>
      </c>
      <c r="Y362" s="81">
        <v>23967</v>
      </c>
      <c r="Z362" s="81">
        <v>27330</v>
      </c>
      <c r="AA362" s="81">
        <v>4288</v>
      </c>
      <c r="AB362" s="81">
        <v>56475</v>
      </c>
      <c r="AC362" s="81">
        <v>16592</v>
      </c>
      <c r="AD362" s="81">
        <v>6.4456006395856775</v>
      </c>
      <c r="AE362" s="82"/>
      <c r="AF362" s="81">
        <v>18936043.483605221</v>
      </c>
      <c r="AG362" s="81">
        <v>1125858.3618060818</v>
      </c>
      <c r="AH362" s="81">
        <v>251656.13389556078</v>
      </c>
      <c r="AI362" s="81">
        <v>64380982.76369898</v>
      </c>
      <c r="AJ362" s="81">
        <v>105411138.88104597</v>
      </c>
      <c r="AK362" s="81">
        <v>0</v>
      </c>
      <c r="AL362" s="81">
        <v>0</v>
      </c>
      <c r="AM362" s="81">
        <v>7739661.8462851197</v>
      </c>
      <c r="AN362" s="81">
        <v>0</v>
      </c>
      <c r="AO362" s="81">
        <v>0</v>
      </c>
      <c r="AP362" s="82"/>
      <c r="AQ362" s="81">
        <v>1143</v>
      </c>
      <c r="AR362" s="81">
        <v>132</v>
      </c>
      <c r="AS362" s="81">
        <v>0</v>
      </c>
      <c r="AT362" s="81">
        <v>0</v>
      </c>
      <c r="AU362" s="81">
        <v>0</v>
      </c>
      <c r="AV362" s="81">
        <v>0</v>
      </c>
      <c r="AW362" s="81" t="s">
        <v>564</v>
      </c>
      <c r="AX362" s="82"/>
      <c r="AY362" s="81">
        <v>4138.5</v>
      </c>
      <c r="AZ362" s="81">
        <v>5291.7</v>
      </c>
      <c r="BA362" s="81">
        <v>0</v>
      </c>
      <c r="BB362" s="81">
        <v>0</v>
      </c>
      <c r="BC362" s="81">
        <v>0</v>
      </c>
      <c r="BD362" s="81">
        <v>0</v>
      </c>
      <c r="BE362" s="81" t="s">
        <v>564</v>
      </c>
      <c r="BF362" s="82"/>
      <c r="BG362" s="81">
        <v>0</v>
      </c>
      <c r="BH362" s="81">
        <v>0</v>
      </c>
      <c r="BI362" s="81">
        <v>4.1920000000000002</v>
      </c>
      <c r="BJ362" s="81">
        <v>0</v>
      </c>
      <c r="BK362" s="81">
        <v>16.434999999999999</v>
      </c>
      <c r="BL362" s="81">
        <v>0</v>
      </c>
      <c r="BM362" s="82"/>
      <c r="BN362" s="81">
        <v>0</v>
      </c>
      <c r="BO362" s="81">
        <v>0</v>
      </c>
      <c r="BP362" s="81">
        <v>1</v>
      </c>
      <c r="BQ362" s="81">
        <v>0</v>
      </c>
      <c r="BR362" s="81">
        <v>1</v>
      </c>
      <c r="BS362" s="81">
        <v>0</v>
      </c>
      <c r="BT362"/>
      <c r="BU362" s="80">
        <v>4.1920000000000002</v>
      </c>
      <c r="BV362" s="80">
        <v>16.434999999999999</v>
      </c>
      <c r="BW362" s="80">
        <v>0</v>
      </c>
      <c r="BX362" s="80">
        <v>0</v>
      </c>
      <c r="BY362" s="80">
        <v>0</v>
      </c>
      <c r="BZ362" s="80">
        <v>0</v>
      </c>
      <c r="CA362" s="80">
        <v>0</v>
      </c>
      <c r="CB362" s="80">
        <v>0</v>
      </c>
      <c r="CC362" s="80">
        <v>0</v>
      </c>
    </row>
    <row r="363" spans="1:81">
      <c r="A363" s="80" t="s">
        <v>2218</v>
      </c>
      <c r="B363" s="80">
        <v>183</v>
      </c>
      <c r="C363" s="80">
        <v>13</v>
      </c>
      <c r="D363" s="80">
        <v>11</v>
      </c>
      <c r="E363" s="80">
        <v>2016</v>
      </c>
      <c r="F363" s="80" t="s">
        <v>92</v>
      </c>
      <c r="G363" s="80" t="s">
        <v>2205</v>
      </c>
      <c r="H363" s="80" t="s">
        <v>2206</v>
      </c>
      <c r="I363" s="177"/>
      <c r="J363" s="81">
        <v>20.766591490512312</v>
      </c>
      <c r="K363" s="81">
        <v>1.3027912052871105</v>
      </c>
      <c r="L363" s="81">
        <v>1.1826530343102923</v>
      </c>
      <c r="M363" s="81">
        <v>40.827725498105607</v>
      </c>
      <c r="N363" s="81">
        <v>71.578478856028582</v>
      </c>
      <c r="O363" s="81">
        <v>46.545485318107623</v>
      </c>
      <c r="P363" s="81">
        <v>21.038265974482911</v>
      </c>
      <c r="Q363" s="81">
        <v>3.9508731098906567</v>
      </c>
      <c r="R363" s="81">
        <v>0.12000667893259177</v>
      </c>
      <c r="S363" s="81">
        <v>5.9107435495647715</v>
      </c>
      <c r="T363" s="82"/>
      <c r="U363" s="81">
        <v>2541599</v>
      </c>
      <c r="V363" s="81">
        <v>704</v>
      </c>
      <c r="W363" s="81">
        <v>12</v>
      </c>
      <c r="X363" s="81">
        <v>10312</v>
      </c>
      <c r="Y363" s="81">
        <v>24118</v>
      </c>
      <c r="Z363" s="81">
        <v>27375</v>
      </c>
      <c r="AA363" s="81">
        <v>4330</v>
      </c>
      <c r="AB363" s="81">
        <v>55936</v>
      </c>
      <c r="AC363" s="81">
        <v>20495.959478337041</v>
      </c>
      <c r="AD363" s="81">
        <v>5.9107435495647724</v>
      </c>
      <c r="AE363" s="82"/>
      <c r="AF363" s="81">
        <v>21682280.901946649</v>
      </c>
      <c r="AG363" s="81">
        <v>1021854.703370619</v>
      </c>
      <c r="AH363" s="81">
        <v>178911.67545585989</v>
      </c>
      <c r="AI363" s="81">
        <v>62661509.148901671</v>
      </c>
      <c r="AJ363" s="81">
        <v>105005034.9842653</v>
      </c>
      <c r="AK363" s="81">
        <v>0</v>
      </c>
      <c r="AL363" s="81">
        <v>0</v>
      </c>
      <c r="AM363" s="81">
        <v>7671749.7272043256</v>
      </c>
      <c r="AN363" s="81">
        <v>0</v>
      </c>
      <c r="AO363" s="81">
        <v>0</v>
      </c>
      <c r="AP363" s="82"/>
      <c r="AQ363" s="81">
        <v>1221</v>
      </c>
      <c r="AR363" s="81">
        <v>154</v>
      </c>
      <c r="AS363" s="81">
        <v>0</v>
      </c>
      <c r="AT363" s="81">
        <v>0</v>
      </c>
      <c r="AU363" s="81">
        <v>0</v>
      </c>
      <c r="AV363" s="81">
        <v>0</v>
      </c>
      <c r="AW363" s="81" t="s">
        <v>564</v>
      </c>
      <c r="AX363" s="82"/>
      <c r="AY363" s="81">
        <v>4473.1000000000004</v>
      </c>
      <c r="AZ363" s="81">
        <v>6738.5</v>
      </c>
      <c r="BA363" s="81">
        <v>0</v>
      </c>
      <c r="BB363" s="81">
        <v>0</v>
      </c>
      <c r="BC363" s="81">
        <v>0</v>
      </c>
      <c r="BD363" s="81">
        <v>0</v>
      </c>
      <c r="BE363" s="81" t="s">
        <v>564</v>
      </c>
      <c r="BF363" s="82"/>
      <c r="BG363" s="81">
        <v>0</v>
      </c>
      <c r="BH363" s="81">
        <v>0</v>
      </c>
      <c r="BI363" s="81">
        <v>4.226</v>
      </c>
      <c r="BJ363" s="81">
        <v>0</v>
      </c>
      <c r="BK363" s="81">
        <v>15.866</v>
      </c>
      <c r="BL363" s="81">
        <v>0</v>
      </c>
      <c r="BM363" s="82"/>
      <c r="BN363" s="81">
        <v>0</v>
      </c>
      <c r="BO363" s="81">
        <v>0</v>
      </c>
      <c r="BP363" s="81">
        <v>1</v>
      </c>
      <c r="BQ363" s="81">
        <v>0</v>
      </c>
      <c r="BR363" s="81">
        <v>1</v>
      </c>
      <c r="BS363" s="81">
        <v>0</v>
      </c>
      <c r="BT363"/>
      <c r="BU363" s="80">
        <v>4.226</v>
      </c>
      <c r="BV363" s="80">
        <v>15.866</v>
      </c>
      <c r="BW363" s="80">
        <v>0</v>
      </c>
      <c r="BX363" s="80">
        <v>0</v>
      </c>
      <c r="BY363" s="80">
        <v>0</v>
      </c>
      <c r="BZ363" s="80">
        <v>0</v>
      </c>
      <c r="CA363" s="80">
        <v>0</v>
      </c>
      <c r="CB363" s="80">
        <v>0</v>
      </c>
      <c r="CC363" s="80">
        <v>0</v>
      </c>
    </row>
    <row r="364" spans="1:81">
      <c r="A364" s="80" t="s">
        <v>2219</v>
      </c>
      <c r="B364" s="80">
        <v>184</v>
      </c>
      <c r="C364" s="80">
        <v>14</v>
      </c>
      <c r="D364" s="80">
        <v>11</v>
      </c>
      <c r="E364" s="80">
        <v>2017</v>
      </c>
      <c r="F364" s="80" t="s">
        <v>71</v>
      </c>
      <c r="G364" s="80" t="s">
        <v>2205</v>
      </c>
      <c r="H364" s="80" t="s">
        <v>2206</v>
      </c>
      <c r="I364" s="177"/>
      <c r="J364" s="81">
        <v>16.185282769993854</v>
      </c>
      <c r="K364" s="81">
        <v>1.2817769361081006</v>
      </c>
      <c r="L364" s="81">
        <v>1.0017691518167764</v>
      </c>
      <c r="M364" s="81">
        <v>36.668113691485949</v>
      </c>
      <c r="N364" s="81">
        <v>67.031266543978461</v>
      </c>
      <c r="O364" s="81">
        <v>45.877963988239081</v>
      </c>
      <c r="P364" s="81">
        <v>20.798781311384754</v>
      </c>
      <c r="Q364" s="81">
        <v>3.7754555201054627</v>
      </c>
      <c r="R364" s="81">
        <v>0.12088714109860679</v>
      </c>
      <c r="S364" s="81">
        <v>5.8869304256564217</v>
      </c>
      <c r="T364" s="82"/>
      <c r="U364" s="81">
        <v>2364271</v>
      </c>
      <c r="V364" s="81">
        <v>704</v>
      </c>
      <c r="W364" s="81">
        <v>12</v>
      </c>
      <c r="X364" s="81">
        <v>10312</v>
      </c>
      <c r="Y364" s="81">
        <v>24216</v>
      </c>
      <c r="Z364" s="81">
        <v>27430</v>
      </c>
      <c r="AA364" s="81">
        <v>4308</v>
      </c>
      <c r="AB364" s="81">
        <v>55277</v>
      </c>
      <c r="AC364" s="81">
        <v>21055.999999999989</v>
      </c>
      <c r="AD364" s="81">
        <v>5.8869304256564217</v>
      </c>
      <c r="AE364" s="82"/>
      <c r="AF364" s="81">
        <v>18988717.573656522</v>
      </c>
      <c r="AG364" s="81">
        <v>1076665.8165830921</v>
      </c>
      <c r="AH364" s="81">
        <v>209842.1077130739</v>
      </c>
      <c r="AI364" s="81">
        <v>64108059.693102323</v>
      </c>
      <c r="AJ364" s="81">
        <v>109074253.09189419</v>
      </c>
      <c r="AK364" s="81">
        <v>0</v>
      </c>
      <c r="AL364" s="81">
        <v>0</v>
      </c>
      <c r="AM364" s="81">
        <v>7593229.1460111933</v>
      </c>
      <c r="AN364" s="81">
        <v>0</v>
      </c>
      <c r="AO364" s="81">
        <v>0</v>
      </c>
      <c r="AP364" s="82"/>
      <c r="AQ364" s="81">
        <v>1261</v>
      </c>
      <c r="AR364" s="81">
        <v>173</v>
      </c>
      <c r="AS364" s="81">
        <v>0</v>
      </c>
      <c r="AT364" s="81">
        <v>0</v>
      </c>
      <c r="AU364" s="81">
        <v>0</v>
      </c>
      <c r="AV364" s="81">
        <v>0</v>
      </c>
      <c r="AW364" s="81" t="s">
        <v>564</v>
      </c>
      <c r="AX364" s="82"/>
      <c r="AY364" s="81">
        <v>4655.2000000000007</v>
      </c>
      <c r="AZ364" s="81">
        <v>7133.0000000000009</v>
      </c>
      <c r="BA364" s="81">
        <v>0</v>
      </c>
      <c r="BB364" s="81">
        <v>0</v>
      </c>
      <c r="BC364" s="81">
        <v>0</v>
      </c>
      <c r="BD364" s="81">
        <v>0</v>
      </c>
      <c r="BE364" s="81" t="s">
        <v>564</v>
      </c>
      <c r="BF364" s="82"/>
      <c r="BG364" s="81">
        <v>0</v>
      </c>
      <c r="BH364" s="81">
        <v>0</v>
      </c>
      <c r="BI364" s="81">
        <v>4.1589999999999998</v>
      </c>
      <c r="BJ364" s="81">
        <v>0</v>
      </c>
      <c r="BK364" s="81">
        <v>16.765000000000001</v>
      </c>
      <c r="BL364" s="81">
        <v>0</v>
      </c>
      <c r="BM364" s="82"/>
      <c r="BN364" s="81">
        <v>0</v>
      </c>
      <c r="BO364" s="81">
        <v>0</v>
      </c>
      <c r="BP364" s="81">
        <v>1</v>
      </c>
      <c r="BQ364" s="81">
        <v>0</v>
      </c>
      <c r="BR364" s="81">
        <v>1</v>
      </c>
      <c r="BS364" s="81">
        <v>0</v>
      </c>
      <c r="BT364"/>
      <c r="BU364" s="80">
        <v>4.1589999999999998</v>
      </c>
      <c r="BV364" s="80">
        <v>16.765000000000001</v>
      </c>
      <c r="BW364" s="80">
        <v>0</v>
      </c>
      <c r="BX364" s="80">
        <v>0</v>
      </c>
      <c r="BY364" s="80">
        <v>0</v>
      </c>
      <c r="BZ364" s="80">
        <v>0</v>
      </c>
      <c r="CA364" s="80">
        <v>0</v>
      </c>
      <c r="CB364" s="80">
        <v>0</v>
      </c>
      <c r="CC364" s="80">
        <v>0</v>
      </c>
    </row>
    <row r="365" spans="1:81">
      <c r="A365" s="80" t="s">
        <v>2220</v>
      </c>
      <c r="B365" s="80">
        <v>185</v>
      </c>
      <c r="C365" s="80">
        <v>15</v>
      </c>
      <c r="D365" s="80">
        <v>11</v>
      </c>
      <c r="E365" s="80">
        <v>2018</v>
      </c>
      <c r="F365" s="80" t="s">
        <v>93</v>
      </c>
      <c r="G365" s="80" t="s">
        <v>2205</v>
      </c>
      <c r="H365" s="80" t="s">
        <v>2206</v>
      </c>
      <c r="I365" s="177"/>
      <c r="J365" s="81">
        <v>17.933422580424004</v>
      </c>
      <c r="K365" s="81">
        <v>1.1518445024463846</v>
      </c>
      <c r="L365" s="81">
        <v>0.92768069453719937</v>
      </c>
      <c r="M365" s="81">
        <v>31.989450164866646</v>
      </c>
      <c r="N365" s="81">
        <v>53.842791039493477</v>
      </c>
      <c r="O365" s="81">
        <v>45.073456492908953</v>
      </c>
      <c r="P365" s="81">
        <v>20.706462549518683</v>
      </c>
      <c r="Q365" s="81">
        <v>3.4563411744914934</v>
      </c>
      <c r="R365" s="81">
        <v>0.11204846206544669</v>
      </c>
      <c r="S365" s="81">
        <v>6.7499068710885597</v>
      </c>
      <c r="T365" s="82"/>
      <c r="U365" s="81">
        <v>3002620</v>
      </c>
      <c r="V365" s="81">
        <v>704</v>
      </c>
      <c r="W365" s="81">
        <v>12</v>
      </c>
      <c r="X365" s="81">
        <v>10312</v>
      </c>
      <c r="Y365" s="81">
        <v>24208</v>
      </c>
      <c r="Z365" s="81">
        <v>27465</v>
      </c>
      <c r="AA365" s="81">
        <v>4332</v>
      </c>
      <c r="AB365" s="81">
        <v>54534</v>
      </c>
      <c r="AC365" s="81">
        <v>19440</v>
      </c>
      <c r="AD365" s="81">
        <v>6.7499068710885597</v>
      </c>
      <c r="AE365" s="82"/>
      <c r="AF365" s="81">
        <v>23089476.40053276</v>
      </c>
      <c r="AG365" s="81">
        <v>984894.64471836644</v>
      </c>
      <c r="AH365" s="81">
        <v>201493.77112189069</v>
      </c>
      <c r="AI365" s="81">
        <v>61910377.068637282</v>
      </c>
      <c r="AJ365" s="81">
        <v>101581947.29384559</v>
      </c>
      <c r="AK365" s="81">
        <v>0</v>
      </c>
      <c r="AL365" s="81">
        <v>0</v>
      </c>
      <c r="AM365" s="81">
        <v>7506665.6715490595</v>
      </c>
      <c r="AN365" s="81">
        <v>0</v>
      </c>
      <c r="AO365" s="81">
        <v>0</v>
      </c>
      <c r="AP365" s="82"/>
      <c r="AQ365" s="81">
        <v>1317</v>
      </c>
      <c r="AR365" s="81">
        <v>182</v>
      </c>
      <c r="AS365" s="81">
        <v>0</v>
      </c>
      <c r="AT365" s="81">
        <v>0</v>
      </c>
      <c r="AU365" s="81">
        <v>0</v>
      </c>
      <c r="AV365" s="81">
        <v>0</v>
      </c>
      <c r="AW365" s="81" t="s">
        <v>564</v>
      </c>
      <c r="AX365" s="82"/>
      <c r="AY365" s="81">
        <v>4903.0999999999995</v>
      </c>
      <c r="AZ365" s="81">
        <v>7324.7</v>
      </c>
      <c r="BA365" s="81">
        <v>0</v>
      </c>
      <c r="BB365" s="81">
        <v>0</v>
      </c>
      <c r="BC365" s="81">
        <v>0</v>
      </c>
      <c r="BD365" s="81">
        <v>0</v>
      </c>
      <c r="BE365" s="81" t="s">
        <v>564</v>
      </c>
      <c r="BF365" s="82"/>
      <c r="BG365" s="81">
        <v>0</v>
      </c>
      <c r="BH365" s="81">
        <v>0</v>
      </c>
      <c r="BI365" s="81">
        <v>3.661</v>
      </c>
      <c r="BJ365" s="81">
        <v>0</v>
      </c>
      <c r="BK365" s="81">
        <v>0</v>
      </c>
      <c r="BL365" s="81">
        <v>0</v>
      </c>
      <c r="BM365" s="82"/>
      <c r="BN365" s="81">
        <v>0</v>
      </c>
      <c r="BO365" s="81">
        <v>0</v>
      </c>
      <c r="BP365" s="81">
        <v>1</v>
      </c>
      <c r="BQ365" s="81">
        <v>0</v>
      </c>
      <c r="BR365" s="81">
        <v>0</v>
      </c>
      <c r="BS365" s="81">
        <v>0</v>
      </c>
      <c r="BT365"/>
      <c r="BU365" s="80">
        <v>3.661</v>
      </c>
      <c r="BV365" s="80">
        <v>0</v>
      </c>
      <c r="BW365" s="80">
        <v>0</v>
      </c>
      <c r="BX365" s="80">
        <v>0</v>
      </c>
      <c r="BY365" s="80">
        <v>0</v>
      </c>
      <c r="BZ365" s="80">
        <v>0</v>
      </c>
      <c r="CA365" s="80">
        <v>0</v>
      </c>
      <c r="CB365" s="80">
        <v>0</v>
      </c>
      <c r="CC365" s="80">
        <v>0</v>
      </c>
    </row>
    <row r="366" spans="1:81">
      <c r="A366" s="80" t="s">
        <v>2221</v>
      </c>
      <c r="B366" s="80">
        <v>186</v>
      </c>
      <c r="C366" s="80">
        <v>16</v>
      </c>
      <c r="D366" s="80">
        <v>11</v>
      </c>
      <c r="E366" s="80">
        <v>2019</v>
      </c>
      <c r="F366" s="80" t="s">
        <v>73</v>
      </c>
      <c r="G366" s="80" t="s">
        <v>2205</v>
      </c>
      <c r="H366" s="80" t="s">
        <v>2206</v>
      </c>
      <c r="I366" s="177"/>
      <c r="J366" s="81">
        <v>17.28432288144834</v>
      </c>
      <c r="K366" s="81">
        <v>1.0341446326546311</v>
      </c>
      <c r="L366" s="81">
        <v>0.93559795096094689</v>
      </c>
      <c r="M366" s="81">
        <v>30.476938234186171</v>
      </c>
      <c r="N366" s="81">
        <v>46.740125251260373</v>
      </c>
      <c r="O366" s="81">
        <v>43.953655271527936</v>
      </c>
      <c r="P366" s="81">
        <v>21.02153334148101</v>
      </c>
      <c r="Q366" s="81">
        <v>3.3248696009322543</v>
      </c>
      <c r="R366" s="81">
        <v>0.10448115469423573</v>
      </c>
      <c r="S366" s="81">
        <v>7.7074841110717145</v>
      </c>
      <c r="T366" s="82"/>
      <c r="U366" s="81">
        <v>2971311</v>
      </c>
      <c r="V366" s="81">
        <v>704</v>
      </c>
      <c r="W366" s="81">
        <v>12</v>
      </c>
      <c r="X366" s="81">
        <v>10312</v>
      </c>
      <c r="Y366" s="81">
        <v>24165</v>
      </c>
      <c r="Z366" s="81">
        <v>27518</v>
      </c>
      <c r="AA366" s="81">
        <v>4365</v>
      </c>
      <c r="AB366" s="81">
        <v>53880</v>
      </c>
      <c r="AC366" s="81">
        <v>18424</v>
      </c>
      <c r="AD366" s="81">
        <v>7.7074841110717136</v>
      </c>
      <c r="AE366" s="82"/>
      <c r="AF366" s="81">
        <v>22658428.208805569</v>
      </c>
      <c r="AG366" s="81">
        <v>930525.19409751683</v>
      </c>
      <c r="AH366" s="81">
        <v>213821.4361053461</v>
      </c>
      <c r="AI366" s="81">
        <v>62382495.573298417</v>
      </c>
      <c r="AJ366" s="81">
        <v>88363259.837509796</v>
      </c>
      <c r="AK366" s="81">
        <v>0</v>
      </c>
      <c r="AL366" s="81">
        <v>0</v>
      </c>
      <c r="AM366" s="81">
        <v>7338050.3915771618</v>
      </c>
      <c r="AN366" s="81">
        <v>0</v>
      </c>
      <c r="AO366" s="81">
        <v>0</v>
      </c>
      <c r="AP366" s="82"/>
      <c r="AQ366" s="81">
        <v>1388</v>
      </c>
      <c r="AR366" s="81">
        <v>192</v>
      </c>
      <c r="AS366" s="81">
        <v>0</v>
      </c>
      <c r="AT366" s="81">
        <v>0</v>
      </c>
      <c r="AU366" s="81">
        <v>0</v>
      </c>
      <c r="AV366" s="81">
        <v>0</v>
      </c>
      <c r="AW366" s="81" t="s">
        <v>564</v>
      </c>
      <c r="AX366" s="82"/>
      <c r="AY366" s="81">
        <v>5221.7000000000025</v>
      </c>
      <c r="AZ366" s="81">
        <v>8037.9999999999991</v>
      </c>
      <c r="BA366" s="81">
        <v>0</v>
      </c>
      <c r="BB366" s="81">
        <v>0</v>
      </c>
      <c r="BC366" s="81">
        <v>0</v>
      </c>
      <c r="BD366" s="81">
        <v>0</v>
      </c>
      <c r="BE366" s="81" t="s">
        <v>564</v>
      </c>
      <c r="BF366" s="82"/>
      <c r="BG366" s="81">
        <v>0</v>
      </c>
      <c r="BH366" s="81">
        <v>0</v>
      </c>
      <c r="BI366" s="81">
        <v>3.6619999999999999</v>
      </c>
      <c r="BJ366" s="81">
        <v>0</v>
      </c>
      <c r="BK366" s="81">
        <v>16.797000000000001</v>
      </c>
      <c r="BL366" s="81">
        <v>0</v>
      </c>
      <c r="BM366" s="82"/>
      <c r="BN366" s="81">
        <v>0</v>
      </c>
      <c r="BO366" s="81">
        <v>0</v>
      </c>
      <c r="BP366" s="81">
        <v>1</v>
      </c>
      <c r="BQ366" s="81">
        <v>0</v>
      </c>
      <c r="BR366" s="81">
        <v>1</v>
      </c>
      <c r="BS366" s="81">
        <v>0</v>
      </c>
      <c r="BT366"/>
      <c r="BU366" s="80">
        <v>3.6619999999999999</v>
      </c>
      <c r="BV366" s="80">
        <v>16.797000000000001</v>
      </c>
      <c r="BW366" s="80">
        <v>0</v>
      </c>
      <c r="BX366" s="80">
        <v>0</v>
      </c>
      <c r="BY366" s="80">
        <v>0</v>
      </c>
      <c r="BZ366" s="80">
        <v>0</v>
      </c>
      <c r="CA366" s="80">
        <v>0</v>
      </c>
      <c r="CB366" s="80">
        <v>0</v>
      </c>
      <c r="CC366" s="80">
        <v>0</v>
      </c>
    </row>
    <row r="367" spans="1:81">
      <c r="A367" s="80" t="s">
        <v>2222</v>
      </c>
      <c r="B367" s="80">
        <v>187</v>
      </c>
      <c r="C367" s="80">
        <v>17</v>
      </c>
      <c r="D367" s="80">
        <v>11</v>
      </c>
      <c r="E367" s="80">
        <v>2020</v>
      </c>
      <c r="F367" s="80" t="s">
        <v>218</v>
      </c>
      <c r="G367" s="80" t="s">
        <v>2205</v>
      </c>
      <c r="H367" s="80" t="s">
        <v>2206</v>
      </c>
      <c r="I367" s="177"/>
      <c r="J367" s="81">
        <v>15.854943462021851</v>
      </c>
      <c r="K367" s="81">
        <v>1.105007249512848</v>
      </c>
      <c r="L367" s="81">
        <v>0.41462114118128401</v>
      </c>
      <c r="M367" s="81">
        <v>30.661181515440891</v>
      </c>
      <c r="N367" s="81">
        <v>57.024118240689766</v>
      </c>
      <c r="O367" s="81">
        <v>38.420057758319544</v>
      </c>
      <c r="P367" s="81">
        <v>19.800361783759538</v>
      </c>
      <c r="Q367" s="81">
        <v>3.1310623092138203</v>
      </c>
      <c r="R367" s="81">
        <v>0.12645976281840271</v>
      </c>
      <c r="S367" s="81">
        <v>6.7388651791325591</v>
      </c>
      <c r="T367" s="82"/>
      <c r="U367" s="81">
        <v>2791465</v>
      </c>
      <c r="V367" s="81">
        <v>722</v>
      </c>
      <c r="W367" s="81">
        <v>6</v>
      </c>
      <c r="X367" s="81">
        <v>10988</v>
      </c>
      <c r="Y367" s="81">
        <v>24178</v>
      </c>
      <c r="Z367" s="81">
        <v>27454</v>
      </c>
      <c r="AA367" s="81">
        <v>4467</v>
      </c>
      <c r="AB367" s="81">
        <v>53102</v>
      </c>
      <c r="AC367" s="81">
        <v>22416</v>
      </c>
      <c r="AD367" s="81">
        <v>6.7388651791325591</v>
      </c>
      <c r="AE367" s="82"/>
      <c r="AF367" s="81">
        <v>20257906.75972401</v>
      </c>
      <c r="AG367" s="81">
        <v>898082.01432105189</v>
      </c>
      <c r="AH367" s="81">
        <v>95754.063515947739</v>
      </c>
      <c r="AI367" s="81">
        <v>60061791.634527281</v>
      </c>
      <c r="AJ367" s="81">
        <v>103545236.26198822</v>
      </c>
      <c r="AK367" s="81"/>
      <c r="AL367" s="81"/>
      <c r="AM367" s="81">
        <v>6930400.9755251464</v>
      </c>
      <c r="AN367" s="81"/>
      <c r="AO367" s="81"/>
      <c r="AP367" s="82"/>
      <c r="AQ367" s="81">
        <v>1437</v>
      </c>
      <c r="AR367" s="81">
        <v>197</v>
      </c>
      <c r="AS367" s="81">
        <v>0</v>
      </c>
      <c r="AT367" s="81">
        <v>0</v>
      </c>
      <c r="AU367" s="81">
        <v>0</v>
      </c>
      <c r="AV367" s="81">
        <v>0</v>
      </c>
      <c r="AW367" s="81">
        <v>0</v>
      </c>
      <c r="AX367" s="82"/>
      <c r="AY367" s="81">
        <v>5461.1999999999989</v>
      </c>
      <c r="AZ367" s="81">
        <v>8227.7999999999938</v>
      </c>
      <c r="BA367" s="81">
        <v>0</v>
      </c>
      <c r="BB367" s="81">
        <v>0</v>
      </c>
      <c r="BC367" s="81">
        <v>0</v>
      </c>
      <c r="BD367" s="81">
        <v>0</v>
      </c>
      <c r="BE367" s="81">
        <v>0</v>
      </c>
      <c r="BF367" s="82"/>
      <c r="BG367" s="81">
        <v>0</v>
      </c>
      <c r="BH367" s="81">
        <v>0</v>
      </c>
      <c r="BI367" s="81">
        <v>3.4750000000000001</v>
      </c>
      <c r="BJ367" s="81">
        <v>0</v>
      </c>
      <c r="BK367" s="81">
        <v>16.564</v>
      </c>
      <c r="BL367" s="81">
        <v>0</v>
      </c>
      <c r="BM367" s="82"/>
      <c r="BN367" s="81">
        <v>0</v>
      </c>
      <c r="BO367" s="81">
        <v>0</v>
      </c>
      <c r="BP367" s="81">
        <v>1</v>
      </c>
      <c r="BQ367" s="81">
        <v>0</v>
      </c>
      <c r="BR367" s="81">
        <v>1</v>
      </c>
      <c r="BS367" s="81">
        <v>0</v>
      </c>
      <c r="BT367"/>
      <c r="BU367" s="80">
        <v>3.4750000000000001</v>
      </c>
      <c r="BV367" s="80">
        <v>16.564</v>
      </c>
      <c r="BW367" s="80">
        <v>0</v>
      </c>
      <c r="BX367" s="80">
        <v>0</v>
      </c>
      <c r="BY367" s="80">
        <v>0</v>
      </c>
      <c r="BZ367" s="80">
        <v>0</v>
      </c>
      <c r="CA367" s="80">
        <v>0</v>
      </c>
      <c r="CB367" s="80">
        <v>0</v>
      </c>
      <c r="CC367" s="80">
        <v>0</v>
      </c>
    </row>
    <row r="368" spans="1:81">
      <c r="A368" s="80" t="s">
        <v>2223</v>
      </c>
      <c r="B368" s="80">
        <v>187</v>
      </c>
      <c r="C368" s="80">
        <v>18</v>
      </c>
      <c r="D368" s="80">
        <v>11</v>
      </c>
      <c r="E368" s="80">
        <v>2021</v>
      </c>
      <c r="F368" s="80" t="s">
        <v>75</v>
      </c>
      <c r="G368" s="174" t="s">
        <v>2205</v>
      </c>
      <c r="H368" s="80" t="s">
        <v>2206</v>
      </c>
      <c r="I368" s="177"/>
      <c r="J368" s="81">
        <v>13.886168427142245</v>
      </c>
      <c r="K368" s="81">
        <v>1.1904732567153735</v>
      </c>
      <c r="L368" s="81">
        <v>0.39664210746968448</v>
      </c>
      <c r="M368" s="81">
        <v>30.871414946612013</v>
      </c>
      <c r="N368" s="81">
        <v>44.867720188267818</v>
      </c>
      <c r="O368" s="81">
        <v>37.108563934120809</v>
      </c>
      <c r="P368" s="81">
        <v>20.526538273601261</v>
      </c>
      <c r="Q368" s="81">
        <v>3.1207219620305788</v>
      </c>
      <c r="R368" s="81">
        <v>8.958747874728254E-2</v>
      </c>
      <c r="S368" s="81">
        <v>6.2280459020272811</v>
      </c>
      <c r="T368" s="82"/>
      <c r="U368" s="81">
        <v>2902396</v>
      </c>
      <c r="V368" s="81">
        <v>722</v>
      </c>
      <c r="W368" s="81">
        <v>6</v>
      </c>
      <c r="X368" s="81">
        <v>10988</v>
      </c>
      <c r="Y368" s="81">
        <v>24085</v>
      </c>
      <c r="Z368" s="81">
        <v>27304</v>
      </c>
      <c r="AA368" s="81">
        <v>4516</v>
      </c>
      <c r="AB368" s="81">
        <v>52299</v>
      </c>
      <c r="AC368" s="81">
        <v>15391.999999999998</v>
      </c>
      <c r="AD368" s="81">
        <v>6.2280459020272811</v>
      </c>
      <c r="AE368" s="82"/>
      <c r="AF368" s="81">
        <v>19724291.20557867</v>
      </c>
      <c r="AG368" s="81">
        <v>1048531.1028980508</v>
      </c>
      <c r="AH368" s="81">
        <v>84831.122880608178</v>
      </c>
      <c r="AI368" s="81">
        <v>68317989.593428507</v>
      </c>
      <c r="AJ368" s="81">
        <v>90731041.071251541</v>
      </c>
      <c r="AK368" s="81">
        <v>0</v>
      </c>
      <c r="AL368" s="81">
        <v>0</v>
      </c>
      <c r="AM368" s="81">
        <v>6864970.0684602847</v>
      </c>
      <c r="AN368" s="81">
        <v>0</v>
      </c>
      <c r="AO368" s="81">
        <v>0</v>
      </c>
      <c r="AP368" s="82"/>
      <c r="AQ368" s="81">
        <v>1484</v>
      </c>
      <c r="AR368" s="81">
        <v>199</v>
      </c>
      <c r="AS368" s="81">
        <v>0</v>
      </c>
      <c r="AT368" s="81">
        <v>0</v>
      </c>
      <c r="AU368" s="81">
        <v>0</v>
      </c>
      <c r="AV368" s="81">
        <v>0</v>
      </c>
      <c r="AW368" s="81"/>
      <c r="AX368" s="82"/>
      <c r="AY368" s="81">
        <v>5710.7999999999993</v>
      </c>
      <c r="AZ368" s="81">
        <v>8288.2999999999956</v>
      </c>
      <c r="BA368" s="81">
        <v>0</v>
      </c>
      <c r="BB368" s="81">
        <v>0</v>
      </c>
      <c r="BC368" s="81">
        <v>0</v>
      </c>
      <c r="BD368" s="81">
        <v>0</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2224</v>
      </c>
      <c r="B369" s="80">
        <v>187</v>
      </c>
      <c r="C369" s="80">
        <v>19</v>
      </c>
      <c r="D369" s="80">
        <v>11</v>
      </c>
      <c r="E369" s="80">
        <v>2022</v>
      </c>
      <c r="F369" s="80" t="s">
        <v>568</v>
      </c>
      <c r="G369" s="174" t="s">
        <v>2205</v>
      </c>
      <c r="H369" s="80" t="s">
        <v>2206</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1546</v>
      </c>
      <c r="AR369" s="81">
        <v>199</v>
      </c>
      <c r="AS369" s="81">
        <v>0</v>
      </c>
      <c r="AT369" s="81">
        <v>0</v>
      </c>
      <c r="AU369" s="81">
        <v>0</v>
      </c>
      <c r="AV369" s="81">
        <v>0</v>
      </c>
      <c r="AW369" s="81"/>
      <c r="AX369" s="82"/>
      <c r="AY369" s="81">
        <v>6091.1999999999989</v>
      </c>
      <c r="AZ369" s="81">
        <v>8288.2999999999956</v>
      </c>
      <c r="BA369" s="81">
        <v>0</v>
      </c>
      <c r="BB369" s="81">
        <v>0</v>
      </c>
      <c r="BC369" s="81">
        <v>0</v>
      </c>
      <c r="BD369" s="81">
        <v>0</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2225</v>
      </c>
      <c r="B370" s="80">
        <v>324</v>
      </c>
      <c r="C370" s="80">
        <v>1</v>
      </c>
      <c r="D370" s="80">
        <v>20</v>
      </c>
      <c r="E370" s="80">
        <v>1990</v>
      </c>
      <c r="F370" s="80" t="s">
        <v>562</v>
      </c>
      <c r="G370" s="80" t="s">
        <v>2226</v>
      </c>
      <c r="H370" s="80" t="s">
        <v>2227</v>
      </c>
      <c r="I370" s="177"/>
      <c r="J370" s="81">
        <v>594.35222568451491</v>
      </c>
      <c r="K370" s="81">
        <v>15.316338538349017</v>
      </c>
      <c r="L370" s="81">
        <v>10.461523368374708</v>
      </c>
      <c r="M370" s="81">
        <v>54.788659667404644</v>
      </c>
      <c r="N370" s="81">
        <v>55.464387294401291</v>
      </c>
      <c r="O370" s="81">
        <v>45.668528966710653</v>
      </c>
      <c r="P370" s="81">
        <v>67.966416887403057</v>
      </c>
      <c r="Q370" s="81">
        <v>3.9340740927063789</v>
      </c>
      <c r="R370" s="81">
        <v>69.12643521671572</v>
      </c>
      <c r="S370" s="81">
        <v>3.5644356135358972</v>
      </c>
      <c r="T370" s="82"/>
      <c r="U370" s="81">
        <v>35039141</v>
      </c>
      <c r="V370" s="81">
        <v>4429</v>
      </c>
      <c r="W370" s="81">
        <v>116</v>
      </c>
      <c r="X370" s="81">
        <v>21149</v>
      </c>
      <c r="Y370" s="81">
        <v>20039</v>
      </c>
      <c r="Z370" s="81">
        <v>18784</v>
      </c>
      <c r="AA370" s="81">
        <v>16503</v>
      </c>
      <c r="AB370" s="81">
        <v>63876</v>
      </c>
      <c r="AC370" s="81">
        <v>11972823</v>
      </c>
      <c r="AD370" s="81">
        <v>3.5644356135358972</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2228</v>
      </c>
      <c r="B371" s="80">
        <v>325</v>
      </c>
      <c r="C371" s="80">
        <v>2</v>
      </c>
      <c r="D371" s="80">
        <v>20</v>
      </c>
      <c r="E371" s="80">
        <v>2005</v>
      </c>
      <c r="F371" s="80" t="s">
        <v>565</v>
      </c>
      <c r="G371" s="80" t="s">
        <v>2226</v>
      </c>
      <c r="H371" s="80" t="s">
        <v>2227</v>
      </c>
      <c r="I371" s="177"/>
      <c r="J371" s="81">
        <v>1047.9207002903893</v>
      </c>
      <c r="K371" s="81">
        <v>7.5783230535319355</v>
      </c>
      <c r="L371" s="81">
        <v>14.707814589598867</v>
      </c>
      <c r="M371" s="81">
        <v>77.865081623515508</v>
      </c>
      <c r="N371" s="81">
        <v>77.759163430015164</v>
      </c>
      <c r="O371" s="81">
        <v>64.886980290294176</v>
      </c>
      <c r="P371" s="81">
        <v>65.900635272788463</v>
      </c>
      <c r="Q371" s="81">
        <v>3.4556477637220833</v>
      </c>
      <c r="R371" s="81">
        <v>47.880460318513194</v>
      </c>
      <c r="S371" s="81">
        <v>7.0747905438302316</v>
      </c>
      <c r="T371" s="82"/>
      <c r="U371" s="81">
        <v>57114338</v>
      </c>
      <c r="V371" s="81">
        <v>3195</v>
      </c>
      <c r="W371" s="81">
        <v>160</v>
      </c>
      <c r="X371" s="81">
        <v>16944</v>
      </c>
      <c r="Y371" s="81">
        <v>23640</v>
      </c>
      <c r="Z371" s="81">
        <v>30884</v>
      </c>
      <c r="AA371" s="81">
        <v>13105</v>
      </c>
      <c r="AB371" s="81">
        <v>58655</v>
      </c>
      <c r="AC371" s="81">
        <v>8466668</v>
      </c>
      <c r="AD371" s="81">
        <v>7.0747905438302316</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2229</v>
      </c>
      <c r="B372" s="80">
        <v>326</v>
      </c>
      <c r="C372" s="80">
        <v>3</v>
      </c>
      <c r="D372" s="80">
        <v>20</v>
      </c>
      <c r="E372" s="80">
        <v>2006</v>
      </c>
      <c r="F372" s="80" t="s">
        <v>566</v>
      </c>
      <c r="G372" s="80" t="s">
        <v>2226</v>
      </c>
      <c r="H372" s="80" t="s">
        <v>2227</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2230</v>
      </c>
      <c r="B373" s="80">
        <v>327</v>
      </c>
      <c r="C373" s="80">
        <v>4</v>
      </c>
      <c r="D373" s="80">
        <v>20</v>
      </c>
      <c r="E373" s="80">
        <v>2007</v>
      </c>
      <c r="F373" s="80" t="s">
        <v>567</v>
      </c>
      <c r="G373" s="80" t="s">
        <v>2226</v>
      </c>
      <c r="H373" s="80" t="s">
        <v>2227</v>
      </c>
      <c r="I373" s="177"/>
      <c r="J373" s="81">
        <v>1154.4268699143561</v>
      </c>
      <c r="K373" s="81">
        <v>6.8088947262748123</v>
      </c>
      <c r="L373" s="81">
        <v>8.1000374004977171</v>
      </c>
      <c r="M373" s="81">
        <v>85.204599296320481</v>
      </c>
      <c r="N373" s="81">
        <v>76.460819465459068</v>
      </c>
      <c r="O373" s="81">
        <v>63.432807475522537</v>
      </c>
      <c r="P373" s="81">
        <v>65.66960813758692</v>
      </c>
      <c r="Q373" s="81">
        <v>3.6036936836512585</v>
      </c>
      <c r="R373" s="81">
        <v>53.134285778918667</v>
      </c>
      <c r="S373" s="81">
        <v>5.253085799961756</v>
      </c>
      <c r="T373" s="82"/>
      <c r="U373" s="81">
        <v>78723746</v>
      </c>
      <c r="V373" s="81">
        <v>2882</v>
      </c>
      <c r="W373" s="81">
        <v>111</v>
      </c>
      <c r="X373" s="81">
        <v>20331</v>
      </c>
      <c r="Y373" s="81">
        <v>23947</v>
      </c>
      <c r="Z373" s="81">
        <v>31386</v>
      </c>
      <c r="AA373" s="81">
        <v>12860</v>
      </c>
      <c r="AB373" s="81">
        <v>57933</v>
      </c>
      <c r="AC373" s="81">
        <v>9665285</v>
      </c>
      <c r="AD373" s="81">
        <v>5.253085799961756</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2231</v>
      </c>
      <c r="B374" s="80">
        <v>328</v>
      </c>
      <c r="C374" s="80">
        <v>5</v>
      </c>
      <c r="D374" s="80">
        <v>20</v>
      </c>
      <c r="E374" s="80">
        <v>2008</v>
      </c>
      <c r="F374" s="80" t="s">
        <v>84</v>
      </c>
      <c r="G374" s="80" t="s">
        <v>2226</v>
      </c>
      <c r="H374" s="80" t="s">
        <v>2227</v>
      </c>
      <c r="I374" s="177"/>
      <c r="J374" s="81">
        <v>1177.3208591770031</v>
      </c>
      <c r="K374" s="81">
        <v>5.0466729930525176</v>
      </c>
      <c r="L374" s="81">
        <v>7.1438173784711116</v>
      </c>
      <c r="M374" s="81">
        <v>89.117634944578171</v>
      </c>
      <c r="N374" s="81">
        <v>76.430004353255185</v>
      </c>
      <c r="O374" s="81">
        <v>61.397118414998133</v>
      </c>
      <c r="P374" s="81">
        <v>64.309396086005393</v>
      </c>
      <c r="Q374" s="81">
        <v>3.535336704663345</v>
      </c>
      <c r="R374" s="81">
        <v>51.154848292314405</v>
      </c>
      <c r="S374" s="81">
        <v>4.6728808215945552</v>
      </c>
      <c r="T374" s="82"/>
      <c r="U374" s="81">
        <v>87658396</v>
      </c>
      <c r="V374" s="81">
        <v>2882</v>
      </c>
      <c r="W374" s="81">
        <v>111</v>
      </c>
      <c r="X374" s="81">
        <v>20331</v>
      </c>
      <c r="Y374" s="81">
        <v>24189</v>
      </c>
      <c r="Z374" s="81">
        <v>31445</v>
      </c>
      <c r="AA374" s="81">
        <v>12608</v>
      </c>
      <c r="AB374" s="81">
        <v>57768</v>
      </c>
      <c r="AC374" s="81">
        <v>9662447</v>
      </c>
      <c r="AD374" s="81">
        <v>4.6728808215945552</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2232</v>
      </c>
      <c r="B375" s="80">
        <v>329</v>
      </c>
      <c r="C375" s="80">
        <v>6</v>
      </c>
      <c r="D375" s="80">
        <v>20</v>
      </c>
      <c r="E375" s="80">
        <v>2009</v>
      </c>
      <c r="F375" s="80" t="s">
        <v>85</v>
      </c>
      <c r="G375" s="80" t="s">
        <v>2226</v>
      </c>
      <c r="H375" s="80" t="s">
        <v>2227</v>
      </c>
      <c r="I375" s="177"/>
      <c r="J375" s="81">
        <v>1038.2990670531065</v>
      </c>
      <c r="K375" s="81">
        <v>5.2704665205890793</v>
      </c>
      <c r="L375" s="81">
        <v>21.290338286802132</v>
      </c>
      <c r="M375" s="81">
        <v>107.21626663546603</v>
      </c>
      <c r="N375" s="81">
        <v>77.059601996632608</v>
      </c>
      <c r="O375" s="81">
        <v>62.673529685857204</v>
      </c>
      <c r="P375" s="81">
        <v>61.042461207764063</v>
      </c>
      <c r="Q375" s="81">
        <v>3.3440440630658719</v>
      </c>
      <c r="R375" s="81">
        <v>48.994265365842018</v>
      </c>
      <c r="S375" s="81">
        <v>5.5766298104471721</v>
      </c>
      <c r="T375" s="82"/>
      <c r="U375" s="81">
        <v>76720084</v>
      </c>
      <c r="V375" s="81">
        <v>2846</v>
      </c>
      <c r="W375" s="81">
        <v>588</v>
      </c>
      <c r="X375" s="81">
        <v>23008</v>
      </c>
      <c r="Y375" s="81">
        <v>24257</v>
      </c>
      <c r="Z375" s="81">
        <v>31683</v>
      </c>
      <c r="AA375" s="81">
        <v>12286</v>
      </c>
      <c r="AB375" s="81">
        <v>57361</v>
      </c>
      <c r="AC375" s="81">
        <v>9028353</v>
      </c>
      <c r="AD375" s="81">
        <v>5.5766298104471721</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0</v>
      </c>
      <c r="BH375" s="81">
        <v>0</v>
      </c>
      <c r="BI375" s="81">
        <v>264.16999999999985</v>
      </c>
      <c r="BJ375" s="81">
        <v>1397.6849999999999</v>
      </c>
      <c r="BK375" s="81">
        <v>6.923</v>
      </c>
      <c r="BL375" s="81">
        <v>0</v>
      </c>
      <c r="BM375" s="82"/>
      <c r="BN375" s="81">
        <v>0</v>
      </c>
      <c r="BO375" s="81">
        <v>0</v>
      </c>
      <c r="BP375" s="81">
        <v>11</v>
      </c>
      <c r="BQ375" s="81">
        <v>3</v>
      </c>
      <c r="BR375" s="81">
        <v>2</v>
      </c>
      <c r="BS375" s="81">
        <v>0</v>
      </c>
      <c r="BT375"/>
      <c r="BU375" s="80"/>
      <c r="BV375" s="80"/>
      <c r="BW375" s="80"/>
      <c r="BX375" s="80"/>
      <c r="BY375" s="80"/>
      <c r="BZ375" s="80"/>
      <c r="CA375" s="80"/>
      <c r="CB375" s="80"/>
      <c r="CC375" s="80"/>
    </row>
    <row r="376" spans="1:81">
      <c r="A376" s="80" t="s">
        <v>2233</v>
      </c>
      <c r="B376" s="80">
        <v>330</v>
      </c>
      <c r="C376" s="80">
        <v>7</v>
      </c>
      <c r="D376" s="80">
        <v>20</v>
      </c>
      <c r="E376" s="80">
        <v>2010</v>
      </c>
      <c r="F376" s="80" t="s">
        <v>86</v>
      </c>
      <c r="G376" s="80" t="s">
        <v>2226</v>
      </c>
      <c r="H376" s="80" t="s">
        <v>2227</v>
      </c>
      <c r="I376" s="177"/>
      <c r="J376" s="81">
        <v>1038.1550396884793</v>
      </c>
      <c r="K376" s="81">
        <v>5.0817532184731782</v>
      </c>
      <c r="L376" s="81">
        <v>20.186284861029272</v>
      </c>
      <c r="M376" s="81">
        <v>102.51850712680292</v>
      </c>
      <c r="N376" s="81">
        <v>72.339814398728606</v>
      </c>
      <c r="O376" s="81">
        <v>62.854235021628625</v>
      </c>
      <c r="P376" s="81">
        <v>61.347321313295147</v>
      </c>
      <c r="Q376" s="81">
        <v>3.4568186410234376</v>
      </c>
      <c r="R376" s="81">
        <v>63.5215489706329</v>
      </c>
      <c r="S376" s="81">
        <v>4.6694106089468175</v>
      </c>
      <c r="T376" s="82"/>
      <c r="U376" s="81">
        <v>76266074</v>
      </c>
      <c r="V376" s="81">
        <v>2846</v>
      </c>
      <c r="W376" s="81">
        <v>588</v>
      </c>
      <c r="X376" s="81">
        <v>23008</v>
      </c>
      <c r="Y376" s="81">
        <v>24251</v>
      </c>
      <c r="Z376" s="81">
        <v>31922</v>
      </c>
      <c r="AA376" s="81">
        <v>12039</v>
      </c>
      <c r="AB376" s="81">
        <v>56817</v>
      </c>
      <c r="AC376" s="81">
        <v>11092677</v>
      </c>
      <c r="AD376" s="81">
        <v>4.6694106089468175</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0</v>
      </c>
      <c r="BH376" s="81">
        <v>0</v>
      </c>
      <c r="BI376" s="81">
        <v>280.02499999999998</v>
      </c>
      <c r="BJ376" s="81">
        <v>1526.2909999999999</v>
      </c>
      <c r="BK376" s="81">
        <v>2.8460000000000001</v>
      </c>
      <c r="BL376" s="81">
        <v>0</v>
      </c>
      <c r="BM376" s="82"/>
      <c r="BN376" s="81">
        <v>0</v>
      </c>
      <c r="BO376" s="81">
        <v>0</v>
      </c>
      <c r="BP376" s="81">
        <v>11</v>
      </c>
      <c r="BQ376" s="81">
        <v>4</v>
      </c>
      <c r="BR376" s="81">
        <v>1</v>
      </c>
      <c r="BS376" s="81">
        <v>0</v>
      </c>
      <c r="BT376"/>
      <c r="BU376" s="80">
        <v>1794.3510000000001</v>
      </c>
      <c r="BV376" s="80">
        <v>0</v>
      </c>
      <c r="BW376" s="80">
        <v>0</v>
      </c>
      <c r="BX376" s="80">
        <v>8.8539999999999992</v>
      </c>
      <c r="BY376" s="80">
        <v>5.9569999999999999</v>
      </c>
      <c r="BZ376" s="80">
        <v>0</v>
      </c>
      <c r="CA376" s="80">
        <v>0</v>
      </c>
      <c r="CB376" s="80">
        <v>0</v>
      </c>
      <c r="CC376" s="80">
        <v>0</v>
      </c>
    </row>
    <row r="377" spans="1:81">
      <c r="A377" s="80" t="s">
        <v>2234</v>
      </c>
      <c r="B377" s="80">
        <v>331</v>
      </c>
      <c r="C377" s="80">
        <v>8</v>
      </c>
      <c r="D377" s="80">
        <v>20</v>
      </c>
      <c r="E377" s="80">
        <v>2011</v>
      </c>
      <c r="F377" s="80" t="s">
        <v>87</v>
      </c>
      <c r="G377" s="80" t="s">
        <v>2226</v>
      </c>
      <c r="H377" s="80" t="s">
        <v>2227</v>
      </c>
      <c r="I377" s="177"/>
      <c r="J377" s="81">
        <v>1413.4598883166359</v>
      </c>
      <c r="K377" s="81">
        <v>8.0984951640812266</v>
      </c>
      <c r="L377" s="81">
        <v>26.251088409070114</v>
      </c>
      <c r="M377" s="81">
        <v>135.67231323541682</v>
      </c>
      <c r="N377" s="81">
        <v>99.265092166305536</v>
      </c>
      <c r="O377" s="81">
        <v>61.891624137185701</v>
      </c>
      <c r="P377" s="81">
        <v>58.609530434301249</v>
      </c>
      <c r="Q377" s="81">
        <v>3.9546182720168614</v>
      </c>
      <c r="R377" s="81">
        <v>60.981800662719891</v>
      </c>
      <c r="S377" s="81">
        <v>4.4009260781501292</v>
      </c>
      <c r="T377" s="82"/>
      <c r="U377" s="81">
        <v>95411930</v>
      </c>
      <c r="V377" s="81">
        <v>2846</v>
      </c>
      <c r="W377" s="81">
        <v>588</v>
      </c>
      <c r="X377" s="81">
        <v>23008</v>
      </c>
      <c r="Y377" s="81">
        <v>24284</v>
      </c>
      <c r="Z377" s="81">
        <v>32116</v>
      </c>
      <c r="AA377" s="81">
        <v>11844</v>
      </c>
      <c r="AB377" s="81">
        <v>56351</v>
      </c>
      <c r="AC377" s="81">
        <v>10631552</v>
      </c>
      <c r="AD377" s="81">
        <v>4.4009260781501292</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0</v>
      </c>
      <c r="BH377" s="81">
        <v>0</v>
      </c>
      <c r="BI377" s="81">
        <v>300.72699999999998</v>
      </c>
      <c r="BJ377" s="81">
        <v>1559.425</v>
      </c>
      <c r="BK377" s="81">
        <v>4.4450000000000003</v>
      </c>
      <c r="BL377" s="81">
        <v>0</v>
      </c>
      <c r="BM377" s="82"/>
      <c r="BN377" s="81">
        <v>0</v>
      </c>
      <c r="BO377" s="81">
        <v>0</v>
      </c>
      <c r="BP377" s="81">
        <v>12</v>
      </c>
      <c r="BQ377" s="81">
        <v>4</v>
      </c>
      <c r="BR377" s="81">
        <v>2</v>
      </c>
      <c r="BS377" s="81">
        <v>0</v>
      </c>
      <c r="BT377"/>
      <c r="BU377" s="80">
        <v>1851.5250000000001</v>
      </c>
      <c r="BV377" s="80">
        <v>0</v>
      </c>
      <c r="BW377" s="80">
        <v>0</v>
      </c>
      <c r="BX377" s="80">
        <v>8.6880000000000006</v>
      </c>
      <c r="BY377" s="80">
        <v>4.3840000000000003</v>
      </c>
      <c r="BZ377" s="80">
        <v>0</v>
      </c>
      <c r="CA377" s="80">
        <v>0</v>
      </c>
      <c r="CB377" s="80">
        <v>0</v>
      </c>
      <c r="CC377" s="80">
        <v>0</v>
      </c>
    </row>
    <row r="378" spans="1:81">
      <c r="A378" s="80" t="s">
        <v>2235</v>
      </c>
      <c r="B378" s="80">
        <v>332</v>
      </c>
      <c r="C378" s="80">
        <v>9</v>
      </c>
      <c r="D378" s="80">
        <v>20</v>
      </c>
      <c r="E378" s="80">
        <v>2012</v>
      </c>
      <c r="F378" s="80" t="s">
        <v>88</v>
      </c>
      <c r="G378" s="80" t="s">
        <v>2226</v>
      </c>
      <c r="H378" s="80" t="s">
        <v>2227</v>
      </c>
      <c r="I378" s="177"/>
      <c r="J378" s="81">
        <v>1443.3284076933708</v>
      </c>
      <c r="K378" s="81">
        <v>8.1214598680298291</v>
      </c>
      <c r="L378" s="81">
        <v>27.555024497758726</v>
      </c>
      <c r="M378" s="81">
        <v>148.47677730140953</v>
      </c>
      <c r="N378" s="81">
        <v>129.45568920811337</v>
      </c>
      <c r="O378" s="81">
        <v>62.127308874246737</v>
      </c>
      <c r="P378" s="81">
        <v>58.385616091243804</v>
      </c>
      <c r="Q378" s="81">
        <v>4.2877535703731269</v>
      </c>
      <c r="R378" s="81">
        <v>65.822275355188111</v>
      </c>
      <c r="S378" s="81">
        <v>5.5679404521666616</v>
      </c>
      <c r="T378" s="82"/>
      <c r="U378" s="81">
        <v>99157568</v>
      </c>
      <c r="V378" s="81">
        <v>2846</v>
      </c>
      <c r="W378" s="81">
        <v>588</v>
      </c>
      <c r="X378" s="81">
        <v>23008</v>
      </c>
      <c r="Y378" s="81">
        <v>24616</v>
      </c>
      <c r="Z378" s="81">
        <v>32494</v>
      </c>
      <c r="AA378" s="81">
        <v>11732</v>
      </c>
      <c r="AB378" s="81">
        <v>56235</v>
      </c>
      <c r="AC378" s="81">
        <v>11178216</v>
      </c>
      <c r="AD378" s="81">
        <v>5.5679404521666616</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0</v>
      </c>
      <c r="BH378" s="81">
        <v>0</v>
      </c>
      <c r="BI378" s="81">
        <v>320.47199999999998</v>
      </c>
      <c r="BJ378" s="81">
        <v>1665.838</v>
      </c>
      <c r="BK378" s="81">
        <v>14.484</v>
      </c>
      <c r="BL378" s="81">
        <v>0</v>
      </c>
      <c r="BM378" s="82"/>
      <c r="BN378" s="81">
        <v>0</v>
      </c>
      <c r="BO378" s="81">
        <v>0</v>
      </c>
      <c r="BP378" s="81">
        <v>12</v>
      </c>
      <c r="BQ378" s="81">
        <v>4</v>
      </c>
      <c r="BR378" s="81">
        <v>4</v>
      </c>
      <c r="BS378" s="81">
        <v>0</v>
      </c>
      <c r="BT378"/>
      <c r="BU378" s="80">
        <v>1987.3240000000001</v>
      </c>
      <c r="BV378" s="80">
        <v>0</v>
      </c>
      <c r="BW378" s="80">
        <v>0</v>
      </c>
      <c r="BX378" s="80">
        <v>8.98</v>
      </c>
      <c r="BY378" s="80">
        <v>4.49</v>
      </c>
      <c r="BZ378" s="80">
        <v>0</v>
      </c>
      <c r="CA378" s="80">
        <v>0</v>
      </c>
      <c r="CB378" s="80">
        <v>0</v>
      </c>
      <c r="CC378" s="80">
        <v>0</v>
      </c>
    </row>
    <row r="379" spans="1:81">
      <c r="A379" s="80" t="s">
        <v>2236</v>
      </c>
      <c r="B379" s="80">
        <v>333</v>
      </c>
      <c r="C379" s="80">
        <v>10</v>
      </c>
      <c r="D379" s="80">
        <v>20</v>
      </c>
      <c r="E379" s="80">
        <v>2013</v>
      </c>
      <c r="F379" s="80" t="s">
        <v>89</v>
      </c>
      <c r="G379" s="80" t="s">
        <v>2226</v>
      </c>
      <c r="H379" s="80" t="s">
        <v>2227</v>
      </c>
      <c r="I379" s="177"/>
      <c r="J379" s="81">
        <v>591.90108846347323</v>
      </c>
      <c r="K379" s="81">
        <v>6.6331241095978903</v>
      </c>
      <c r="L379" s="81">
        <v>24.586984918608067</v>
      </c>
      <c r="M379" s="81">
        <v>148.53760018535542</v>
      </c>
      <c r="N379" s="81">
        <v>139.79530223660075</v>
      </c>
      <c r="O379" s="81">
        <v>60.033879062695725</v>
      </c>
      <c r="P379" s="81">
        <v>58.560648539658871</v>
      </c>
      <c r="Q379" s="81">
        <v>4.321427630000807</v>
      </c>
      <c r="R379" s="81">
        <v>64.322414151864976</v>
      </c>
      <c r="S379" s="81">
        <v>5.3380051906040427</v>
      </c>
      <c r="T379" s="82"/>
      <c r="U379" s="81">
        <v>31286402</v>
      </c>
      <c r="V379" s="81">
        <v>2846</v>
      </c>
      <c r="W379" s="81">
        <v>588</v>
      </c>
      <c r="X379" s="81">
        <v>23008</v>
      </c>
      <c r="Y379" s="81">
        <v>24573</v>
      </c>
      <c r="Z379" s="81">
        <v>32801</v>
      </c>
      <c r="AA379" s="81">
        <v>11723</v>
      </c>
      <c r="AB379" s="81">
        <v>55864</v>
      </c>
      <c r="AC379" s="81">
        <v>10662843</v>
      </c>
      <c r="AD379" s="81">
        <v>5.3380051906040427</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0</v>
      </c>
      <c r="BH379" s="81">
        <v>0</v>
      </c>
      <c r="BI379" s="81">
        <v>349.37900000000002</v>
      </c>
      <c r="BJ379" s="81">
        <v>1164.4359999999999</v>
      </c>
      <c r="BK379" s="81">
        <v>17.213000000000001</v>
      </c>
      <c r="BL379" s="81">
        <v>0</v>
      </c>
      <c r="BM379" s="82"/>
      <c r="BN379" s="81">
        <v>0</v>
      </c>
      <c r="BO379" s="81">
        <v>0</v>
      </c>
      <c r="BP379" s="81">
        <v>12</v>
      </c>
      <c r="BQ379" s="81">
        <v>4</v>
      </c>
      <c r="BR379" s="81">
        <v>4</v>
      </c>
      <c r="BS379" s="81">
        <v>0</v>
      </c>
      <c r="BT379"/>
      <c r="BU379" s="80">
        <v>1521.77</v>
      </c>
      <c r="BV379" s="80">
        <v>0</v>
      </c>
      <c r="BW379" s="80">
        <v>0</v>
      </c>
      <c r="BX379" s="80">
        <v>9.2579999999999991</v>
      </c>
      <c r="BY379" s="80">
        <v>0</v>
      </c>
      <c r="BZ379" s="80">
        <v>0</v>
      </c>
      <c r="CA379" s="80">
        <v>0</v>
      </c>
      <c r="CB379" s="80">
        <v>0</v>
      </c>
      <c r="CC379" s="80">
        <v>0</v>
      </c>
    </row>
    <row r="380" spans="1:81">
      <c r="A380" s="80" t="s">
        <v>2237</v>
      </c>
      <c r="B380" s="80">
        <v>334</v>
      </c>
      <c r="C380" s="80">
        <v>11</v>
      </c>
      <c r="D380" s="80">
        <v>20</v>
      </c>
      <c r="E380" s="80">
        <v>2014</v>
      </c>
      <c r="F380" s="80" t="s">
        <v>90</v>
      </c>
      <c r="G380" s="80" t="s">
        <v>2226</v>
      </c>
      <c r="H380" s="80" t="s">
        <v>2227</v>
      </c>
      <c r="I380" s="177"/>
      <c r="J380" s="81">
        <v>512.45785325039515</v>
      </c>
      <c r="K380" s="81">
        <v>5.3462992568351444</v>
      </c>
      <c r="L380" s="81">
        <v>19.093125550958803</v>
      </c>
      <c r="M380" s="81">
        <v>127.41942813380642</v>
      </c>
      <c r="N380" s="81">
        <v>118.39141468451996</v>
      </c>
      <c r="O380" s="81">
        <v>57.695907536225512</v>
      </c>
      <c r="P380" s="81">
        <v>58.368114287625659</v>
      </c>
      <c r="Q380" s="81">
        <v>4.1019054555018908</v>
      </c>
      <c r="R380" s="81">
        <v>57.115240341797374</v>
      </c>
      <c r="S380" s="81">
        <v>6.3154134471866348</v>
      </c>
      <c r="T380" s="82"/>
      <c r="U380" s="81">
        <v>29947191</v>
      </c>
      <c r="V380" s="81">
        <v>2011</v>
      </c>
      <c r="W380" s="81">
        <v>384</v>
      </c>
      <c r="X380" s="81">
        <v>21647</v>
      </c>
      <c r="Y380" s="81">
        <v>24563</v>
      </c>
      <c r="Z380" s="81">
        <v>33201</v>
      </c>
      <c r="AA380" s="81">
        <v>11624</v>
      </c>
      <c r="AB380" s="81">
        <v>55267</v>
      </c>
      <c r="AC380" s="81">
        <v>9497868</v>
      </c>
      <c r="AD380" s="81">
        <v>6.3154134471866348</v>
      </c>
      <c r="AE380" s="82"/>
      <c r="AF380" s="81">
        <v>291086002.8113566</v>
      </c>
      <c r="AG380" s="81">
        <v>3940436.647741314</v>
      </c>
      <c r="AH380" s="81">
        <v>4736072.0347541505</v>
      </c>
      <c r="AI380" s="81">
        <v>124052211.36382267</v>
      </c>
      <c r="AJ380" s="81">
        <v>144745203.59072623</v>
      </c>
      <c r="AK380" s="81">
        <v>0</v>
      </c>
      <c r="AL380" s="81">
        <v>0</v>
      </c>
      <c r="AM380" s="81">
        <v>7587333.2333383905</v>
      </c>
      <c r="AN380" s="81">
        <v>0</v>
      </c>
      <c r="AO380" s="81">
        <v>0</v>
      </c>
      <c r="AP380" s="82"/>
      <c r="AQ380" s="81">
        <v>1082</v>
      </c>
      <c r="AR380" s="81">
        <v>257</v>
      </c>
      <c r="AS380" s="81">
        <v>0</v>
      </c>
      <c r="AT380" s="81">
        <v>0</v>
      </c>
      <c r="AU380" s="81">
        <v>0</v>
      </c>
      <c r="AV380" s="81">
        <v>0</v>
      </c>
      <c r="AW380" s="81" t="s">
        <v>564</v>
      </c>
      <c r="AX380" s="82"/>
      <c r="AY380" s="81">
        <v>4690.2729999999992</v>
      </c>
      <c r="AZ380" s="81">
        <v>30880.16</v>
      </c>
      <c r="BA380" s="81">
        <v>0</v>
      </c>
      <c r="BB380" s="81">
        <v>0</v>
      </c>
      <c r="BC380" s="81">
        <v>0</v>
      </c>
      <c r="BD380" s="81">
        <v>0</v>
      </c>
      <c r="BE380" s="81" t="s">
        <v>564</v>
      </c>
      <c r="BF380" s="82"/>
      <c r="BG380" s="81">
        <v>0</v>
      </c>
      <c r="BH380" s="81">
        <v>0</v>
      </c>
      <c r="BI380" s="81">
        <v>458.11</v>
      </c>
      <c r="BJ380" s="81">
        <v>840.28499999999997</v>
      </c>
      <c r="BK380" s="81">
        <v>16.655000000000001</v>
      </c>
      <c r="BL380" s="81">
        <v>0</v>
      </c>
      <c r="BM380" s="82"/>
      <c r="BN380" s="81">
        <v>0</v>
      </c>
      <c r="BO380" s="81">
        <v>0</v>
      </c>
      <c r="BP380" s="81">
        <v>13</v>
      </c>
      <c r="BQ380" s="81">
        <v>3</v>
      </c>
      <c r="BR380" s="81">
        <v>4</v>
      </c>
      <c r="BS380" s="81">
        <v>0</v>
      </c>
      <c r="BT380"/>
      <c r="BU380" s="80">
        <v>1304.7149999999999</v>
      </c>
      <c r="BV380" s="80">
        <v>0</v>
      </c>
      <c r="BW380" s="80">
        <v>0</v>
      </c>
      <c r="BX380" s="80">
        <v>9.3260000000000005</v>
      </c>
      <c r="BY380" s="80">
        <v>1.0089999999999999</v>
      </c>
      <c r="BZ380" s="80">
        <v>0</v>
      </c>
      <c r="CA380" s="80">
        <v>0</v>
      </c>
      <c r="CB380" s="80">
        <v>0</v>
      </c>
      <c r="CC380" s="80">
        <v>0</v>
      </c>
    </row>
    <row r="381" spans="1:81">
      <c r="A381" s="80" t="s">
        <v>2238</v>
      </c>
      <c r="B381" s="80">
        <v>335</v>
      </c>
      <c r="C381" s="80">
        <v>12</v>
      </c>
      <c r="D381" s="80">
        <v>20</v>
      </c>
      <c r="E381" s="80">
        <v>2015</v>
      </c>
      <c r="F381" s="80" t="s">
        <v>91</v>
      </c>
      <c r="G381" s="80" t="s">
        <v>2226</v>
      </c>
      <c r="H381" s="80" t="s">
        <v>2227</v>
      </c>
      <c r="I381" s="177"/>
      <c r="J381" s="81">
        <v>489.89215570319044</v>
      </c>
      <c r="K381" s="81">
        <v>5.1180658026141721</v>
      </c>
      <c r="L381" s="81">
        <v>22.529956554529868</v>
      </c>
      <c r="M381" s="81">
        <v>133.01655621644503</v>
      </c>
      <c r="N381" s="81">
        <v>100.34822416089409</v>
      </c>
      <c r="O381" s="81">
        <v>57.308839320873446</v>
      </c>
      <c r="P381" s="81">
        <v>58.087395067330242</v>
      </c>
      <c r="Q381" s="81">
        <v>3.9814854427492801</v>
      </c>
      <c r="R381" s="81">
        <v>55.607650861569212</v>
      </c>
      <c r="S381" s="81">
        <v>6.0069852990785382</v>
      </c>
      <c r="T381" s="82"/>
      <c r="U381" s="81">
        <v>30928565</v>
      </c>
      <c r="V381" s="81">
        <v>2011</v>
      </c>
      <c r="W381" s="81">
        <v>384</v>
      </c>
      <c r="X381" s="81">
        <v>21647</v>
      </c>
      <c r="Y381" s="81">
        <v>24663</v>
      </c>
      <c r="Z381" s="81">
        <v>33296</v>
      </c>
      <c r="AA381" s="81">
        <v>11559</v>
      </c>
      <c r="AB381" s="81">
        <v>54798</v>
      </c>
      <c r="AC381" s="81">
        <v>9525746</v>
      </c>
      <c r="AD381" s="81">
        <v>6.0069852990785382</v>
      </c>
      <c r="AE381" s="82"/>
      <c r="AF381" s="81">
        <v>304988004.47616529</v>
      </c>
      <c r="AG381" s="81">
        <v>3547703.3491365709</v>
      </c>
      <c r="AH381" s="81">
        <v>4517301.385753436</v>
      </c>
      <c r="AI381" s="81">
        <v>132135711.40544957</v>
      </c>
      <c r="AJ381" s="81">
        <v>130257751.99463612</v>
      </c>
      <c r="AK381" s="81">
        <v>0</v>
      </c>
      <c r="AL381" s="81">
        <v>0</v>
      </c>
      <c r="AM381" s="81">
        <v>7509836.0310355369</v>
      </c>
      <c r="AN381" s="81">
        <v>0</v>
      </c>
      <c r="AO381" s="81">
        <v>0</v>
      </c>
      <c r="AP381" s="82"/>
      <c r="AQ381" s="81">
        <v>1159</v>
      </c>
      <c r="AR381" s="81">
        <v>350</v>
      </c>
      <c r="AS381" s="81">
        <v>0</v>
      </c>
      <c r="AT381" s="81">
        <v>0</v>
      </c>
      <c r="AU381" s="81">
        <v>0</v>
      </c>
      <c r="AV381" s="81">
        <v>0</v>
      </c>
      <c r="AW381" s="81" t="s">
        <v>564</v>
      </c>
      <c r="AX381" s="82"/>
      <c r="AY381" s="81">
        <v>5118.076</v>
      </c>
      <c r="AZ381" s="81">
        <v>47962.16</v>
      </c>
      <c r="BA381" s="81">
        <v>0</v>
      </c>
      <c r="BB381" s="81">
        <v>0</v>
      </c>
      <c r="BC381" s="81">
        <v>0</v>
      </c>
      <c r="BD381" s="81">
        <v>0</v>
      </c>
      <c r="BE381" s="81" t="s">
        <v>564</v>
      </c>
      <c r="BF381" s="82"/>
      <c r="BG381" s="81">
        <v>0</v>
      </c>
      <c r="BH381" s="81">
        <v>0</v>
      </c>
      <c r="BI381" s="81">
        <v>308.13600000000002</v>
      </c>
      <c r="BJ381" s="81">
        <v>907.07799999999997</v>
      </c>
      <c r="BK381" s="81">
        <v>15.367000000000001</v>
      </c>
      <c r="BL381" s="81">
        <v>0</v>
      </c>
      <c r="BM381" s="82"/>
      <c r="BN381" s="81">
        <v>0</v>
      </c>
      <c r="BO381" s="81">
        <v>0</v>
      </c>
      <c r="BP381" s="81">
        <v>13</v>
      </c>
      <c r="BQ381" s="81">
        <v>3</v>
      </c>
      <c r="BR381" s="81">
        <v>4</v>
      </c>
      <c r="BS381" s="81">
        <v>0</v>
      </c>
      <c r="BT381"/>
      <c r="BU381" s="80">
        <v>1218.4290000000001</v>
      </c>
      <c r="BV381" s="80">
        <v>0</v>
      </c>
      <c r="BW381" s="80">
        <v>0</v>
      </c>
      <c r="BX381" s="80">
        <v>11.14</v>
      </c>
      <c r="BY381" s="80">
        <v>1.012</v>
      </c>
      <c r="BZ381" s="80">
        <v>0</v>
      </c>
      <c r="CA381" s="80">
        <v>0</v>
      </c>
      <c r="CB381" s="80">
        <v>0</v>
      </c>
      <c r="CC381" s="80">
        <v>0</v>
      </c>
    </row>
    <row r="382" spans="1:81">
      <c r="A382" s="80" t="s">
        <v>2239</v>
      </c>
      <c r="B382" s="80">
        <v>336</v>
      </c>
      <c r="C382" s="80">
        <v>13</v>
      </c>
      <c r="D382" s="80">
        <v>20</v>
      </c>
      <c r="E382" s="80">
        <v>2016</v>
      </c>
      <c r="F382" s="80" t="s">
        <v>92</v>
      </c>
      <c r="G382" s="80" t="s">
        <v>2226</v>
      </c>
      <c r="H382" s="80" t="s">
        <v>2227</v>
      </c>
      <c r="I382" s="177"/>
      <c r="J382" s="81">
        <v>480.82077320209697</v>
      </c>
      <c r="K382" s="81">
        <v>4.7492888416419694</v>
      </c>
      <c r="L382" s="81">
        <v>24.470779145310452</v>
      </c>
      <c r="M382" s="81">
        <v>99.699028740150169</v>
      </c>
      <c r="N382" s="81">
        <v>86.726319914602158</v>
      </c>
      <c r="O382" s="81">
        <v>56.810146317757521</v>
      </c>
      <c r="P382" s="81">
        <v>57.123993778751867</v>
      </c>
      <c r="Q382" s="81">
        <v>3.829809814153518</v>
      </c>
      <c r="R382" s="81">
        <v>52.849709483234278</v>
      </c>
      <c r="S382" s="81">
        <v>6.8087113404088058</v>
      </c>
      <c r="T382" s="82"/>
      <c r="U382" s="81">
        <v>32612824</v>
      </c>
      <c r="V382" s="81">
        <v>2011</v>
      </c>
      <c r="W382" s="81">
        <v>384</v>
      </c>
      <c r="X382" s="81">
        <v>21647</v>
      </c>
      <c r="Y382" s="81">
        <v>24624</v>
      </c>
      <c r="Z382" s="81">
        <v>33412</v>
      </c>
      <c r="AA382" s="81">
        <v>11757</v>
      </c>
      <c r="AB382" s="81">
        <v>54222</v>
      </c>
      <c r="AC382" s="81">
        <v>9026210.1546756048</v>
      </c>
      <c r="AD382" s="81">
        <v>6.8087113404088058</v>
      </c>
      <c r="AE382" s="82"/>
      <c r="AF382" s="81">
        <v>319524502.56657243</v>
      </c>
      <c r="AG382" s="81">
        <v>3477444.9213005472</v>
      </c>
      <c r="AH382" s="81">
        <v>4104791.9245303529</v>
      </c>
      <c r="AI382" s="81">
        <v>151235573.56973839</v>
      </c>
      <c r="AJ382" s="81">
        <v>138148271.32125011</v>
      </c>
      <c r="AK382" s="81">
        <v>0</v>
      </c>
      <c r="AL382" s="81">
        <v>0</v>
      </c>
      <c r="AM382" s="81">
        <v>7436670.7256234447</v>
      </c>
      <c r="AN382" s="81">
        <v>0</v>
      </c>
      <c r="AO382" s="81">
        <v>0</v>
      </c>
      <c r="AP382" s="82"/>
      <c r="AQ382" s="81">
        <v>1235</v>
      </c>
      <c r="AR382" s="81">
        <v>406</v>
      </c>
      <c r="AS382" s="81">
        <v>0</v>
      </c>
      <c r="AT382" s="81">
        <v>0</v>
      </c>
      <c r="AU382" s="81">
        <v>0</v>
      </c>
      <c r="AV382" s="81">
        <v>0</v>
      </c>
      <c r="AW382" s="81" t="s">
        <v>564</v>
      </c>
      <c r="AX382" s="82"/>
      <c r="AY382" s="81">
        <v>5527.3760000000002</v>
      </c>
      <c r="AZ382" s="81">
        <v>53031.360000000001</v>
      </c>
      <c r="BA382" s="81">
        <v>0</v>
      </c>
      <c r="BB382" s="81">
        <v>0</v>
      </c>
      <c r="BC382" s="81">
        <v>0</v>
      </c>
      <c r="BD382" s="81">
        <v>0</v>
      </c>
      <c r="BE382" s="81" t="s">
        <v>564</v>
      </c>
      <c r="BF382" s="82"/>
      <c r="BG382" s="81">
        <v>0</v>
      </c>
      <c r="BH382" s="81">
        <v>0</v>
      </c>
      <c r="BI382" s="81">
        <v>290.928</v>
      </c>
      <c r="BJ382" s="81">
        <v>95.308999999999997</v>
      </c>
      <c r="BK382" s="81">
        <v>15.05</v>
      </c>
      <c r="BL382" s="81">
        <v>0</v>
      </c>
      <c r="BM382" s="82"/>
      <c r="BN382" s="81">
        <v>0</v>
      </c>
      <c r="BO382" s="81">
        <v>0</v>
      </c>
      <c r="BP382" s="81">
        <v>13</v>
      </c>
      <c r="BQ382" s="81">
        <v>2</v>
      </c>
      <c r="BR382" s="81">
        <v>4</v>
      </c>
      <c r="BS382" s="81">
        <v>0</v>
      </c>
      <c r="BT382"/>
      <c r="BU382" s="80">
        <v>401.28699999999998</v>
      </c>
      <c r="BV382" s="80">
        <v>0</v>
      </c>
      <c r="BW382" s="80">
        <v>0</v>
      </c>
      <c r="BX382" s="80">
        <v>0</v>
      </c>
      <c r="BY382" s="80">
        <v>0</v>
      </c>
      <c r="BZ382" s="80">
        <v>0</v>
      </c>
      <c r="CA382" s="80">
        <v>0</v>
      </c>
      <c r="CB382" s="80">
        <v>0</v>
      </c>
      <c r="CC382" s="80">
        <v>0</v>
      </c>
    </row>
    <row r="383" spans="1:81">
      <c r="A383" s="80" t="s">
        <v>2240</v>
      </c>
      <c r="B383" s="80">
        <v>337</v>
      </c>
      <c r="C383" s="80">
        <v>14</v>
      </c>
      <c r="D383" s="80">
        <v>20</v>
      </c>
      <c r="E383" s="80">
        <v>2017</v>
      </c>
      <c r="F383" s="80" t="s">
        <v>71</v>
      </c>
      <c r="G383" s="80" t="s">
        <v>2226</v>
      </c>
      <c r="H383" s="80" t="s">
        <v>2227</v>
      </c>
      <c r="I383" s="177"/>
      <c r="J383" s="81">
        <v>560.35345832452742</v>
      </c>
      <c r="K383" s="81">
        <v>4.656611990796848</v>
      </c>
      <c r="L383" s="81">
        <v>23.116037357542599</v>
      </c>
      <c r="M383" s="81">
        <v>84.58770459735014</v>
      </c>
      <c r="N383" s="81">
        <v>91.756740032901888</v>
      </c>
      <c r="O383" s="81">
        <v>55.692469736798571</v>
      </c>
      <c r="P383" s="81">
        <v>56.950423479362698</v>
      </c>
      <c r="Q383" s="81">
        <v>3.6743705449845971</v>
      </c>
      <c r="R383" s="81">
        <v>53.612476810949559</v>
      </c>
      <c r="S383" s="81">
        <v>7.170701529257224</v>
      </c>
      <c r="T383" s="82"/>
      <c r="U383" s="81">
        <v>39545713</v>
      </c>
      <c r="V383" s="81">
        <v>2011</v>
      </c>
      <c r="W383" s="81">
        <v>384</v>
      </c>
      <c r="X383" s="81">
        <v>21647</v>
      </c>
      <c r="Y383" s="81">
        <v>24670</v>
      </c>
      <c r="Z383" s="81">
        <v>33298</v>
      </c>
      <c r="AA383" s="81">
        <v>11796</v>
      </c>
      <c r="AB383" s="81">
        <v>53797</v>
      </c>
      <c r="AC383" s="81">
        <v>9338166.9999999981</v>
      </c>
      <c r="AD383" s="81">
        <v>7.170701529257224</v>
      </c>
      <c r="AE383" s="82"/>
      <c r="AF383" s="81">
        <v>380912099.46213359</v>
      </c>
      <c r="AG383" s="81">
        <v>3449150.9894984309</v>
      </c>
      <c r="AH383" s="81">
        <v>5183276.7203992428</v>
      </c>
      <c r="AI383" s="81">
        <v>125773747.6331227</v>
      </c>
      <c r="AJ383" s="81">
        <v>137584326.5421215</v>
      </c>
      <c r="AK383" s="81">
        <v>0</v>
      </c>
      <c r="AL383" s="81">
        <v>0</v>
      </c>
      <c r="AM383" s="81">
        <v>7389926.1603915589</v>
      </c>
      <c r="AN383" s="81">
        <v>0</v>
      </c>
      <c r="AO383" s="81">
        <v>0</v>
      </c>
      <c r="AP383" s="82"/>
      <c r="AQ383" s="81">
        <v>1291</v>
      </c>
      <c r="AR383" s="81">
        <v>449</v>
      </c>
      <c r="AS383" s="81">
        <v>0</v>
      </c>
      <c r="AT383" s="81">
        <v>0</v>
      </c>
      <c r="AU383" s="81">
        <v>0</v>
      </c>
      <c r="AV383" s="81">
        <v>0</v>
      </c>
      <c r="AW383" s="81" t="s">
        <v>564</v>
      </c>
      <c r="AX383" s="82"/>
      <c r="AY383" s="81">
        <v>5836.0059999999994</v>
      </c>
      <c r="AZ383" s="81">
        <v>55246.66</v>
      </c>
      <c r="BA383" s="81">
        <v>0</v>
      </c>
      <c r="BB383" s="81">
        <v>0</v>
      </c>
      <c r="BC383" s="81">
        <v>0</v>
      </c>
      <c r="BD383" s="81">
        <v>0</v>
      </c>
      <c r="BE383" s="81" t="s">
        <v>564</v>
      </c>
      <c r="BF383" s="82"/>
      <c r="BG383" s="81">
        <v>0</v>
      </c>
      <c r="BH383" s="81">
        <v>0</v>
      </c>
      <c r="BI383" s="81">
        <v>277.94499999999999</v>
      </c>
      <c r="BJ383" s="81">
        <v>860.53099999999995</v>
      </c>
      <c r="BK383" s="81">
        <v>9.6340000000000003</v>
      </c>
      <c r="BL383" s="81">
        <v>0</v>
      </c>
      <c r="BM383" s="82"/>
      <c r="BN383" s="81">
        <v>0</v>
      </c>
      <c r="BO383" s="81">
        <v>0</v>
      </c>
      <c r="BP383" s="81">
        <v>13</v>
      </c>
      <c r="BQ383" s="81">
        <v>3</v>
      </c>
      <c r="BR383" s="81">
        <v>3</v>
      </c>
      <c r="BS383" s="81">
        <v>0</v>
      </c>
      <c r="BT383"/>
      <c r="BU383" s="80">
        <v>1135.9770000000001</v>
      </c>
      <c r="BV383" s="80">
        <v>0</v>
      </c>
      <c r="BW383" s="80">
        <v>0</v>
      </c>
      <c r="BX383" s="80">
        <v>10.965999999999999</v>
      </c>
      <c r="BY383" s="80">
        <v>1.167</v>
      </c>
      <c r="BZ383" s="80">
        <v>0</v>
      </c>
      <c r="CA383" s="80">
        <v>0</v>
      </c>
      <c r="CB383" s="80">
        <v>0</v>
      </c>
      <c r="CC383" s="80">
        <v>0</v>
      </c>
    </row>
    <row r="384" spans="1:81">
      <c r="A384" s="80" t="s">
        <v>2241</v>
      </c>
      <c r="B384" s="80">
        <v>338</v>
      </c>
      <c r="C384" s="80">
        <v>15</v>
      </c>
      <c r="D384" s="80">
        <v>20</v>
      </c>
      <c r="E384" s="80">
        <v>2018</v>
      </c>
      <c r="F384" s="80" t="s">
        <v>93</v>
      </c>
      <c r="G384" s="80" t="s">
        <v>2226</v>
      </c>
      <c r="H384" s="80" t="s">
        <v>2227</v>
      </c>
      <c r="I384" s="177"/>
      <c r="J384" s="81">
        <v>545.88847604675448</v>
      </c>
      <c r="K384" s="81">
        <v>4.3837672165849444</v>
      </c>
      <c r="L384" s="81">
        <v>21.568063264882195</v>
      </c>
      <c r="M384" s="81">
        <v>87.484401269104836</v>
      </c>
      <c r="N384" s="81">
        <v>82.495685856677227</v>
      </c>
      <c r="O384" s="81">
        <v>54.258824633845101</v>
      </c>
      <c r="P384" s="81">
        <v>56.087172566032372</v>
      </c>
      <c r="Q384" s="81">
        <v>3.3748984340135975</v>
      </c>
      <c r="R384" s="81">
        <v>50.460921142597932</v>
      </c>
      <c r="S384" s="81">
        <v>7.6490646607235444</v>
      </c>
      <c r="T384" s="82"/>
      <c r="U384" s="81">
        <v>42535566</v>
      </c>
      <c r="V384" s="81">
        <v>2011</v>
      </c>
      <c r="W384" s="81">
        <v>384</v>
      </c>
      <c r="X384" s="81">
        <v>21647</v>
      </c>
      <c r="Y384" s="81">
        <v>24713</v>
      </c>
      <c r="Z384" s="81">
        <v>33062</v>
      </c>
      <c r="AA384" s="81">
        <v>11734</v>
      </c>
      <c r="AB384" s="81">
        <v>53249</v>
      </c>
      <c r="AC384" s="81">
        <v>8754786</v>
      </c>
      <c r="AD384" s="81">
        <v>7.6490646607235444</v>
      </c>
      <c r="AE384" s="82"/>
      <c r="AF384" s="81">
        <v>357191769.05349201</v>
      </c>
      <c r="AG384" s="81">
        <v>3072687.303855937</v>
      </c>
      <c r="AH384" s="81">
        <v>4774952.9890158949</v>
      </c>
      <c r="AI384" s="81">
        <v>131564749.7422536</v>
      </c>
      <c r="AJ384" s="81">
        <v>127531465.70048399</v>
      </c>
      <c r="AK384" s="81">
        <v>0</v>
      </c>
      <c r="AL384" s="81">
        <v>0</v>
      </c>
      <c r="AM384" s="81">
        <v>7329783.9942845898</v>
      </c>
      <c r="AN384" s="81">
        <v>0</v>
      </c>
      <c r="AO384" s="81">
        <v>0</v>
      </c>
      <c r="AP384" s="82"/>
      <c r="AQ384" s="81">
        <v>1381</v>
      </c>
      <c r="AR384" s="81">
        <v>483</v>
      </c>
      <c r="AS384" s="81">
        <v>0</v>
      </c>
      <c r="AT384" s="81">
        <v>0</v>
      </c>
      <c r="AU384" s="81">
        <v>0</v>
      </c>
      <c r="AV384" s="81">
        <v>0</v>
      </c>
      <c r="AW384" s="81" t="s">
        <v>564</v>
      </c>
      <c r="AX384" s="82"/>
      <c r="AY384" s="81">
        <v>6314.3810000000012</v>
      </c>
      <c r="AZ384" s="81">
        <v>57542.26</v>
      </c>
      <c r="BA384" s="81">
        <v>0</v>
      </c>
      <c r="BB384" s="81">
        <v>0</v>
      </c>
      <c r="BC384" s="81">
        <v>0</v>
      </c>
      <c r="BD384" s="81">
        <v>0</v>
      </c>
      <c r="BE384" s="81" t="s">
        <v>564</v>
      </c>
      <c r="BF384" s="82"/>
      <c r="BG384" s="81">
        <v>0</v>
      </c>
      <c r="BH384" s="81">
        <v>0</v>
      </c>
      <c r="BI384" s="81">
        <v>266.42899999999997</v>
      </c>
      <c r="BJ384" s="81">
        <v>872.29</v>
      </c>
      <c r="BK384" s="81">
        <v>9.4090000000000007</v>
      </c>
      <c r="BL384" s="81">
        <v>0</v>
      </c>
      <c r="BM384" s="82"/>
      <c r="BN384" s="81">
        <v>0</v>
      </c>
      <c r="BO384" s="81">
        <v>0</v>
      </c>
      <c r="BP384" s="81">
        <v>12</v>
      </c>
      <c r="BQ384" s="81">
        <v>3</v>
      </c>
      <c r="BR384" s="81">
        <v>3</v>
      </c>
      <c r="BS384" s="81">
        <v>0</v>
      </c>
      <c r="BT384"/>
      <c r="BU384" s="80">
        <v>1135.597</v>
      </c>
      <c r="BV384" s="80">
        <v>0</v>
      </c>
      <c r="BW384" s="80">
        <v>0</v>
      </c>
      <c r="BX384" s="80">
        <v>11.391999999999999</v>
      </c>
      <c r="BY384" s="80">
        <v>1.139</v>
      </c>
      <c r="BZ384" s="80">
        <v>0</v>
      </c>
      <c r="CA384" s="80">
        <v>0</v>
      </c>
      <c r="CB384" s="80">
        <v>0</v>
      </c>
      <c r="CC384" s="80">
        <v>0</v>
      </c>
    </row>
    <row r="385" spans="1:81">
      <c r="A385" s="80" t="s">
        <v>2242</v>
      </c>
      <c r="B385" s="80">
        <v>339</v>
      </c>
      <c r="C385" s="80">
        <v>16</v>
      </c>
      <c r="D385" s="80">
        <v>20</v>
      </c>
      <c r="E385" s="80">
        <v>2019</v>
      </c>
      <c r="F385" s="80" t="s">
        <v>73</v>
      </c>
      <c r="G385" s="80" t="s">
        <v>2226</v>
      </c>
      <c r="H385" s="80" t="s">
        <v>2227</v>
      </c>
      <c r="I385" s="177"/>
      <c r="J385" s="81">
        <v>461.70172150587615</v>
      </c>
      <c r="K385" s="81">
        <v>3.6947574115989132</v>
      </c>
      <c r="L385" s="81">
        <v>21.204932453202606</v>
      </c>
      <c r="M385" s="81">
        <v>68.164097500053998</v>
      </c>
      <c r="N385" s="81">
        <v>62.22851008023904</v>
      </c>
      <c r="O385" s="81">
        <v>52.610854616381538</v>
      </c>
      <c r="P385" s="81">
        <v>55.407271728233447</v>
      </c>
      <c r="Q385" s="81">
        <v>3.2577304374984326</v>
      </c>
      <c r="R385" s="81">
        <v>48.08331734241127</v>
      </c>
      <c r="S385" s="81">
        <v>6.2652647469238021</v>
      </c>
      <c r="T385" s="82"/>
      <c r="U385" s="81">
        <v>40527486</v>
      </c>
      <c r="V385" s="81">
        <v>2011</v>
      </c>
      <c r="W385" s="81">
        <v>384</v>
      </c>
      <c r="X385" s="81">
        <v>21647</v>
      </c>
      <c r="Y385" s="81">
        <v>24800</v>
      </c>
      <c r="Z385" s="81">
        <v>32938</v>
      </c>
      <c r="AA385" s="81">
        <v>11505</v>
      </c>
      <c r="AB385" s="81">
        <v>52792</v>
      </c>
      <c r="AC385" s="81">
        <v>8478917</v>
      </c>
      <c r="AD385" s="81">
        <v>6.2652647469238021</v>
      </c>
      <c r="AE385" s="82"/>
      <c r="AF385" s="81">
        <v>350299349.86614048</v>
      </c>
      <c r="AG385" s="81">
        <v>2969540.8985563479</v>
      </c>
      <c r="AH385" s="81">
        <v>5293342.051204375</v>
      </c>
      <c r="AI385" s="81">
        <v>124680343.0325239</v>
      </c>
      <c r="AJ385" s="81">
        <v>118665387.92496504</v>
      </c>
      <c r="AK385" s="81">
        <v>0</v>
      </c>
      <c r="AL385" s="81">
        <v>0</v>
      </c>
      <c r="AM385" s="81">
        <v>7189872.9820367768</v>
      </c>
      <c r="AN385" s="81">
        <v>0</v>
      </c>
      <c r="AO385" s="81">
        <v>0</v>
      </c>
      <c r="AP385" s="82"/>
      <c r="AQ385" s="81">
        <v>1496</v>
      </c>
      <c r="AR385" s="81">
        <v>511</v>
      </c>
      <c r="AS385" s="81">
        <v>0</v>
      </c>
      <c r="AT385" s="81">
        <v>0</v>
      </c>
      <c r="AU385" s="81">
        <v>0</v>
      </c>
      <c r="AV385" s="81">
        <v>0</v>
      </c>
      <c r="AW385" s="81" t="s">
        <v>564</v>
      </c>
      <c r="AX385" s="82"/>
      <c r="AY385" s="81">
        <v>6928.9169999999986</v>
      </c>
      <c r="AZ385" s="81">
        <v>58451.160000000011</v>
      </c>
      <c r="BA385" s="81">
        <v>0</v>
      </c>
      <c r="BB385" s="81">
        <v>0</v>
      </c>
      <c r="BC385" s="81">
        <v>0</v>
      </c>
      <c r="BD385" s="81">
        <v>0</v>
      </c>
      <c r="BE385" s="81" t="s">
        <v>564</v>
      </c>
      <c r="BF385" s="82"/>
      <c r="BG385" s="81">
        <v>0</v>
      </c>
      <c r="BH385" s="81">
        <v>0</v>
      </c>
      <c r="BI385" s="81">
        <v>995.63900000000001</v>
      </c>
      <c r="BJ385" s="81">
        <v>78.275999999999996</v>
      </c>
      <c r="BK385" s="81">
        <v>8.7530000000000001</v>
      </c>
      <c r="BL385" s="81">
        <v>0</v>
      </c>
      <c r="BM385" s="82"/>
      <c r="BN385" s="81">
        <v>0</v>
      </c>
      <c r="BO385" s="81">
        <v>0</v>
      </c>
      <c r="BP385" s="81">
        <v>13</v>
      </c>
      <c r="BQ385" s="81">
        <v>3</v>
      </c>
      <c r="BR385" s="81">
        <v>3</v>
      </c>
      <c r="BS385" s="81">
        <v>0</v>
      </c>
      <c r="BT385"/>
      <c r="BU385" s="80">
        <v>1082.6679999999999</v>
      </c>
      <c r="BV385" s="80">
        <v>0</v>
      </c>
      <c r="BW385" s="80">
        <v>0</v>
      </c>
      <c r="BX385" s="80">
        <v>0</v>
      </c>
      <c r="BY385" s="80">
        <v>0</v>
      </c>
      <c r="BZ385" s="80">
        <v>0</v>
      </c>
      <c r="CA385" s="80">
        <v>0</v>
      </c>
      <c r="CB385" s="80">
        <v>0</v>
      </c>
      <c r="CC385" s="80">
        <v>0</v>
      </c>
    </row>
    <row r="386" spans="1:81">
      <c r="A386" s="80" t="s">
        <v>2243</v>
      </c>
      <c r="B386" s="80">
        <v>340</v>
      </c>
      <c r="C386" s="80">
        <v>17</v>
      </c>
      <c r="D386" s="80">
        <v>20</v>
      </c>
      <c r="E386" s="80">
        <v>2020</v>
      </c>
      <c r="F386" s="80" t="s">
        <v>218</v>
      </c>
      <c r="G386" s="174" t="s">
        <v>2226</v>
      </c>
      <c r="H386" s="80" t="s">
        <v>2227</v>
      </c>
      <c r="I386" s="177"/>
      <c r="J386" s="81">
        <v>390.34406366441658</v>
      </c>
      <c r="K386" s="81">
        <v>5.0548378284452928</v>
      </c>
      <c r="L386" s="81">
        <v>32.34097705827174</v>
      </c>
      <c r="M386" s="81">
        <v>85.793951518305335</v>
      </c>
      <c r="N386" s="81">
        <v>88.074478588242769</v>
      </c>
      <c r="O386" s="81">
        <v>46.062366180341215</v>
      </c>
      <c r="P386" s="81">
        <v>52.251324089312163</v>
      </c>
      <c r="Q386" s="81">
        <v>3.0744576650037105</v>
      </c>
      <c r="R386" s="81">
        <v>44.384516511047856</v>
      </c>
      <c r="S386" s="81">
        <v>7.0702085747262622</v>
      </c>
      <c r="T386" s="82"/>
      <c r="U386" s="81">
        <v>31276219</v>
      </c>
      <c r="V386" s="81">
        <v>2250</v>
      </c>
      <c r="W386" s="81">
        <v>583</v>
      </c>
      <c r="X386" s="81">
        <v>21150</v>
      </c>
      <c r="Y386" s="81">
        <v>24777</v>
      </c>
      <c r="Z386" s="81">
        <v>32915</v>
      </c>
      <c r="AA386" s="81">
        <v>11788</v>
      </c>
      <c r="AB386" s="81">
        <v>52142</v>
      </c>
      <c r="AC386" s="81">
        <v>7867508.9999999991</v>
      </c>
      <c r="AD386" s="81">
        <v>7.0702085747262622</v>
      </c>
      <c r="AE386" s="82"/>
      <c r="AF386" s="81">
        <v>274783945.352669</v>
      </c>
      <c r="AG386" s="81">
        <v>3377875.7431257935</v>
      </c>
      <c r="AH386" s="81">
        <v>8576767.5290310979</v>
      </c>
      <c r="AI386" s="81">
        <v>120998412.66482458</v>
      </c>
      <c r="AJ386" s="81">
        <v>127858598.04811007</v>
      </c>
      <c r="AK386" s="81"/>
      <c r="AL386" s="81"/>
      <c r="AM386" s="81">
        <v>6805110.3097026888</v>
      </c>
      <c r="AN386" s="81"/>
      <c r="AO386" s="81"/>
      <c r="AP386" s="82"/>
      <c r="AQ386" s="81">
        <v>1559</v>
      </c>
      <c r="AR386" s="81">
        <v>538</v>
      </c>
      <c r="AS386" s="81">
        <v>0</v>
      </c>
      <c r="AT386" s="81">
        <v>0</v>
      </c>
      <c r="AU386" s="81">
        <v>0</v>
      </c>
      <c r="AV386" s="81">
        <v>0</v>
      </c>
      <c r="AW386" s="81">
        <v>0</v>
      </c>
      <c r="AX386" s="82"/>
      <c r="AY386" s="81">
        <v>7295.068999999994</v>
      </c>
      <c r="AZ386" s="81">
        <v>59569.059999999969</v>
      </c>
      <c r="BA386" s="81">
        <v>0</v>
      </c>
      <c r="BB386" s="81">
        <v>0</v>
      </c>
      <c r="BC386" s="81">
        <v>0</v>
      </c>
      <c r="BD386" s="81">
        <v>0</v>
      </c>
      <c r="BE386" s="81">
        <v>0</v>
      </c>
      <c r="BF386" s="82"/>
      <c r="BG386" s="81">
        <v>0</v>
      </c>
      <c r="BH386" s="81">
        <v>0</v>
      </c>
      <c r="BI386" s="81">
        <v>218.61600000000001</v>
      </c>
      <c r="BJ386" s="81">
        <v>673.42700000000002</v>
      </c>
      <c r="BK386" s="81">
        <v>4.8330000000000002</v>
      </c>
      <c r="BL386" s="81">
        <v>0</v>
      </c>
      <c r="BM386" s="82"/>
      <c r="BN386" s="81">
        <v>0</v>
      </c>
      <c r="BO386" s="81">
        <v>0</v>
      </c>
      <c r="BP386" s="81">
        <v>11</v>
      </c>
      <c r="BQ386" s="81">
        <v>3</v>
      </c>
      <c r="BR386" s="81">
        <v>2</v>
      </c>
      <c r="BS386" s="81">
        <v>0</v>
      </c>
      <c r="BT386"/>
      <c r="BU386" s="80">
        <v>896.87599999999998</v>
      </c>
      <c r="BV386" s="80">
        <v>0</v>
      </c>
      <c r="BW386" s="80">
        <v>0</v>
      </c>
      <c r="BX386" s="80">
        <v>0</v>
      </c>
      <c r="BY386" s="80">
        <v>0</v>
      </c>
      <c r="BZ386" s="80">
        <v>0</v>
      </c>
      <c r="CA386" s="80">
        <v>0</v>
      </c>
      <c r="CB386" s="80">
        <v>0</v>
      </c>
      <c r="CC386" s="80">
        <v>0</v>
      </c>
    </row>
    <row r="387" spans="1:81">
      <c r="A387" s="80" t="s">
        <v>2244</v>
      </c>
      <c r="B387" s="80">
        <v>340</v>
      </c>
      <c r="C387" s="80">
        <v>18</v>
      </c>
      <c r="D387" s="80">
        <v>20</v>
      </c>
      <c r="E387" s="80">
        <v>2021</v>
      </c>
      <c r="F387" s="80" t="s">
        <v>75</v>
      </c>
      <c r="G387" s="174" t="s">
        <v>2226</v>
      </c>
      <c r="H387" s="80" t="s">
        <v>2227</v>
      </c>
      <c r="I387" s="177"/>
      <c r="J387" s="81">
        <v>376.42859175433642</v>
      </c>
      <c r="K387" s="81">
        <v>5.0226405352573442</v>
      </c>
      <c r="L387" s="81">
        <v>25.739243750636195</v>
      </c>
      <c r="M387" s="81">
        <v>85.259434723597352</v>
      </c>
      <c r="N387" s="81">
        <v>79.596400977070772</v>
      </c>
      <c r="O387" s="81">
        <v>44.584912095620908</v>
      </c>
      <c r="P387" s="81">
        <v>53.257185330333478</v>
      </c>
      <c r="Q387" s="81">
        <v>3.0652878102738264</v>
      </c>
      <c r="R387" s="81">
        <v>42.999201830769422</v>
      </c>
      <c r="S387" s="81">
        <v>5.6199779405931443</v>
      </c>
      <c r="T387" s="82"/>
      <c r="U387" s="81">
        <v>37747342</v>
      </c>
      <c r="V387" s="81">
        <v>2250</v>
      </c>
      <c r="W387" s="81">
        <v>583</v>
      </c>
      <c r="X387" s="81">
        <v>21150</v>
      </c>
      <c r="Y387" s="81">
        <v>24613</v>
      </c>
      <c r="Z387" s="81">
        <v>32805</v>
      </c>
      <c r="AA387" s="81">
        <v>11717</v>
      </c>
      <c r="AB387" s="81">
        <v>51370</v>
      </c>
      <c r="AC387" s="81">
        <v>7387680.9999999991</v>
      </c>
      <c r="AD387" s="81">
        <v>5.6199779405931443</v>
      </c>
      <c r="AE387" s="82"/>
      <c r="AF387" s="81">
        <v>288877292.47780377</v>
      </c>
      <c r="AG387" s="81">
        <v>3502102.1658923714</v>
      </c>
      <c r="AH387" s="81">
        <v>7011965.7557808738</v>
      </c>
      <c r="AI387" s="81">
        <v>132256667.61585401</v>
      </c>
      <c r="AJ387" s="81">
        <v>122767375.81059295</v>
      </c>
      <c r="AK387" s="81">
        <v>0</v>
      </c>
      <c r="AL387" s="81">
        <v>0</v>
      </c>
      <c r="AM387" s="81">
        <v>6743025.9166868357</v>
      </c>
      <c r="AN387" s="81">
        <v>0</v>
      </c>
      <c r="AO387" s="81">
        <v>0</v>
      </c>
      <c r="AP387" s="82"/>
      <c r="AQ387" s="81">
        <v>1639</v>
      </c>
      <c r="AR387" s="81">
        <v>554</v>
      </c>
      <c r="AS387" s="81">
        <v>0</v>
      </c>
      <c r="AT387" s="81">
        <v>0</v>
      </c>
      <c r="AU387" s="81">
        <v>0</v>
      </c>
      <c r="AV387" s="81">
        <v>0</v>
      </c>
      <c r="AW387" s="81"/>
      <c r="AX387" s="82"/>
      <c r="AY387" s="81">
        <v>7762.0959999999959</v>
      </c>
      <c r="AZ387" s="81">
        <v>61630.559999999969</v>
      </c>
      <c r="BA387" s="81">
        <v>0</v>
      </c>
      <c r="BB387" s="81">
        <v>0</v>
      </c>
      <c r="BC387" s="81">
        <v>0</v>
      </c>
      <c r="BD387" s="81">
        <v>0</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2245</v>
      </c>
      <c r="B388" s="80">
        <v>340</v>
      </c>
      <c r="C388" s="80">
        <v>19</v>
      </c>
      <c r="D388" s="80">
        <v>20</v>
      </c>
      <c r="E388" s="80">
        <v>2022</v>
      </c>
      <c r="F388" s="80" t="s">
        <v>568</v>
      </c>
      <c r="G388" s="80" t="s">
        <v>2226</v>
      </c>
      <c r="H388" s="80" t="s">
        <v>2227</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1754</v>
      </c>
      <c r="AR388" s="81">
        <v>567</v>
      </c>
      <c r="AS388" s="81">
        <v>0</v>
      </c>
      <c r="AT388" s="81">
        <v>0</v>
      </c>
      <c r="AU388" s="81">
        <v>0</v>
      </c>
      <c r="AV388" s="81">
        <v>0</v>
      </c>
      <c r="AW388" s="81"/>
      <c r="AX388" s="82"/>
      <c r="AY388" s="81">
        <v>8476.91499999999</v>
      </c>
      <c r="AZ388" s="81">
        <v>67767.559999999954</v>
      </c>
      <c r="BA388" s="81">
        <v>0</v>
      </c>
      <c r="BB388" s="81">
        <v>0</v>
      </c>
      <c r="BC388" s="81">
        <v>0</v>
      </c>
      <c r="BD388" s="81">
        <v>0</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2246</v>
      </c>
      <c r="B389" s="80">
        <v>290</v>
      </c>
      <c r="C389" s="80">
        <v>1</v>
      </c>
      <c r="D389" s="80">
        <v>18</v>
      </c>
      <c r="E389" s="80">
        <v>1990</v>
      </c>
      <c r="F389" s="80" t="s">
        <v>562</v>
      </c>
      <c r="G389" s="80" t="s">
        <v>2247</v>
      </c>
      <c r="H389" s="80" t="s">
        <v>2248</v>
      </c>
      <c r="I389" s="177"/>
      <c r="J389" s="81">
        <v>978.22808191424281</v>
      </c>
      <c r="K389" s="81">
        <v>11.261309665903617</v>
      </c>
      <c r="L389" s="81">
        <v>35.662219736030551</v>
      </c>
      <c r="M389" s="81">
        <v>45.027732133946827</v>
      </c>
      <c r="N389" s="81">
        <v>38.846162571254204</v>
      </c>
      <c r="O389" s="81">
        <v>47.810456885134428</v>
      </c>
      <c r="P389" s="81">
        <v>79.8975027337829</v>
      </c>
      <c r="Q389" s="81">
        <v>3.924712528705951</v>
      </c>
      <c r="R389" s="81">
        <v>0</v>
      </c>
      <c r="S389" s="81">
        <v>4.0372398115255503</v>
      </c>
      <c r="T389" s="82"/>
      <c r="U389" s="81">
        <v>25854113</v>
      </c>
      <c r="V389" s="81">
        <v>2736</v>
      </c>
      <c r="W389" s="81">
        <v>330</v>
      </c>
      <c r="X389" s="81">
        <v>16158</v>
      </c>
      <c r="Y389" s="81">
        <v>17032</v>
      </c>
      <c r="Z389" s="81">
        <v>19665</v>
      </c>
      <c r="AA389" s="81">
        <v>19400</v>
      </c>
      <c r="AB389" s="81">
        <v>63724</v>
      </c>
      <c r="AC389" s="81">
        <v>0</v>
      </c>
      <c r="AD389" s="81">
        <v>4.0372398115255503</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2249</v>
      </c>
      <c r="B390" s="80">
        <v>291</v>
      </c>
      <c r="C390" s="80">
        <v>2</v>
      </c>
      <c r="D390" s="80">
        <v>18</v>
      </c>
      <c r="E390" s="80">
        <v>2005</v>
      </c>
      <c r="F390" s="80" t="s">
        <v>565</v>
      </c>
      <c r="G390" s="80" t="s">
        <v>2247</v>
      </c>
      <c r="H390" s="80" t="s">
        <v>2248</v>
      </c>
      <c r="I390" s="177"/>
      <c r="J390" s="81">
        <v>686.73130179277052</v>
      </c>
      <c r="K390" s="81">
        <v>4.1387627252622057</v>
      </c>
      <c r="L390" s="81">
        <v>59.482965360820941</v>
      </c>
      <c r="M390" s="81">
        <v>68.848755675770121</v>
      </c>
      <c r="N390" s="81">
        <v>54.334213666500645</v>
      </c>
      <c r="O390" s="81">
        <v>68.601530903985406</v>
      </c>
      <c r="P390" s="81">
        <v>79.03047569226581</v>
      </c>
      <c r="Q390" s="81">
        <v>3.5943332097335361</v>
      </c>
      <c r="R390" s="81">
        <v>0</v>
      </c>
      <c r="S390" s="81">
        <v>6.1090853712205728</v>
      </c>
      <c r="T390" s="82"/>
      <c r="U390" s="81">
        <v>26489776</v>
      </c>
      <c r="V390" s="81">
        <v>1992</v>
      </c>
      <c r="W390" s="81">
        <v>830</v>
      </c>
      <c r="X390" s="81">
        <v>15273</v>
      </c>
      <c r="Y390" s="81">
        <v>19754</v>
      </c>
      <c r="Z390" s="81">
        <v>32652</v>
      </c>
      <c r="AA390" s="81">
        <v>15716</v>
      </c>
      <c r="AB390" s="81">
        <v>61009</v>
      </c>
      <c r="AC390" s="81">
        <v>0</v>
      </c>
      <c r="AD390" s="81">
        <v>6.1090853712205728</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2250</v>
      </c>
      <c r="B391" s="80">
        <v>292</v>
      </c>
      <c r="C391" s="80">
        <v>3</v>
      </c>
      <c r="D391" s="80">
        <v>18</v>
      </c>
      <c r="E391" s="80">
        <v>2006</v>
      </c>
      <c r="F391" s="80" t="s">
        <v>566</v>
      </c>
      <c r="G391" s="80" t="s">
        <v>2247</v>
      </c>
      <c r="H391" s="80" t="s">
        <v>2248</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2251</v>
      </c>
      <c r="B392" s="80">
        <v>293</v>
      </c>
      <c r="C392" s="80">
        <v>4</v>
      </c>
      <c r="D392" s="80">
        <v>18</v>
      </c>
      <c r="E392" s="80">
        <v>2007</v>
      </c>
      <c r="F392" s="80" t="s">
        <v>567</v>
      </c>
      <c r="G392" s="80" t="s">
        <v>2247</v>
      </c>
      <c r="H392" s="80" t="s">
        <v>2248</v>
      </c>
      <c r="I392" s="177"/>
      <c r="J392" s="81">
        <v>718.17390771290366</v>
      </c>
      <c r="K392" s="81">
        <v>4.0354129898618218</v>
      </c>
      <c r="L392" s="81">
        <v>1.4932858182584279</v>
      </c>
      <c r="M392" s="81">
        <v>67.481332774337417</v>
      </c>
      <c r="N392" s="81">
        <v>54.162039476132634</v>
      </c>
      <c r="O392" s="81">
        <v>66.783715357840023</v>
      </c>
      <c r="P392" s="81">
        <v>78.783103759462733</v>
      </c>
      <c r="Q392" s="81">
        <v>3.7033453033017047</v>
      </c>
      <c r="R392" s="81">
        <v>0</v>
      </c>
      <c r="S392" s="81">
        <v>7.5400312557170865</v>
      </c>
      <c r="T392" s="82"/>
      <c r="U392" s="81">
        <v>30682514</v>
      </c>
      <c r="V392" s="81">
        <v>1806</v>
      </c>
      <c r="W392" s="81">
        <v>21</v>
      </c>
      <c r="X392" s="81">
        <v>17832</v>
      </c>
      <c r="Y392" s="81">
        <v>19946</v>
      </c>
      <c r="Z392" s="81">
        <v>33044</v>
      </c>
      <c r="AA392" s="81">
        <v>15428</v>
      </c>
      <c r="AB392" s="81">
        <v>59535</v>
      </c>
      <c r="AC392" s="81">
        <v>0</v>
      </c>
      <c r="AD392" s="81">
        <v>7.5400312557170865</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2252</v>
      </c>
      <c r="B393" s="80">
        <v>294</v>
      </c>
      <c r="C393" s="80">
        <v>5</v>
      </c>
      <c r="D393" s="80">
        <v>18</v>
      </c>
      <c r="E393" s="80">
        <v>2008</v>
      </c>
      <c r="F393" s="80" t="s">
        <v>84</v>
      </c>
      <c r="G393" s="80" t="s">
        <v>2247</v>
      </c>
      <c r="H393" s="80" t="s">
        <v>2248</v>
      </c>
      <c r="I393" s="177"/>
      <c r="J393" s="81">
        <v>682.48574278263163</v>
      </c>
      <c r="K393" s="81">
        <v>3.1517374695948184</v>
      </c>
      <c r="L393" s="81">
        <v>36.366766448754817</v>
      </c>
      <c r="M393" s="81">
        <v>70.61865339097352</v>
      </c>
      <c r="N393" s="81">
        <v>50.976630387470891</v>
      </c>
      <c r="O393" s="81">
        <v>64.554349786505597</v>
      </c>
      <c r="P393" s="81">
        <v>77.377342847771388</v>
      </c>
      <c r="Q393" s="81">
        <v>3.5978207576937646</v>
      </c>
      <c r="R393" s="81">
        <v>0</v>
      </c>
      <c r="S393" s="81">
        <v>6.5813059331116825</v>
      </c>
      <c r="T393" s="82"/>
      <c r="U393" s="81">
        <v>30118308</v>
      </c>
      <c r="V393" s="81">
        <v>1806</v>
      </c>
      <c r="W393" s="81">
        <v>589</v>
      </c>
      <c r="X393" s="81">
        <v>17832</v>
      </c>
      <c r="Y393" s="81">
        <v>20056</v>
      </c>
      <c r="Z393" s="81">
        <v>33062</v>
      </c>
      <c r="AA393" s="81">
        <v>15170</v>
      </c>
      <c r="AB393" s="81">
        <v>58789</v>
      </c>
      <c r="AC393" s="81">
        <v>0</v>
      </c>
      <c r="AD393" s="81">
        <v>6.5813059331116825</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2253</v>
      </c>
      <c r="B394" s="80">
        <v>295</v>
      </c>
      <c r="C394" s="80">
        <v>6</v>
      </c>
      <c r="D394" s="80">
        <v>18</v>
      </c>
      <c r="E394" s="80">
        <v>2009</v>
      </c>
      <c r="F394" s="80" t="s">
        <v>85</v>
      </c>
      <c r="G394" s="80" t="s">
        <v>2247</v>
      </c>
      <c r="H394" s="80" t="s">
        <v>2248</v>
      </c>
      <c r="I394" s="177"/>
      <c r="J394" s="81">
        <v>551.01056436052284</v>
      </c>
      <c r="K394" s="81">
        <v>2.6873698292142838</v>
      </c>
      <c r="L394" s="81">
        <v>42.761099712709736</v>
      </c>
      <c r="M394" s="81">
        <v>72.744968134432824</v>
      </c>
      <c r="N394" s="81">
        <v>50.164275098640807</v>
      </c>
      <c r="O394" s="81">
        <v>65.725805553208076</v>
      </c>
      <c r="P394" s="81">
        <v>73.438761119319594</v>
      </c>
      <c r="Q394" s="81">
        <v>3.4074142256598403</v>
      </c>
      <c r="R394" s="81">
        <v>0</v>
      </c>
      <c r="S394" s="81">
        <v>7.0667013634712808</v>
      </c>
      <c r="T394" s="82"/>
      <c r="U394" s="81">
        <v>24884399</v>
      </c>
      <c r="V394" s="81">
        <v>1937</v>
      </c>
      <c r="W394" s="81">
        <v>1008</v>
      </c>
      <c r="X394" s="81">
        <v>19370</v>
      </c>
      <c r="Y394" s="81">
        <v>20290</v>
      </c>
      <c r="Z394" s="81">
        <v>33226</v>
      </c>
      <c r="AA394" s="81">
        <v>14781</v>
      </c>
      <c r="AB394" s="81">
        <v>58448</v>
      </c>
      <c r="AC394" s="81">
        <v>0</v>
      </c>
      <c r="AD394" s="81">
        <v>7.0667013634712808</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0</v>
      </c>
      <c r="BI394" s="81">
        <v>152.374</v>
      </c>
      <c r="BJ394" s="81">
        <v>0</v>
      </c>
      <c r="BK394" s="81">
        <v>3.12</v>
      </c>
      <c r="BL394" s="81">
        <v>0</v>
      </c>
      <c r="BM394" s="82"/>
      <c r="BN394" s="81">
        <v>0</v>
      </c>
      <c r="BO394" s="81">
        <v>0</v>
      </c>
      <c r="BP394" s="81">
        <v>9</v>
      </c>
      <c r="BQ394" s="81">
        <v>0</v>
      </c>
      <c r="BR394" s="81">
        <v>1</v>
      </c>
      <c r="BS394" s="81">
        <v>0</v>
      </c>
      <c r="BT394"/>
      <c r="BU394" s="80"/>
      <c r="BV394" s="80"/>
      <c r="BW394" s="80"/>
      <c r="BX394" s="80"/>
      <c r="BY394" s="80"/>
      <c r="BZ394" s="80"/>
      <c r="CA394" s="80"/>
      <c r="CB394" s="80"/>
      <c r="CC394" s="80"/>
    </row>
    <row r="395" spans="1:81">
      <c r="A395" s="80" t="s">
        <v>2254</v>
      </c>
      <c r="B395" s="80">
        <v>296</v>
      </c>
      <c r="C395" s="80">
        <v>7</v>
      </c>
      <c r="D395" s="80">
        <v>18</v>
      </c>
      <c r="E395" s="80">
        <v>2010</v>
      </c>
      <c r="F395" s="80" t="s">
        <v>86</v>
      </c>
      <c r="G395" s="80" t="s">
        <v>2247</v>
      </c>
      <c r="H395" s="80" t="s">
        <v>2248</v>
      </c>
      <c r="I395" s="177"/>
      <c r="J395" s="81">
        <v>666.79412881451105</v>
      </c>
      <c r="K395" s="81">
        <v>3.0112107726561739</v>
      </c>
      <c r="L395" s="81">
        <v>40.405110845395861</v>
      </c>
      <c r="M395" s="81">
        <v>76.515383670746701</v>
      </c>
      <c r="N395" s="81">
        <v>51.292036643197818</v>
      </c>
      <c r="O395" s="81">
        <v>65.713214698697868</v>
      </c>
      <c r="P395" s="81">
        <v>73.969409102399908</v>
      </c>
      <c r="Q395" s="81">
        <v>3.5235006768676689</v>
      </c>
      <c r="R395" s="81">
        <v>0</v>
      </c>
      <c r="S395" s="81">
        <v>6.8455566202516973</v>
      </c>
      <c r="T395" s="82"/>
      <c r="U395" s="81">
        <v>27798786</v>
      </c>
      <c r="V395" s="81">
        <v>1937</v>
      </c>
      <c r="W395" s="81">
        <v>1008</v>
      </c>
      <c r="X395" s="81">
        <v>19370</v>
      </c>
      <c r="Y395" s="81">
        <v>20462</v>
      </c>
      <c r="Z395" s="81">
        <v>33374</v>
      </c>
      <c r="AA395" s="81">
        <v>14516</v>
      </c>
      <c r="AB395" s="81">
        <v>57913</v>
      </c>
      <c r="AC395" s="81">
        <v>0</v>
      </c>
      <c r="AD395" s="81">
        <v>6.8455566202516973</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0</v>
      </c>
      <c r="BI395" s="81">
        <v>170.291</v>
      </c>
      <c r="BJ395" s="81">
        <v>0</v>
      </c>
      <c r="BK395" s="81">
        <v>4.9190000000000005</v>
      </c>
      <c r="BL395" s="81">
        <v>0</v>
      </c>
      <c r="BM395" s="82"/>
      <c r="BN395" s="81">
        <v>0</v>
      </c>
      <c r="BO395" s="81">
        <v>0</v>
      </c>
      <c r="BP395" s="81">
        <v>9</v>
      </c>
      <c r="BQ395" s="81">
        <v>0</v>
      </c>
      <c r="BR395" s="81">
        <v>2</v>
      </c>
      <c r="BS395" s="81">
        <v>0</v>
      </c>
      <c r="BT395"/>
      <c r="BU395" s="80">
        <v>165.297</v>
      </c>
      <c r="BV395" s="80">
        <v>0</v>
      </c>
      <c r="BW395" s="80">
        <v>9.9130000000000003</v>
      </c>
      <c r="BX395" s="80">
        <v>0</v>
      </c>
      <c r="BY395" s="80">
        <v>0</v>
      </c>
      <c r="BZ395" s="80">
        <v>0</v>
      </c>
      <c r="CA395" s="80">
        <v>0</v>
      </c>
      <c r="CB395" s="80">
        <v>0</v>
      </c>
      <c r="CC395" s="80">
        <v>0</v>
      </c>
    </row>
    <row r="396" spans="1:81">
      <c r="A396" s="80" t="s">
        <v>2255</v>
      </c>
      <c r="B396" s="80">
        <v>297</v>
      </c>
      <c r="C396" s="80">
        <v>8</v>
      </c>
      <c r="D396" s="80">
        <v>18</v>
      </c>
      <c r="E396" s="80">
        <v>2011</v>
      </c>
      <c r="F396" s="80" t="s">
        <v>87</v>
      </c>
      <c r="G396" s="80" t="s">
        <v>2247</v>
      </c>
      <c r="H396" s="80" t="s">
        <v>2248</v>
      </c>
      <c r="I396" s="177"/>
      <c r="J396" s="81">
        <v>718.62054537279471</v>
      </c>
      <c r="K396" s="81">
        <v>4.8812411151818926</v>
      </c>
      <c r="L396" s="81">
        <v>45.438084708366432</v>
      </c>
      <c r="M396" s="81">
        <v>92.592148520481786</v>
      </c>
      <c r="N396" s="81">
        <v>62.703680391999747</v>
      </c>
      <c r="O396" s="81">
        <v>64.77653388103198</v>
      </c>
      <c r="P396" s="81">
        <v>71.148921697431888</v>
      </c>
      <c r="Q396" s="81">
        <v>4.0238842696829309</v>
      </c>
      <c r="R396" s="81">
        <v>0</v>
      </c>
      <c r="S396" s="81">
        <v>6.3109222919863237</v>
      </c>
      <c r="T396" s="82"/>
      <c r="U396" s="81">
        <v>28289836</v>
      </c>
      <c r="V396" s="81">
        <v>1937</v>
      </c>
      <c r="W396" s="81">
        <v>1008</v>
      </c>
      <c r="X396" s="81">
        <v>19370</v>
      </c>
      <c r="Y396" s="81">
        <v>20501</v>
      </c>
      <c r="Z396" s="81">
        <v>33613</v>
      </c>
      <c r="AA396" s="81">
        <v>14378</v>
      </c>
      <c r="AB396" s="81">
        <v>57338</v>
      </c>
      <c r="AC396" s="81">
        <v>0</v>
      </c>
      <c r="AD396" s="81">
        <v>6.3109222919863237</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0</v>
      </c>
      <c r="BI396" s="81">
        <v>178.72</v>
      </c>
      <c r="BJ396" s="81">
        <v>0</v>
      </c>
      <c r="BK396" s="81">
        <v>0</v>
      </c>
      <c r="BL396" s="81">
        <v>0</v>
      </c>
      <c r="BM396" s="82"/>
      <c r="BN396" s="81">
        <v>0</v>
      </c>
      <c r="BO396" s="81">
        <v>0</v>
      </c>
      <c r="BP396" s="81">
        <v>10</v>
      </c>
      <c r="BQ396" s="81">
        <v>0</v>
      </c>
      <c r="BR396" s="81">
        <v>0</v>
      </c>
      <c r="BS396" s="81">
        <v>0</v>
      </c>
      <c r="BT396"/>
      <c r="BU396" s="80">
        <v>167.87</v>
      </c>
      <c r="BV396" s="80">
        <v>0</v>
      </c>
      <c r="BW396" s="80">
        <v>10.423</v>
      </c>
      <c r="BX396" s="80">
        <v>0.42699999999999999</v>
      </c>
      <c r="BY396" s="80">
        <v>0</v>
      </c>
      <c r="BZ396" s="80">
        <v>0</v>
      </c>
      <c r="CA396" s="80">
        <v>0</v>
      </c>
      <c r="CB396" s="80">
        <v>0</v>
      </c>
      <c r="CC396" s="80">
        <v>0</v>
      </c>
    </row>
    <row r="397" spans="1:81">
      <c r="A397" s="80" t="s">
        <v>2256</v>
      </c>
      <c r="B397" s="80">
        <v>298</v>
      </c>
      <c r="C397" s="80">
        <v>9</v>
      </c>
      <c r="D397" s="80">
        <v>18</v>
      </c>
      <c r="E397" s="80">
        <v>2012</v>
      </c>
      <c r="F397" s="80" t="s">
        <v>88</v>
      </c>
      <c r="G397" s="80" t="s">
        <v>2247</v>
      </c>
      <c r="H397" s="80" t="s">
        <v>2248</v>
      </c>
      <c r="I397" s="177"/>
      <c r="J397" s="81">
        <v>776.93471469622955</v>
      </c>
      <c r="K397" s="81">
        <v>4.5598142171518106</v>
      </c>
      <c r="L397" s="81">
        <v>46.508342041441118</v>
      </c>
      <c r="M397" s="81">
        <v>102.72082979725718</v>
      </c>
      <c r="N397" s="81">
        <v>73.352535017088229</v>
      </c>
      <c r="O397" s="81">
        <v>64.666395049694501</v>
      </c>
      <c r="P397" s="81">
        <v>70.334462343807417</v>
      </c>
      <c r="Q397" s="81">
        <v>4.3574433856718029</v>
      </c>
      <c r="R397" s="81">
        <v>0</v>
      </c>
      <c r="S397" s="81">
        <v>6.0202381279473824</v>
      </c>
      <c r="T397" s="82"/>
      <c r="U397" s="81">
        <v>29423237</v>
      </c>
      <c r="V397" s="81">
        <v>1937</v>
      </c>
      <c r="W397" s="81">
        <v>1008</v>
      </c>
      <c r="X397" s="81">
        <v>19370</v>
      </c>
      <c r="Y397" s="81">
        <v>20749</v>
      </c>
      <c r="Z397" s="81">
        <v>33822</v>
      </c>
      <c r="AA397" s="81">
        <v>14133</v>
      </c>
      <c r="AB397" s="81">
        <v>57149</v>
      </c>
      <c r="AC397" s="81">
        <v>0</v>
      </c>
      <c r="AD397" s="81">
        <v>6.0202381279473824</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0</v>
      </c>
      <c r="BI397" s="81">
        <v>188.83099999999999</v>
      </c>
      <c r="BJ397" s="81">
        <v>0</v>
      </c>
      <c r="BK397" s="81">
        <v>3.387</v>
      </c>
      <c r="BL397" s="81">
        <v>0</v>
      </c>
      <c r="BM397" s="82"/>
      <c r="BN397" s="81">
        <v>0</v>
      </c>
      <c r="BO397" s="81">
        <v>0</v>
      </c>
      <c r="BP397" s="81">
        <v>9</v>
      </c>
      <c r="BQ397" s="81">
        <v>0</v>
      </c>
      <c r="BR397" s="81">
        <v>1</v>
      </c>
      <c r="BS397" s="81">
        <v>0</v>
      </c>
      <c r="BT397"/>
      <c r="BU397" s="80">
        <v>182.79900000000001</v>
      </c>
      <c r="BV397" s="80">
        <v>0</v>
      </c>
      <c r="BW397" s="80">
        <v>9.4190000000000005</v>
      </c>
      <c r="BX397" s="80">
        <v>0</v>
      </c>
      <c r="BY397" s="80">
        <v>0</v>
      </c>
      <c r="BZ397" s="80">
        <v>0</v>
      </c>
      <c r="CA397" s="80">
        <v>0</v>
      </c>
      <c r="CB397" s="80">
        <v>0</v>
      </c>
      <c r="CC397" s="80">
        <v>0</v>
      </c>
    </row>
    <row r="398" spans="1:81">
      <c r="A398" s="80" t="s">
        <v>2257</v>
      </c>
      <c r="B398" s="80">
        <v>299</v>
      </c>
      <c r="C398" s="80">
        <v>10</v>
      </c>
      <c r="D398" s="80">
        <v>18</v>
      </c>
      <c r="E398" s="80">
        <v>2013</v>
      </c>
      <c r="F398" s="80" t="s">
        <v>89</v>
      </c>
      <c r="G398" s="80" t="s">
        <v>2247</v>
      </c>
      <c r="H398" s="80" t="s">
        <v>2248</v>
      </c>
      <c r="I398" s="177"/>
      <c r="J398" s="81">
        <v>765.57602497168125</v>
      </c>
      <c r="K398" s="81">
        <v>3.7975297817925497</v>
      </c>
      <c r="L398" s="81">
        <v>44.694144077914714</v>
      </c>
      <c r="M398" s="81">
        <v>101.77029615607776</v>
      </c>
      <c r="N398" s="81">
        <v>70.669217820724256</v>
      </c>
      <c r="O398" s="81">
        <v>62.480917150157211</v>
      </c>
      <c r="P398" s="81">
        <v>69.940087025826472</v>
      </c>
      <c r="Q398" s="81">
        <v>4.3929047732436954</v>
      </c>
      <c r="R398" s="81">
        <v>0</v>
      </c>
      <c r="S398" s="81">
        <v>7.4545596695881775</v>
      </c>
      <c r="T398" s="82"/>
      <c r="U398" s="81">
        <v>29121889</v>
      </c>
      <c r="V398" s="81">
        <v>1937</v>
      </c>
      <c r="W398" s="81">
        <v>1008</v>
      </c>
      <c r="X398" s="81">
        <v>19370</v>
      </c>
      <c r="Y398" s="81">
        <v>20977</v>
      </c>
      <c r="Z398" s="81">
        <v>34138</v>
      </c>
      <c r="AA398" s="81">
        <v>14001</v>
      </c>
      <c r="AB398" s="81">
        <v>56788</v>
      </c>
      <c r="AC398" s="81">
        <v>0</v>
      </c>
      <c r="AD398" s="81">
        <v>7.4545596695881775</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0</v>
      </c>
      <c r="BH398" s="81">
        <v>0</v>
      </c>
      <c r="BI398" s="81">
        <v>222.904</v>
      </c>
      <c r="BJ398" s="81">
        <v>0</v>
      </c>
      <c r="BK398" s="81">
        <v>4.2249999999999996</v>
      </c>
      <c r="BL398" s="81">
        <v>0</v>
      </c>
      <c r="BM398" s="82"/>
      <c r="BN398" s="81">
        <v>0</v>
      </c>
      <c r="BO398" s="81">
        <v>0</v>
      </c>
      <c r="BP398" s="81">
        <v>10</v>
      </c>
      <c r="BQ398" s="81">
        <v>0</v>
      </c>
      <c r="BR398" s="81">
        <v>1</v>
      </c>
      <c r="BS398" s="81">
        <v>0</v>
      </c>
      <c r="BT398"/>
      <c r="BU398" s="80">
        <v>218.57</v>
      </c>
      <c r="BV398" s="80">
        <v>0</v>
      </c>
      <c r="BW398" s="80">
        <v>8.5589999999999993</v>
      </c>
      <c r="BX398" s="80">
        <v>0</v>
      </c>
      <c r="BY398" s="80">
        <v>0</v>
      </c>
      <c r="BZ398" s="80">
        <v>0</v>
      </c>
      <c r="CA398" s="80">
        <v>0</v>
      </c>
      <c r="CB398" s="80">
        <v>0</v>
      </c>
      <c r="CC398" s="80">
        <v>0</v>
      </c>
    </row>
    <row r="399" spans="1:81">
      <c r="A399" s="80" t="s">
        <v>2258</v>
      </c>
      <c r="B399" s="80">
        <v>300</v>
      </c>
      <c r="C399" s="80">
        <v>11</v>
      </c>
      <c r="D399" s="80">
        <v>18</v>
      </c>
      <c r="E399" s="80">
        <v>2014</v>
      </c>
      <c r="F399" s="80" t="s">
        <v>90</v>
      </c>
      <c r="G399" s="80" t="s">
        <v>2247</v>
      </c>
      <c r="H399" s="80" t="s">
        <v>2248</v>
      </c>
      <c r="I399" s="177"/>
      <c r="J399" s="81">
        <v>835.95219902806491</v>
      </c>
      <c r="K399" s="81">
        <v>3.9649020160709587</v>
      </c>
      <c r="L399" s="81">
        <v>29.199820017889181</v>
      </c>
      <c r="M399" s="81">
        <v>94.02588720905888</v>
      </c>
      <c r="N399" s="81">
        <v>61.885871776018938</v>
      </c>
      <c r="O399" s="81">
        <v>59.65090575851562</v>
      </c>
      <c r="P399" s="81">
        <v>69.068600484023648</v>
      </c>
      <c r="Q399" s="81">
        <v>4.1648438423559924</v>
      </c>
      <c r="R399" s="81">
        <v>0</v>
      </c>
      <c r="S399" s="81">
        <v>8.0462405043117613</v>
      </c>
      <c r="T399" s="82"/>
      <c r="U399" s="81">
        <v>32439583</v>
      </c>
      <c r="V399" s="81">
        <v>1551</v>
      </c>
      <c r="W399" s="81">
        <v>670</v>
      </c>
      <c r="X399" s="81">
        <v>18295</v>
      </c>
      <c r="Y399" s="81">
        <v>21009</v>
      </c>
      <c r="Z399" s="81">
        <v>34326</v>
      </c>
      <c r="AA399" s="81">
        <v>13755</v>
      </c>
      <c r="AB399" s="81">
        <v>56115</v>
      </c>
      <c r="AC399" s="81">
        <v>0</v>
      </c>
      <c r="AD399" s="81">
        <v>8.0462405043117613</v>
      </c>
      <c r="AE399" s="82"/>
      <c r="AF399" s="81">
        <v>417512747.12578368</v>
      </c>
      <c r="AG399" s="81">
        <v>3294068.2590058348</v>
      </c>
      <c r="AH399" s="81">
        <v>6354360.7008140115</v>
      </c>
      <c r="AI399" s="81">
        <v>115994003.98929752</v>
      </c>
      <c r="AJ399" s="81">
        <v>84176175.055964366</v>
      </c>
      <c r="AK399" s="81">
        <v>0</v>
      </c>
      <c r="AL399" s="81">
        <v>0</v>
      </c>
      <c r="AM399" s="81">
        <v>7703750.9614920979</v>
      </c>
      <c r="AN399" s="81">
        <v>0</v>
      </c>
      <c r="AO399" s="81">
        <v>0</v>
      </c>
      <c r="AP399" s="82"/>
      <c r="AQ399" s="81">
        <v>1735</v>
      </c>
      <c r="AR399" s="81">
        <v>425</v>
      </c>
      <c r="AS399" s="81">
        <v>0</v>
      </c>
      <c r="AT399" s="81">
        <v>0</v>
      </c>
      <c r="AU399" s="81">
        <v>0</v>
      </c>
      <c r="AV399" s="81">
        <v>0</v>
      </c>
      <c r="AW399" s="81" t="s">
        <v>564</v>
      </c>
      <c r="AX399" s="82"/>
      <c r="AY399" s="81">
        <v>8111.8240000000005</v>
      </c>
      <c r="AZ399" s="81">
        <v>21355.3</v>
      </c>
      <c r="BA399" s="81">
        <v>0</v>
      </c>
      <c r="BB399" s="81">
        <v>0</v>
      </c>
      <c r="BC399" s="81">
        <v>0</v>
      </c>
      <c r="BD399" s="81">
        <v>0</v>
      </c>
      <c r="BE399" s="81" t="s">
        <v>564</v>
      </c>
      <c r="BF399" s="82"/>
      <c r="BG399" s="81">
        <v>0</v>
      </c>
      <c r="BH399" s="81">
        <v>0</v>
      </c>
      <c r="BI399" s="81">
        <v>220.68899999999999</v>
      </c>
      <c r="BJ399" s="81">
        <v>0</v>
      </c>
      <c r="BK399" s="81">
        <v>4.234</v>
      </c>
      <c r="BL399" s="81">
        <v>0</v>
      </c>
      <c r="BM399" s="82"/>
      <c r="BN399" s="81">
        <v>0</v>
      </c>
      <c r="BO399" s="81">
        <v>0</v>
      </c>
      <c r="BP399" s="81">
        <v>10</v>
      </c>
      <c r="BQ399" s="81">
        <v>0</v>
      </c>
      <c r="BR399" s="81">
        <v>1</v>
      </c>
      <c r="BS399" s="81">
        <v>0</v>
      </c>
      <c r="BT399"/>
      <c r="BU399" s="80">
        <v>216.17500000000001</v>
      </c>
      <c r="BV399" s="80">
        <v>0</v>
      </c>
      <c r="BW399" s="80">
        <v>8.7479999999999993</v>
      </c>
      <c r="BX399" s="80">
        <v>0</v>
      </c>
      <c r="BY399" s="80">
        <v>0</v>
      </c>
      <c r="BZ399" s="80">
        <v>0</v>
      </c>
      <c r="CA399" s="80">
        <v>0</v>
      </c>
      <c r="CB399" s="80">
        <v>0</v>
      </c>
      <c r="CC399" s="80">
        <v>0</v>
      </c>
    </row>
    <row r="400" spans="1:81">
      <c r="A400" s="80" t="s">
        <v>2259</v>
      </c>
      <c r="B400" s="80">
        <v>301</v>
      </c>
      <c r="C400" s="80">
        <v>12</v>
      </c>
      <c r="D400" s="80">
        <v>18</v>
      </c>
      <c r="E400" s="80">
        <v>2015</v>
      </c>
      <c r="F400" s="80" t="s">
        <v>91</v>
      </c>
      <c r="G400" s="80" t="s">
        <v>2247</v>
      </c>
      <c r="H400" s="80" t="s">
        <v>2248</v>
      </c>
      <c r="I400" s="177"/>
      <c r="J400" s="81">
        <v>747.69140597206001</v>
      </c>
      <c r="K400" s="81">
        <v>3.5600191067187699</v>
      </c>
      <c r="L400" s="81">
        <v>29.206466845040516</v>
      </c>
      <c r="M400" s="81">
        <v>89.984324719278305</v>
      </c>
      <c r="N400" s="81">
        <v>54.953128820784393</v>
      </c>
      <c r="O400" s="81">
        <v>59.040359394059372</v>
      </c>
      <c r="P400" s="81">
        <v>68.499808128971239</v>
      </c>
      <c r="Q400" s="81">
        <v>4.0195579704327828</v>
      </c>
      <c r="R400" s="81">
        <v>0</v>
      </c>
      <c r="S400" s="81">
        <v>8.377069518373462</v>
      </c>
      <c r="T400" s="82"/>
      <c r="U400" s="81">
        <v>33120359</v>
      </c>
      <c r="V400" s="81">
        <v>1551</v>
      </c>
      <c r="W400" s="81">
        <v>670</v>
      </c>
      <c r="X400" s="81">
        <v>18295</v>
      </c>
      <c r="Y400" s="81">
        <v>21047</v>
      </c>
      <c r="Z400" s="81">
        <v>34302</v>
      </c>
      <c r="AA400" s="81">
        <v>13631</v>
      </c>
      <c r="AB400" s="81">
        <v>55322</v>
      </c>
      <c r="AC400" s="81">
        <v>0</v>
      </c>
      <c r="AD400" s="81">
        <v>8.377069518373462</v>
      </c>
      <c r="AE400" s="82"/>
      <c r="AF400" s="81">
        <v>380033073.49666101</v>
      </c>
      <c r="AG400" s="81">
        <v>2855102.7186287227</v>
      </c>
      <c r="AH400" s="81">
        <v>5485736.5362083912</v>
      </c>
      <c r="AI400" s="81">
        <v>113090857.06974186</v>
      </c>
      <c r="AJ400" s="81">
        <v>82014008.23469305</v>
      </c>
      <c r="AK400" s="81">
        <v>0</v>
      </c>
      <c r="AL400" s="81">
        <v>0</v>
      </c>
      <c r="AM400" s="81">
        <v>7581648.0329382084</v>
      </c>
      <c r="AN400" s="81">
        <v>0</v>
      </c>
      <c r="AO400" s="81">
        <v>0</v>
      </c>
      <c r="AP400" s="82"/>
      <c r="AQ400" s="81">
        <v>1844</v>
      </c>
      <c r="AR400" s="81">
        <v>516</v>
      </c>
      <c r="AS400" s="81">
        <v>0</v>
      </c>
      <c r="AT400" s="81">
        <v>0</v>
      </c>
      <c r="AU400" s="81">
        <v>0</v>
      </c>
      <c r="AV400" s="81">
        <v>0</v>
      </c>
      <c r="AW400" s="81" t="s">
        <v>564</v>
      </c>
      <c r="AX400" s="82"/>
      <c r="AY400" s="81">
        <v>8794.7939999999999</v>
      </c>
      <c r="AZ400" s="81">
        <v>31417.599999999999</v>
      </c>
      <c r="BA400" s="81">
        <v>0</v>
      </c>
      <c r="BB400" s="81">
        <v>0</v>
      </c>
      <c r="BC400" s="81">
        <v>0</v>
      </c>
      <c r="BD400" s="81">
        <v>0</v>
      </c>
      <c r="BE400" s="81" t="s">
        <v>564</v>
      </c>
      <c r="BF400" s="82"/>
      <c r="BG400" s="81">
        <v>0</v>
      </c>
      <c r="BH400" s="81">
        <v>0</v>
      </c>
      <c r="BI400" s="81">
        <v>203.47399999999999</v>
      </c>
      <c r="BJ400" s="81">
        <v>0</v>
      </c>
      <c r="BK400" s="81">
        <v>3.9340000000000002</v>
      </c>
      <c r="BL400" s="81">
        <v>0</v>
      </c>
      <c r="BM400" s="82"/>
      <c r="BN400" s="81">
        <v>0</v>
      </c>
      <c r="BO400" s="81">
        <v>0</v>
      </c>
      <c r="BP400" s="81">
        <v>10</v>
      </c>
      <c r="BQ400" s="81">
        <v>0</v>
      </c>
      <c r="BR400" s="81">
        <v>1</v>
      </c>
      <c r="BS400" s="81">
        <v>0</v>
      </c>
      <c r="BT400"/>
      <c r="BU400" s="80">
        <v>199.178</v>
      </c>
      <c r="BV400" s="80">
        <v>0</v>
      </c>
      <c r="BW400" s="80">
        <v>8.23</v>
      </c>
      <c r="BX400" s="80">
        <v>0</v>
      </c>
      <c r="BY400" s="80">
        <v>0</v>
      </c>
      <c r="BZ400" s="80">
        <v>0</v>
      </c>
      <c r="CA400" s="80">
        <v>0</v>
      </c>
      <c r="CB400" s="80">
        <v>0</v>
      </c>
      <c r="CC400" s="80">
        <v>0</v>
      </c>
    </row>
    <row r="401" spans="1:81">
      <c r="A401" s="80" t="s">
        <v>2260</v>
      </c>
      <c r="B401" s="80">
        <v>302</v>
      </c>
      <c r="C401" s="80">
        <v>13</v>
      </c>
      <c r="D401" s="80">
        <v>18</v>
      </c>
      <c r="E401" s="80">
        <v>2016</v>
      </c>
      <c r="F401" s="80" t="s">
        <v>92</v>
      </c>
      <c r="G401" s="80" t="s">
        <v>2247</v>
      </c>
      <c r="H401" s="80" t="s">
        <v>2248</v>
      </c>
      <c r="I401" s="177"/>
      <c r="J401" s="81">
        <v>645.06775537354997</v>
      </c>
      <c r="K401" s="81">
        <v>3.4628967144367442</v>
      </c>
      <c r="L401" s="81">
        <v>27.572212241070861</v>
      </c>
      <c r="M401" s="81">
        <v>73.177539603944666</v>
      </c>
      <c r="N401" s="81">
        <v>54.849088254002808</v>
      </c>
      <c r="O401" s="81">
        <v>58.847095775696985</v>
      </c>
      <c r="P401" s="81">
        <v>65.738507767841526</v>
      </c>
      <c r="Q401" s="81">
        <v>3.8663972045804949</v>
      </c>
      <c r="R401" s="81">
        <v>0</v>
      </c>
      <c r="S401" s="81">
        <v>6.6875063414661735</v>
      </c>
      <c r="T401" s="82"/>
      <c r="U401" s="81">
        <v>30223678</v>
      </c>
      <c r="V401" s="81">
        <v>1551</v>
      </c>
      <c r="W401" s="81">
        <v>670</v>
      </c>
      <c r="X401" s="81">
        <v>18295</v>
      </c>
      <c r="Y401" s="81">
        <v>21126</v>
      </c>
      <c r="Z401" s="81">
        <v>34610</v>
      </c>
      <c r="AA401" s="81">
        <v>13530</v>
      </c>
      <c r="AB401" s="81">
        <v>54740</v>
      </c>
      <c r="AC401" s="81">
        <v>0</v>
      </c>
      <c r="AD401" s="81">
        <v>6.6875063414661744</v>
      </c>
      <c r="AE401" s="82"/>
      <c r="AF401" s="81">
        <v>337871644.51111579</v>
      </c>
      <c r="AG401" s="81">
        <v>2876927.780649886</v>
      </c>
      <c r="AH401" s="81">
        <v>4068695.7304710438</v>
      </c>
      <c r="AI401" s="81">
        <v>117584280.0959952</v>
      </c>
      <c r="AJ401" s="81">
        <v>88931474.943316817</v>
      </c>
      <c r="AK401" s="81">
        <v>0</v>
      </c>
      <c r="AL401" s="81">
        <v>0</v>
      </c>
      <c r="AM401" s="81">
        <v>7507715.6047476549</v>
      </c>
      <c r="AN401" s="81">
        <v>0</v>
      </c>
      <c r="AO401" s="81">
        <v>0</v>
      </c>
      <c r="AP401" s="82"/>
      <c r="AQ401" s="81">
        <v>1946</v>
      </c>
      <c r="AR401" s="81">
        <v>563</v>
      </c>
      <c r="AS401" s="81">
        <v>0</v>
      </c>
      <c r="AT401" s="81">
        <v>0</v>
      </c>
      <c r="AU401" s="81">
        <v>0</v>
      </c>
      <c r="AV401" s="81">
        <v>0</v>
      </c>
      <c r="AW401" s="81" t="s">
        <v>564</v>
      </c>
      <c r="AX401" s="82"/>
      <c r="AY401" s="81">
        <v>9380.16</v>
      </c>
      <c r="AZ401" s="81">
        <v>35425.1</v>
      </c>
      <c r="BA401" s="81">
        <v>0</v>
      </c>
      <c r="BB401" s="81">
        <v>0</v>
      </c>
      <c r="BC401" s="81">
        <v>0</v>
      </c>
      <c r="BD401" s="81">
        <v>0</v>
      </c>
      <c r="BE401" s="81" t="s">
        <v>564</v>
      </c>
      <c r="BF401" s="82"/>
      <c r="BG401" s="81">
        <v>0</v>
      </c>
      <c r="BH401" s="81">
        <v>0</v>
      </c>
      <c r="BI401" s="81">
        <v>192.583</v>
      </c>
      <c r="BJ401" s="81">
        <v>0</v>
      </c>
      <c r="BK401" s="81">
        <v>3.5569999999999999</v>
      </c>
      <c r="BL401" s="81">
        <v>0</v>
      </c>
      <c r="BM401" s="82"/>
      <c r="BN401" s="81">
        <v>0</v>
      </c>
      <c r="BO401" s="81">
        <v>0</v>
      </c>
      <c r="BP401" s="81">
        <v>10</v>
      </c>
      <c r="BQ401" s="81">
        <v>0</v>
      </c>
      <c r="BR401" s="81">
        <v>1</v>
      </c>
      <c r="BS401" s="81">
        <v>0</v>
      </c>
      <c r="BT401"/>
      <c r="BU401" s="80">
        <v>187</v>
      </c>
      <c r="BV401" s="80">
        <v>0</v>
      </c>
      <c r="BW401" s="80">
        <v>9.14</v>
      </c>
      <c r="BX401" s="80">
        <v>0</v>
      </c>
      <c r="BY401" s="80">
        <v>0</v>
      </c>
      <c r="BZ401" s="80">
        <v>0</v>
      </c>
      <c r="CA401" s="80">
        <v>0</v>
      </c>
      <c r="CB401" s="80">
        <v>0</v>
      </c>
      <c r="CC401" s="80">
        <v>0</v>
      </c>
    </row>
    <row r="402" spans="1:81">
      <c r="A402" s="80" t="s">
        <v>2261</v>
      </c>
      <c r="B402" s="80">
        <v>303</v>
      </c>
      <c r="C402" s="80">
        <v>14</v>
      </c>
      <c r="D402" s="80">
        <v>18</v>
      </c>
      <c r="E402" s="80">
        <v>2017</v>
      </c>
      <c r="F402" s="80" t="s">
        <v>71</v>
      </c>
      <c r="G402" s="80" t="s">
        <v>2247</v>
      </c>
      <c r="H402" s="80" t="s">
        <v>2248</v>
      </c>
      <c r="I402" s="177"/>
      <c r="J402" s="81">
        <v>659.65455243954523</v>
      </c>
      <c r="K402" s="81">
        <v>3.5578646090692625</v>
      </c>
      <c r="L402" s="81">
        <v>27.349548495513655</v>
      </c>
      <c r="M402" s="81">
        <v>68.133038612824237</v>
      </c>
      <c r="N402" s="81">
        <v>50.971440058888746</v>
      </c>
      <c r="O402" s="81">
        <v>57.993894397674147</v>
      </c>
      <c r="P402" s="81">
        <v>65.211035091196351</v>
      </c>
      <c r="Q402" s="81">
        <v>3.6928800235371337</v>
      </c>
      <c r="R402" s="81">
        <v>0</v>
      </c>
      <c r="S402" s="81">
        <v>7.1183706135924636</v>
      </c>
      <c r="T402" s="82"/>
      <c r="U402" s="81">
        <v>33240854</v>
      </c>
      <c r="V402" s="81">
        <v>1551</v>
      </c>
      <c r="W402" s="81">
        <v>670</v>
      </c>
      <c r="X402" s="81">
        <v>18295</v>
      </c>
      <c r="Y402" s="81">
        <v>21212</v>
      </c>
      <c r="Z402" s="81">
        <v>34674</v>
      </c>
      <c r="AA402" s="81">
        <v>13507</v>
      </c>
      <c r="AB402" s="81">
        <v>54068</v>
      </c>
      <c r="AC402" s="81">
        <v>0</v>
      </c>
      <c r="AD402" s="81">
        <v>7.1183706135924636</v>
      </c>
      <c r="AE402" s="82"/>
      <c r="AF402" s="81">
        <v>353881294.53868097</v>
      </c>
      <c r="AG402" s="81">
        <v>2912436.2692283909</v>
      </c>
      <c r="AH402" s="81">
        <v>5459832.1550914077</v>
      </c>
      <c r="AI402" s="81">
        <v>111722197.0183811</v>
      </c>
      <c r="AJ402" s="81">
        <v>88901181.125948027</v>
      </c>
      <c r="AK402" s="81">
        <v>0</v>
      </c>
      <c r="AL402" s="81">
        <v>0</v>
      </c>
      <c r="AM402" s="81">
        <v>7427152.5854611006</v>
      </c>
      <c r="AN402" s="81">
        <v>0</v>
      </c>
      <c r="AO402" s="81">
        <v>0</v>
      </c>
      <c r="AP402" s="82"/>
      <c r="AQ402" s="81">
        <v>2026</v>
      </c>
      <c r="AR402" s="81">
        <v>601</v>
      </c>
      <c r="AS402" s="81">
        <v>0</v>
      </c>
      <c r="AT402" s="81">
        <v>0</v>
      </c>
      <c r="AU402" s="81">
        <v>0</v>
      </c>
      <c r="AV402" s="81">
        <v>1</v>
      </c>
      <c r="AW402" s="81" t="s">
        <v>564</v>
      </c>
      <c r="AX402" s="82"/>
      <c r="AY402" s="81">
        <v>9842.94</v>
      </c>
      <c r="AZ402" s="81">
        <v>39186.5</v>
      </c>
      <c r="BA402" s="81">
        <v>0</v>
      </c>
      <c r="BB402" s="81">
        <v>0</v>
      </c>
      <c r="BC402" s="81">
        <v>0</v>
      </c>
      <c r="BD402" s="81">
        <v>2112</v>
      </c>
      <c r="BE402" s="81" t="s">
        <v>564</v>
      </c>
      <c r="BF402" s="82"/>
      <c r="BG402" s="81">
        <v>0</v>
      </c>
      <c r="BH402" s="81">
        <v>0</v>
      </c>
      <c r="BI402" s="81">
        <v>187.892</v>
      </c>
      <c r="BJ402" s="81">
        <v>0</v>
      </c>
      <c r="BK402" s="81">
        <v>3.306</v>
      </c>
      <c r="BL402" s="81">
        <v>0</v>
      </c>
      <c r="BM402" s="82"/>
      <c r="BN402" s="81">
        <v>0</v>
      </c>
      <c r="BO402" s="81">
        <v>0</v>
      </c>
      <c r="BP402" s="81">
        <v>10</v>
      </c>
      <c r="BQ402" s="81">
        <v>0</v>
      </c>
      <c r="BR402" s="81">
        <v>1</v>
      </c>
      <c r="BS402" s="81">
        <v>0</v>
      </c>
      <c r="BT402"/>
      <c r="BU402" s="80">
        <v>180.31299999999999</v>
      </c>
      <c r="BV402" s="80">
        <v>2E-3</v>
      </c>
      <c r="BW402" s="80">
        <v>10.882999999999999</v>
      </c>
      <c r="BX402" s="80">
        <v>0</v>
      </c>
      <c r="BY402" s="80">
        <v>0</v>
      </c>
      <c r="BZ402" s="80">
        <v>0</v>
      </c>
      <c r="CA402" s="80">
        <v>0</v>
      </c>
      <c r="CB402" s="80">
        <v>0</v>
      </c>
      <c r="CC402" s="80">
        <v>0</v>
      </c>
    </row>
    <row r="403" spans="1:81">
      <c r="A403" s="80" t="s">
        <v>2262</v>
      </c>
      <c r="B403" s="80">
        <v>304</v>
      </c>
      <c r="C403" s="80">
        <v>15</v>
      </c>
      <c r="D403" s="80">
        <v>18</v>
      </c>
      <c r="E403" s="80">
        <v>2018</v>
      </c>
      <c r="F403" s="80" t="s">
        <v>93</v>
      </c>
      <c r="G403" s="80" t="s">
        <v>2247</v>
      </c>
      <c r="H403" s="80" t="s">
        <v>2248</v>
      </c>
      <c r="I403" s="177"/>
      <c r="J403" s="81">
        <v>606.76012460214474</v>
      </c>
      <c r="K403" s="81">
        <v>3.0024800431435024</v>
      </c>
      <c r="L403" s="81">
        <v>24.699724517700957</v>
      </c>
      <c r="M403" s="81">
        <v>62.163870597929133</v>
      </c>
      <c r="N403" s="81">
        <v>35.498850183600076</v>
      </c>
      <c r="O403" s="81">
        <v>56.874775467622527</v>
      </c>
      <c r="P403" s="81">
        <v>65.761660146878583</v>
      </c>
      <c r="Q403" s="81">
        <v>3.3917573981903448</v>
      </c>
      <c r="R403" s="81">
        <v>0</v>
      </c>
      <c r="S403" s="81">
        <v>8.0848321034754829</v>
      </c>
      <c r="T403" s="82"/>
      <c r="U403" s="81">
        <v>33741741</v>
      </c>
      <c r="V403" s="81">
        <v>1551</v>
      </c>
      <c r="W403" s="81">
        <v>670</v>
      </c>
      <c r="X403" s="81">
        <v>18295</v>
      </c>
      <c r="Y403" s="81">
        <v>21371</v>
      </c>
      <c r="Z403" s="81">
        <v>34656</v>
      </c>
      <c r="AA403" s="81">
        <v>13758</v>
      </c>
      <c r="AB403" s="81">
        <v>53515</v>
      </c>
      <c r="AC403" s="81">
        <v>0</v>
      </c>
      <c r="AD403" s="81">
        <v>8.0848321034754829</v>
      </c>
      <c r="AE403" s="82"/>
      <c r="AF403" s="81">
        <v>329634436.70455992</v>
      </c>
      <c r="AG403" s="81">
        <v>2634648.729298112</v>
      </c>
      <c r="AH403" s="81">
        <v>5185423.2674064292</v>
      </c>
      <c r="AI403" s="81">
        <v>107305841.2737662</v>
      </c>
      <c r="AJ403" s="81">
        <v>75615042.070268437</v>
      </c>
      <c r="AK403" s="81">
        <v>0</v>
      </c>
      <c r="AL403" s="81">
        <v>0</v>
      </c>
      <c r="AM403" s="81">
        <v>7366399.189733888</v>
      </c>
      <c r="AN403" s="81">
        <v>0</v>
      </c>
      <c r="AO403" s="81">
        <v>0</v>
      </c>
      <c r="AP403" s="82"/>
      <c r="AQ403" s="81">
        <v>2134</v>
      </c>
      <c r="AR403" s="81">
        <v>622</v>
      </c>
      <c r="AS403" s="81">
        <v>0</v>
      </c>
      <c r="AT403" s="81">
        <v>0</v>
      </c>
      <c r="AU403" s="81">
        <v>0</v>
      </c>
      <c r="AV403" s="81">
        <v>1</v>
      </c>
      <c r="AW403" s="81" t="s">
        <v>564</v>
      </c>
      <c r="AX403" s="82"/>
      <c r="AY403" s="81">
        <v>10492.07</v>
      </c>
      <c r="AZ403" s="81">
        <v>39934</v>
      </c>
      <c r="BA403" s="81">
        <v>0</v>
      </c>
      <c r="BB403" s="81">
        <v>0</v>
      </c>
      <c r="BC403" s="81">
        <v>0</v>
      </c>
      <c r="BD403" s="81">
        <v>2112</v>
      </c>
      <c r="BE403" s="81" t="s">
        <v>564</v>
      </c>
      <c r="BF403" s="82"/>
      <c r="BG403" s="81">
        <v>0</v>
      </c>
      <c r="BH403" s="81">
        <v>0</v>
      </c>
      <c r="BI403" s="81">
        <v>181.995</v>
      </c>
      <c r="BJ403" s="81">
        <v>0</v>
      </c>
      <c r="BK403" s="81">
        <v>1.889</v>
      </c>
      <c r="BL403" s="81">
        <v>0</v>
      </c>
      <c r="BM403" s="82"/>
      <c r="BN403" s="81">
        <v>0</v>
      </c>
      <c r="BO403" s="81">
        <v>0</v>
      </c>
      <c r="BP403" s="81">
        <v>10</v>
      </c>
      <c r="BQ403" s="81">
        <v>0</v>
      </c>
      <c r="BR403" s="81">
        <v>1</v>
      </c>
      <c r="BS403" s="81">
        <v>0</v>
      </c>
      <c r="BT403"/>
      <c r="BU403" s="80">
        <v>173.46199999999999</v>
      </c>
      <c r="BV403" s="80">
        <v>1E-3</v>
      </c>
      <c r="BW403" s="80">
        <v>10.420999999999999</v>
      </c>
      <c r="BX403" s="80">
        <v>0</v>
      </c>
      <c r="BY403" s="80">
        <v>0</v>
      </c>
      <c r="BZ403" s="80">
        <v>0</v>
      </c>
      <c r="CA403" s="80">
        <v>0</v>
      </c>
      <c r="CB403" s="80">
        <v>0</v>
      </c>
      <c r="CC403" s="80">
        <v>0</v>
      </c>
    </row>
    <row r="404" spans="1:81">
      <c r="A404" s="80" t="s">
        <v>2263</v>
      </c>
      <c r="B404" s="80">
        <v>305</v>
      </c>
      <c r="C404" s="80">
        <v>16</v>
      </c>
      <c r="D404" s="80">
        <v>18</v>
      </c>
      <c r="E404" s="80">
        <v>2019</v>
      </c>
      <c r="F404" s="80" t="s">
        <v>73</v>
      </c>
      <c r="G404" s="80" t="s">
        <v>2247</v>
      </c>
      <c r="H404" s="80" t="s">
        <v>2248</v>
      </c>
      <c r="I404" s="177"/>
      <c r="J404" s="81">
        <v>583.11097854258219</v>
      </c>
      <c r="K404" s="81">
        <v>2.8528978921509025</v>
      </c>
      <c r="L404" s="81">
        <v>25.11770654733153</v>
      </c>
      <c r="M404" s="81">
        <v>65.28163933560738</v>
      </c>
      <c r="N404" s="81">
        <v>34.99723789501094</v>
      </c>
      <c r="O404" s="81">
        <v>54.933284108524923</v>
      </c>
      <c r="P404" s="81">
        <v>66.585044668801018</v>
      </c>
      <c r="Q404" s="81">
        <v>3.2597051187758979</v>
      </c>
      <c r="R404" s="81">
        <v>0</v>
      </c>
      <c r="S404" s="81">
        <v>9.3360442837169408</v>
      </c>
      <c r="T404" s="82"/>
      <c r="U404" s="81">
        <v>32358725</v>
      </c>
      <c r="V404" s="81">
        <v>1551</v>
      </c>
      <c r="W404" s="81">
        <v>670</v>
      </c>
      <c r="X404" s="81">
        <v>18295</v>
      </c>
      <c r="Y404" s="81">
        <v>21467</v>
      </c>
      <c r="Z404" s="81">
        <v>34392</v>
      </c>
      <c r="AA404" s="81">
        <v>13826</v>
      </c>
      <c r="AB404" s="81">
        <v>52824</v>
      </c>
      <c r="AC404" s="81">
        <v>0</v>
      </c>
      <c r="AD404" s="81">
        <v>9.3360442837169408</v>
      </c>
      <c r="AE404" s="82"/>
      <c r="AF404" s="81">
        <v>323573357.9876557</v>
      </c>
      <c r="AG404" s="81">
        <v>2553291.3105419711</v>
      </c>
      <c r="AH404" s="81">
        <v>5510510.0058501298</v>
      </c>
      <c r="AI404" s="81">
        <v>109711440.7755049</v>
      </c>
      <c r="AJ404" s="81">
        <v>69593586.747753993</v>
      </c>
      <c r="AK404" s="81">
        <v>0</v>
      </c>
      <c r="AL404" s="81">
        <v>0</v>
      </c>
      <c r="AM404" s="81">
        <v>7194231.1411409052</v>
      </c>
      <c r="AN404" s="81">
        <v>0</v>
      </c>
      <c r="AO404" s="81">
        <v>0</v>
      </c>
      <c r="AP404" s="82"/>
      <c r="AQ404" s="81">
        <v>2233</v>
      </c>
      <c r="AR404" s="81">
        <v>640</v>
      </c>
      <c r="AS404" s="81">
        <v>0</v>
      </c>
      <c r="AT404" s="81">
        <v>0</v>
      </c>
      <c r="AU404" s="81">
        <v>0</v>
      </c>
      <c r="AV404" s="81">
        <v>1</v>
      </c>
      <c r="AW404" s="81" t="s">
        <v>564</v>
      </c>
      <c r="AX404" s="82"/>
      <c r="AY404" s="81">
        <v>11055.24</v>
      </c>
      <c r="AZ404" s="81">
        <v>43063.80000000001</v>
      </c>
      <c r="BA404" s="81">
        <v>0</v>
      </c>
      <c r="BB404" s="81">
        <v>0</v>
      </c>
      <c r="BC404" s="81">
        <v>0</v>
      </c>
      <c r="BD404" s="81">
        <v>2112</v>
      </c>
      <c r="BE404" s="81" t="s">
        <v>564</v>
      </c>
      <c r="BF404" s="82"/>
      <c r="BG404" s="81">
        <v>0</v>
      </c>
      <c r="BH404" s="81">
        <v>0</v>
      </c>
      <c r="BI404" s="81">
        <v>151.72200000000001</v>
      </c>
      <c r="BJ404" s="81">
        <v>0</v>
      </c>
      <c r="BK404" s="81">
        <v>0</v>
      </c>
      <c r="BL404" s="81">
        <v>0</v>
      </c>
      <c r="BM404" s="82"/>
      <c r="BN404" s="81">
        <v>0</v>
      </c>
      <c r="BO404" s="81">
        <v>0</v>
      </c>
      <c r="BP404" s="81">
        <v>10</v>
      </c>
      <c r="BQ404" s="81">
        <v>0</v>
      </c>
      <c r="BR404" s="81">
        <v>0</v>
      </c>
      <c r="BS404" s="81">
        <v>0</v>
      </c>
      <c r="BT404"/>
      <c r="BU404" s="80">
        <v>141.292</v>
      </c>
      <c r="BV404" s="80">
        <v>0</v>
      </c>
      <c r="BW404" s="80">
        <v>10.43</v>
      </c>
      <c r="BX404" s="80">
        <v>0</v>
      </c>
      <c r="BY404" s="80">
        <v>0</v>
      </c>
      <c r="BZ404" s="80">
        <v>0</v>
      </c>
      <c r="CA404" s="80">
        <v>0</v>
      </c>
      <c r="CB404" s="80">
        <v>0</v>
      </c>
      <c r="CC404" s="80">
        <v>0</v>
      </c>
    </row>
    <row r="405" spans="1:81">
      <c r="A405" s="80" t="s">
        <v>2264</v>
      </c>
      <c r="B405" s="80">
        <v>306</v>
      </c>
      <c r="C405" s="80">
        <v>17</v>
      </c>
      <c r="D405" s="80">
        <v>18</v>
      </c>
      <c r="E405" s="80">
        <v>2020</v>
      </c>
      <c r="F405" s="80" t="s">
        <v>218</v>
      </c>
      <c r="G405" s="80" t="s">
        <v>2247</v>
      </c>
      <c r="H405" s="80" t="s">
        <v>2248</v>
      </c>
      <c r="I405" s="177"/>
      <c r="J405" s="81">
        <v>492.77941956861059</v>
      </c>
      <c r="K405" s="81">
        <v>2.9070705074325089</v>
      </c>
      <c r="L405" s="81">
        <v>23.7295338650286</v>
      </c>
      <c r="M405" s="81">
        <v>60.967946303886123</v>
      </c>
      <c r="N405" s="81">
        <v>40.78419495072071</v>
      </c>
      <c r="O405" s="81">
        <v>48.099941910512172</v>
      </c>
      <c r="P405" s="81">
        <v>62.016311107360579</v>
      </c>
      <c r="Q405" s="81">
        <v>3.0755190020826504</v>
      </c>
      <c r="R405" s="81">
        <v>0</v>
      </c>
      <c r="S405" s="81">
        <v>7.0933205558872228</v>
      </c>
      <c r="T405" s="82"/>
      <c r="U405" s="81">
        <v>27818157</v>
      </c>
      <c r="V405" s="81">
        <v>1562</v>
      </c>
      <c r="W405" s="81">
        <v>837</v>
      </c>
      <c r="X405" s="81">
        <v>17992</v>
      </c>
      <c r="Y405" s="81">
        <v>21567</v>
      </c>
      <c r="Z405" s="81">
        <v>34371</v>
      </c>
      <c r="AA405" s="81">
        <v>13991</v>
      </c>
      <c r="AB405" s="81">
        <v>52160</v>
      </c>
      <c r="AC405" s="81">
        <v>0</v>
      </c>
      <c r="AD405" s="81">
        <v>7.0933205558872228</v>
      </c>
      <c r="AE405" s="82"/>
      <c r="AF405" s="81">
        <v>282858867.75836992</v>
      </c>
      <c r="AG405" s="81">
        <v>2347452.7377703572</v>
      </c>
      <c r="AH405" s="81">
        <v>5399713.7726987591</v>
      </c>
      <c r="AI405" s="81">
        <v>101531560.11686809</v>
      </c>
      <c r="AJ405" s="81">
        <v>78896196.156632915</v>
      </c>
      <c r="AK405" s="81"/>
      <c r="AL405" s="81"/>
      <c r="AM405" s="81">
        <v>6807459.5096868603</v>
      </c>
      <c r="AN405" s="81"/>
      <c r="AO405" s="81"/>
      <c r="AP405" s="82"/>
      <c r="AQ405" s="81">
        <v>2327</v>
      </c>
      <c r="AR405" s="81">
        <v>686</v>
      </c>
      <c r="AS405" s="81">
        <v>0</v>
      </c>
      <c r="AT405" s="81">
        <v>0</v>
      </c>
      <c r="AU405" s="81">
        <v>0</v>
      </c>
      <c r="AV405" s="81">
        <v>1</v>
      </c>
      <c r="AW405" s="81">
        <v>0</v>
      </c>
      <c r="AX405" s="82"/>
      <c r="AY405" s="81">
        <v>11604.119999999981</v>
      </c>
      <c r="AZ405" s="81">
        <v>45227.899999999943</v>
      </c>
      <c r="BA405" s="81">
        <v>0</v>
      </c>
      <c r="BB405" s="81">
        <v>0</v>
      </c>
      <c r="BC405" s="81">
        <v>0</v>
      </c>
      <c r="BD405" s="81">
        <v>2112</v>
      </c>
      <c r="BE405" s="81">
        <v>0</v>
      </c>
      <c r="BF405" s="82"/>
      <c r="BG405" s="81">
        <v>0</v>
      </c>
      <c r="BH405" s="81">
        <v>0</v>
      </c>
      <c r="BI405" s="81">
        <v>138.452</v>
      </c>
      <c r="BJ405" s="81">
        <v>0</v>
      </c>
      <c r="BK405" s="81">
        <v>0</v>
      </c>
      <c r="BL405" s="81">
        <v>0</v>
      </c>
      <c r="BM405" s="82"/>
      <c r="BN405" s="81">
        <v>0</v>
      </c>
      <c r="BO405" s="81">
        <v>0</v>
      </c>
      <c r="BP405" s="81">
        <v>10</v>
      </c>
      <c r="BQ405" s="81">
        <v>0</v>
      </c>
      <c r="BR405" s="81">
        <v>0</v>
      </c>
      <c r="BS405" s="81">
        <v>0</v>
      </c>
      <c r="BT405"/>
      <c r="BU405" s="80">
        <v>130.79499999999999</v>
      </c>
      <c r="BV405" s="80">
        <v>0</v>
      </c>
      <c r="BW405" s="80">
        <v>7.657</v>
      </c>
      <c r="BX405" s="80">
        <v>0</v>
      </c>
      <c r="BY405" s="80">
        <v>0</v>
      </c>
      <c r="BZ405" s="80">
        <v>0</v>
      </c>
      <c r="CA405" s="80">
        <v>0</v>
      </c>
      <c r="CB405" s="80">
        <v>0</v>
      </c>
      <c r="CC405" s="80">
        <v>0</v>
      </c>
    </row>
    <row r="406" spans="1:81">
      <c r="A406" s="80" t="s">
        <v>2265</v>
      </c>
      <c r="B406" s="80">
        <v>306</v>
      </c>
      <c r="C406" s="80">
        <v>18</v>
      </c>
      <c r="D406" s="80">
        <v>18</v>
      </c>
      <c r="E406" s="80">
        <v>2021</v>
      </c>
      <c r="F406" s="80" t="s">
        <v>75</v>
      </c>
      <c r="G406" s="174" t="s">
        <v>2247</v>
      </c>
      <c r="H406" s="80" t="s">
        <v>2248</v>
      </c>
      <c r="I406" s="177"/>
      <c r="J406" s="81">
        <v>551.5070898363349</v>
      </c>
      <c r="K406" s="81">
        <v>3.1421023712120233</v>
      </c>
      <c r="L406" s="81">
        <v>21.56210220145897</v>
      </c>
      <c r="M406" s="81">
        <v>55.808040319797499</v>
      </c>
      <c r="N406" s="81">
        <v>36.92261702378007</v>
      </c>
      <c r="O406" s="81">
        <v>46.571900100004314</v>
      </c>
      <c r="P406" s="81">
        <v>63.743173770811346</v>
      </c>
      <c r="Q406" s="81">
        <v>3.0711355464117829</v>
      </c>
      <c r="R406" s="81">
        <v>0</v>
      </c>
      <c r="S406" s="81">
        <v>5.4137179350385924</v>
      </c>
      <c r="T406" s="82"/>
      <c r="U406" s="81">
        <v>33942206</v>
      </c>
      <c r="V406" s="81">
        <v>1562</v>
      </c>
      <c r="W406" s="81">
        <v>837</v>
      </c>
      <c r="X406" s="81">
        <v>17992</v>
      </c>
      <c r="Y406" s="81">
        <v>21604</v>
      </c>
      <c r="Z406" s="81">
        <v>34267</v>
      </c>
      <c r="AA406" s="81">
        <v>14024</v>
      </c>
      <c r="AB406" s="81">
        <v>51468</v>
      </c>
      <c r="AC406" s="81">
        <v>0</v>
      </c>
      <c r="AD406" s="81">
        <v>5.4137179350385924</v>
      </c>
      <c r="AE406" s="82"/>
      <c r="AF406" s="81">
        <v>329189157.29499638</v>
      </c>
      <c r="AG406" s="81">
        <v>2617487.7318249503</v>
      </c>
      <c r="AH406" s="81">
        <v>4832767.5661956808</v>
      </c>
      <c r="AI406" s="81">
        <v>107337021.7210536</v>
      </c>
      <c r="AJ406" s="81">
        <v>82398117.678480864</v>
      </c>
      <c r="AK406" s="81">
        <v>0</v>
      </c>
      <c r="AL406" s="81">
        <v>0</v>
      </c>
      <c r="AM406" s="81">
        <v>6755889.7776920004</v>
      </c>
      <c r="AN406" s="81">
        <v>0</v>
      </c>
      <c r="AO406" s="81">
        <v>0</v>
      </c>
      <c r="AP406" s="82"/>
      <c r="AQ406" s="81">
        <v>2468</v>
      </c>
      <c r="AR406" s="81">
        <v>697</v>
      </c>
      <c r="AS406" s="81">
        <v>0</v>
      </c>
      <c r="AT406" s="81">
        <v>1</v>
      </c>
      <c r="AU406" s="81">
        <v>0</v>
      </c>
      <c r="AV406" s="81">
        <v>1</v>
      </c>
      <c r="AW406" s="81"/>
      <c r="AX406" s="82"/>
      <c r="AY406" s="81">
        <v>12507.339999999969</v>
      </c>
      <c r="AZ406" s="81">
        <v>46942.499999999927</v>
      </c>
      <c r="BA406" s="81">
        <v>0</v>
      </c>
      <c r="BB406" s="81">
        <v>353.9</v>
      </c>
      <c r="BC406" s="81">
        <v>0</v>
      </c>
      <c r="BD406" s="81">
        <v>2112</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2266</v>
      </c>
      <c r="B407" s="80">
        <v>306</v>
      </c>
      <c r="C407" s="80">
        <v>19</v>
      </c>
      <c r="D407" s="80">
        <v>18</v>
      </c>
      <c r="E407" s="80">
        <v>2022</v>
      </c>
      <c r="F407" s="80" t="s">
        <v>568</v>
      </c>
      <c r="G407" s="174" t="s">
        <v>2247</v>
      </c>
      <c r="H407" s="80" t="s">
        <v>2248</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2595</v>
      </c>
      <c r="AR407" s="81">
        <v>701</v>
      </c>
      <c r="AS407" s="81">
        <v>0</v>
      </c>
      <c r="AT407" s="81">
        <v>1</v>
      </c>
      <c r="AU407" s="81">
        <v>0</v>
      </c>
      <c r="AV407" s="81">
        <v>1</v>
      </c>
      <c r="AW407" s="81"/>
      <c r="AX407" s="82"/>
      <c r="AY407" s="81">
        <v>13362.379999999972</v>
      </c>
      <c r="AZ407" s="81">
        <v>48056.699999999924</v>
      </c>
      <c r="BA407" s="81">
        <v>0</v>
      </c>
      <c r="BB407" s="81">
        <v>353.9</v>
      </c>
      <c r="BC407" s="81">
        <v>0</v>
      </c>
      <c r="BD407" s="81">
        <v>2112</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2267</v>
      </c>
      <c r="B408" s="80">
        <v>154</v>
      </c>
      <c r="C408" s="80">
        <v>1</v>
      </c>
      <c r="D408" s="80">
        <v>10</v>
      </c>
      <c r="E408" s="80">
        <v>1990</v>
      </c>
      <c r="F408" s="80" t="s">
        <v>562</v>
      </c>
      <c r="G408" s="80" t="s">
        <v>2268</v>
      </c>
      <c r="H408" s="80" t="s">
        <v>2269</v>
      </c>
      <c r="I408" s="177"/>
      <c r="J408" s="81">
        <v>474.96314059638689</v>
      </c>
      <c r="K408" s="81">
        <v>4.2283943038554721</v>
      </c>
      <c r="L408" s="81">
        <v>4.823850961631484</v>
      </c>
      <c r="M408" s="81">
        <v>25.271653426222503</v>
      </c>
      <c r="N408" s="81">
        <v>34.758742947693207</v>
      </c>
      <c r="O408" s="81">
        <v>32.94095501330721</v>
      </c>
      <c r="P408" s="81">
        <v>36.291587324231699</v>
      </c>
      <c r="Q408" s="81">
        <v>2.6896635622546854</v>
      </c>
      <c r="R408" s="81">
        <v>0</v>
      </c>
      <c r="S408" s="81">
        <v>2.2780684268629781</v>
      </c>
      <c r="T408" s="82"/>
      <c r="U408" s="81">
        <v>64775574</v>
      </c>
      <c r="V408" s="81">
        <v>1482</v>
      </c>
      <c r="W408" s="81">
        <v>52</v>
      </c>
      <c r="X408" s="81">
        <v>9888</v>
      </c>
      <c r="Y408" s="81">
        <v>11765</v>
      </c>
      <c r="Z408" s="81">
        <v>13549</v>
      </c>
      <c r="AA408" s="81">
        <v>8812</v>
      </c>
      <c r="AB408" s="81">
        <v>43671</v>
      </c>
      <c r="AC408" s="81">
        <v>0</v>
      </c>
      <c r="AD408" s="81">
        <v>2.2780684268629781</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2270</v>
      </c>
      <c r="B409" s="80">
        <v>155</v>
      </c>
      <c r="C409" s="80">
        <v>2</v>
      </c>
      <c r="D409" s="80">
        <v>10</v>
      </c>
      <c r="E409" s="80">
        <v>2005</v>
      </c>
      <c r="F409" s="80" t="s">
        <v>565</v>
      </c>
      <c r="G409" s="80" t="s">
        <v>2268</v>
      </c>
      <c r="H409" s="80" t="s">
        <v>2269</v>
      </c>
      <c r="I409" s="177"/>
      <c r="J409" s="81">
        <v>193.74860275001271</v>
      </c>
      <c r="K409" s="81">
        <v>3.0279135950534326</v>
      </c>
      <c r="L409" s="81">
        <v>4.2664988413480032</v>
      </c>
      <c r="M409" s="81">
        <v>67.838262911363941</v>
      </c>
      <c r="N409" s="81">
        <v>58.734519244039333</v>
      </c>
      <c r="O409" s="81">
        <v>54.827439374935793</v>
      </c>
      <c r="P409" s="81">
        <v>39.811928993106925</v>
      </c>
      <c r="Q409" s="81">
        <v>2.9086827336582215</v>
      </c>
      <c r="R409" s="81">
        <v>0</v>
      </c>
      <c r="S409" s="81">
        <v>4.5723013149999998</v>
      </c>
      <c r="T409" s="82"/>
      <c r="U409" s="81">
        <v>29425552</v>
      </c>
      <c r="V409" s="81">
        <v>1443</v>
      </c>
      <c r="W409" s="81">
        <v>51</v>
      </c>
      <c r="X409" s="81">
        <v>13854</v>
      </c>
      <c r="Y409" s="81">
        <v>16800</v>
      </c>
      <c r="Z409" s="81">
        <v>26096</v>
      </c>
      <c r="AA409" s="81">
        <v>7917</v>
      </c>
      <c r="AB409" s="81">
        <v>49371</v>
      </c>
      <c r="AC409" s="81">
        <v>0</v>
      </c>
      <c r="AD409" s="81">
        <v>4.5723013149999998</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2271</v>
      </c>
      <c r="B410" s="80">
        <v>156</v>
      </c>
      <c r="C410" s="80">
        <v>3</v>
      </c>
      <c r="D410" s="80">
        <v>10</v>
      </c>
      <c r="E410" s="80">
        <v>2006</v>
      </c>
      <c r="F410" s="80" t="s">
        <v>566</v>
      </c>
      <c r="G410" s="80" t="s">
        <v>2268</v>
      </c>
      <c r="H410" s="80" t="s">
        <v>2269</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2272</v>
      </c>
      <c r="B411" s="80">
        <v>157</v>
      </c>
      <c r="C411" s="80">
        <v>4</v>
      </c>
      <c r="D411" s="80">
        <v>10</v>
      </c>
      <c r="E411" s="80">
        <v>2007</v>
      </c>
      <c r="F411" s="80" t="s">
        <v>567</v>
      </c>
      <c r="G411" s="80" t="s">
        <v>2268</v>
      </c>
      <c r="H411" s="80" t="s">
        <v>2269</v>
      </c>
      <c r="I411" s="177"/>
      <c r="J411" s="81">
        <v>182.52141000745414</v>
      </c>
      <c r="K411" s="81">
        <v>2.4767373965687858</v>
      </c>
      <c r="L411" s="81">
        <v>7.2666273033568798</v>
      </c>
      <c r="M411" s="81">
        <v>64.458453035522354</v>
      </c>
      <c r="N411" s="81">
        <v>59.780341793923682</v>
      </c>
      <c r="O411" s="81">
        <v>54.568463704808153</v>
      </c>
      <c r="P411" s="81">
        <v>40.857117784512667</v>
      </c>
      <c r="Q411" s="81">
        <v>3.091750593936418</v>
      </c>
      <c r="R411" s="81">
        <v>0</v>
      </c>
      <c r="S411" s="81">
        <v>3.5987002895200004</v>
      </c>
      <c r="T411" s="82"/>
      <c r="U411" s="81">
        <v>29740591</v>
      </c>
      <c r="V411" s="81">
        <v>1131</v>
      </c>
      <c r="W411" s="81">
        <v>82</v>
      </c>
      <c r="X411" s="81">
        <v>15463</v>
      </c>
      <c r="Y411" s="81">
        <v>17352</v>
      </c>
      <c r="Z411" s="81">
        <v>27000</v>
      </c>
      <c r="AA411" s="81">
        <v>8001</v>
      </c>
      <c r="AB411" s="81">
        <v>49703</v>
      </c>
      <c r="AC411" s="81">
        <v>0</v>
      </c>
      <c r="AD411" s="81">
        <v>3.5987002895200004</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2273</v>
      </c>
      <c r="B412" s="80">
        <v>158</v>
      </c>
      <c r="C412" s="80">
        <v>5</v>
      </c>
      <c r="D412" s="80">
        <v>10</v>
      </c>
      <c r="E412" s="80">
        <v>2008</v>
      </c>
      <c r="F412" s="80" t="s">
        <v>84</v>
      </c>
      <c r="G412" s="80" t="s">
        <v>2268</v>
      </c>
      <c r="H412" s="80" t="s">
        <v>2269</v>
      </c>
      <c r="I412" s="177"/>
      <c r="J412" s="81">
        <v>166.68724368419268</v>
      </c>
      <c r="K412" s="81">
        <v>1.8564388364955586</v>
      </c>
      <c r="L412" s="81">
        <v>6.235297417550079</v>
      </c>
      <c r="M412" s="81">
        <v>67.627267209701458</v>
      </c>
      <c r="N412" s="81">
        <v>60.271611142150398</v>
      </c>
      <c r="O412" s="81">
        <v>53.278523459693247</v>
      </c>
      <c r="P412" s="81">
        <v>38.397932561504483</v>
      </c>
      <c r="Q412" s="81">
        <v>3.0507028006987102</v>
      </c>
      <c r="R412" s="81">
        <v>0</v>
      </c>
      <c r="S412" s="81">
        <v>4.2216032633600005</v>
      </c>
      <c r="T412" s="82"/>
      <c r="U412" s="81">
        <v>31844054</v>
      </c>
      <c r="V412" s="81">
        <v>1131</v>
      </c>
      <c r="W412" s="81">
        <v>82</v>
      </c>
      <c r="X412" s="81">
        <v>15463</v>
      </c>
      <c r="Y412" s="81">
        <v>17639</v>
      </c>
      <c r="Z412" s="81">
        <v>27287</v>
      </c>
      <c r="AA412" s="81">
        <v>7528</v>
      </c>
      <c r="AB412" s="81">
        <v>49849</v>
      </c>
      <c r="AC412" s="81">
        <v>0</v>
      </c>
      <c r="AD412" s="81">
        <v>4.2216032633600005</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2274</v>
      </c>
      <c r="B413" s="80">
        <v>159</v>
      </c>
      <c r="C413" s="80">
        <v>6</v>
      </c>
      <c r="D413" s="80">
        <v>10</v>
      </c>
      <c r="E413" s="80">
        <v>2009</v>
      </c>
      <c r="F413" s="80" t="s">
        <v>85</v>
      </c>
      <c r="G413" s="80" t="s">
        <v>2268</v>
      </c>
      <c r="H413" s="80" t="s">
        <v>2269</v>
      </c>
      <c r="I413" s="177"/>
      <c r="J413" s="81">
        <v>141.56484656202099</v>
      </c>
      <c r="K413" s="81">
        <v>1.5815787128254857</v>
      </c>
      <c r="L413" s="81">
        <v>5.761424365923701</v>
      </c>
      <c r="M413" s="81">
        <v>54.637435972065788</v>
      </c>
      <c r="N413" s="81">
        <v>50.680630051951177</v>
      </c>
      <c r="O413" s="81">
        <v>54.173445821951375</v>
      </c>
      <c r="P413" s="81">
        <v>36.826202382544949</v>
      </c>
      <c r="Q413" s="81">
        <v>2.9168347240699215</v>
      </c>
      <c r="R413" s="81">
        <v>0</v>
      </c>
      <c r="S413" s="81">
        <v>6.1258778169399992</v>
      </c>
      <c r="T413" s="82"/>
      <c r="U413" s="81">
        <v>25471796</v>
      </c>
      <c r="V413" s="81">
        <v>1064</v>
      </c>
      <c r="W413" s="81">
        <v>103</v>
      </c>
      <c r="X413" s="81">
        <v>15427</v>
      </c>
      <c r="Y413" s="81">
        <v>17838</v>
      </c>
      <c r="Z413" s="81">
        <v>27386</v>
      </c>
      <c r="AA413" s="81">
        <v>7412</v>
      </c>
      <c r="AB413" s="81">
        <v>50033</v>
      </c>
      <c r="AC413" s="81">
        <v>0</v>
      </c>
      <c r="AD413" s="81">
        <v>6.1258778169399992</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0</v>
      </c>
      <c r="BH413" s="81">
        <v>0</v>
      </c>
      <c r="BI413" s="81">
        <v>169.50899999999999</v>
      </c>
      <c r="BJ413" s="81">
        <v>0</v>
      </c>
      <c r="BK413" s="81">
        <v>5.61</v>
      </c>
      <c r="BL413" s="81">
        <v>0</v>
      </c>
      <c r="BM413" s="82"/>
      <c r="BN413" s="81">
        <v>0</v>
      </c>
      <c r="BO413" s="81">
        <v>0</v>
      </c>
      <c r="BP413" s="81">
        <v>14</v>
      </c>
      <c r="BQ413" s="81">
        <v>0</v>
      </c>
      <c r="BR413" s="81">
        <v>1</v>
      </c>
      <c r="BS413" s="81">
        <v>0</v>
      </c>
      <c r="BT413"/>
      <c r="BU413" s="80"/>
      <c r="BV413" s="80"/>
      <c r="BW413" s="80"/>
      <c r="BX413" s="80"/>
      <c r="BY413" s="80"/>
      <c r="BZ413" s="80"/>
      <c r="CA413" s="80"/>
      <c r="CB413" s="80"/>
      <c r="CC413" s="80"/>
    </row>
    <row r="414" spans="1:81">
      <c r="A414" s="80" t="s">
        <v>2275</v>
      </c>
      <c r="B414" s="80">
        <v>160</v>
      </c>
      <c r="C414" s="80">
        <v>7</v>
      </c>
      <c r="D414" s="80">
        <v>10</v>
      </c>
      <c r="E414" s="80">
        <v>2010</v>
      </c>
      <c r="F414" s="80" t="s">
        <v>86</v>
      </c>
      <c r="G414" s="80" t="s">
        <v>2268</v>
      </c>
      <c r="H414" s="80" t="s">
        <v>2269</v>
      </c>
      <c r="I414" s="177"/>
      <c r="J414" s="81">
        <v>143.71160598154071</v>
      </c>
      <c r="K414" s="81">
        <v>1.7981937549637195</v>
      </c>
      <c r="L414" s="81">
        <v>5.5163127489969863</v>
      </c>
      <c r="M414" s="81">
        <v>59.025034234432908</v>
      </c>
      <c r="N414" s="81">
        <v>57.852291517214269</v>
      </c>
      <c r="O414" s="81">
        <v>54.265482024813132</v>
      </c>
      <c r="P414" s="81">
        <v>37.366883228706151</v>
      </c>
      <c r="Q414" s="81">
        <v>3.0538060448261861</v>
      </c>
      <c r="R414" s="81">
        <v>0</v>
      </c>
      <c r="S414" s="81">
        <v>6.1963114263199994</v>
      </c>
      <c r="T414" s="82"/>
      <c r="U414" s="81">
        <v>26469269</v>
      </c>
      <c r="V414" s="81">
        <v>1064</v>
      </c>
      <c r="W414" s="81">
        <v>103</v>
      </c>
      <c r="X414" s="81">
        <v>15427</v>
      </c>
      <c r="Y414" s="81">
        <v>18029</v>
      </c>
      <c r="Z414" s="81">
        <v>27560</v>
      </c>
      <c r="AA414" s="81">
        <v>7333</v>
      </c>
      <c r="AB414" s="81">
        <v>50193</v>
      </c>
      <c r="AC414" s="81">
        <v>0</v>
      </c>
      <c r="AD414" s="81">
        <v>6.1963114263199994</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0</v>
      </c>
      <c r="BH414" s="81">
        <v>0</v>
      </c>
      <c r="BI414" s="81">
        <v>204.49700000000001</v>
      </c>
      <c r="BJ414" s="81">
        <v>0</v>
      </c>
      <c r="BK414" s="81">
        <v>10.484999999999999</v>
      </c>
      <c r="BL414" s="81">
        <v>0</v>
      </c>
      <c r="BM414" s="82"/>
      <c r="BN414" s="81">
        <v>0</v>
      </c>
      <c r="BO414" s="81">
        <v>0</v>
      </c>
      <c r="BP414" s="81">
        <v>15</v>
      </c>
      <c r="BQ414" s="81">
        <v>0</v>
      </c>
      <c r="BR414" s="81">
        <v>2</v>
      </c>
      <c r="BS414" s="81">
        <v>0</v>
      </c>
      <c r="BT414"/>
      <c r="BU414" s="80">
        <v>183.482</v>
      </c>
      <c r="BV414" s="80">
        <v>21.5</v>
      </c>
      <c r="BW414" s="80">
        <v>0</v>
      </c>
      <c r="BX414" s="80">
        <v>0</v>
      </c>
      <c r="BY414" s="80">
        <v>0</v>
      </c>
      <c r="BZ414" s="80">
        <v>0</v>
      </c>
      <c r="CA414" s="80">
        <v>10</v>
      </c>
      <c r="CB414" s="80">
        <v>0</v>
      </c>
      <c r="CC414" s="80">
        <v>0</v>
      </c>
    </row>
    <row r="415" spans="1:81">
      <c r="A415" s="80" t="s">
        <v>2276</v>
      </c>
      <c r="B415" s="80">
        <v>161</v>
      </c>
      <c r="C415" s="80">
        <v>8</v>
      </c>
      <c r="D415" s="80">
        <v>10</v>
      </c>
      <c r="E415" s="80">
        <v>2011</v>
      </c>
      <c r="F415" s="80" t="s">
        <v>87</v>
      </c>
      <c r="G415" s="80" t="s">
        <v>2268</v>
      </c>
      <c r="H415" s="80" t="s">
        <v>2269</v>
      </c>
      <c r="I415" s="177"/>
      <c r="J415" s="81">
        <v>132.33119530805527</v>
      </c>
      <c r="K415" s="81">
        <v>2.5343286241542065</v>
      </c>
      <c r="L415" s="81">
        <v>4.4275260219204355</v>
      </c>
      <c r="M415" s="81">
        <v>74.659465980416087</v>
      </c>
      <c r="N415" s="81">
        <v>64.548165455661888</v>
      </c>
      <c r="O415" s="81">
        <v>53.988474598432475</v>
      </c>
      <c r="P415" s="81">
        <v>36.410750163423558</v>
      </c>
      <c r="Q415" s="81">
        <v>3.5365660449684606</v>
      </c>
      <c r="R415" s="81">
        <v>0</v>
      </c>
      <c r="S415" s="81">
        <v>4.1971491900000011</v>
      </c>
      <c r="T415" s="82"/>
      <c r="U415" s="81">
        <v>19875605</v>
      </c>
      <c r="V415" s="81">
        <v>1064</v>
      </c>
      <c r="W415" s="81">
        <v>103</v>
      </c>
      <c r="X415" s="81">
        <v>15427</v>
      </c>
      <c r="Y415" s="81">
        <v>18274</v>
      </c>
      <c r="Z415" s="81">
        <v>28015</v>
      </c>
      <c r="AA415" s="81">
        <v>7358</v>
      </c>
      <c r="AB415" s="81">
        <v>50394</v>
      </c>
      <c r="AC415" s="81">
        <v>0</v>
      </c>
      <c r="AD415" s="81">
        <v>4.1971491900000011</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0</v>
      </c>
      <c r="BI415" s="81">
        <v>204.87100000000001</v>
      </c>
      <c r="BJ415" s="81">
        <v>0</v>
      </c>
      <c r="BK415" s="81">
        <v>9.484</v>
      </c>
      <c r="BL415" s="81">
        <v>0</v>
      </c>
      <c r="BM415" s="82"/>
      <c r="BN415" s="81">
        <v>0</v>
      </c>
      <c r="BO415" s="81">
        <v>0</v>
      </c>
      <c r="BP415" s="81">
        <v>15</v>
      </c>
      <c r="BQ415" s="81">
        <v>0</v>
      </c>
      <c r="BR415" s="81">
        <v>2</v>
      </c>
      <c r="BS415" s="81">
        <v>0</v>
      </c>
      <c r="BT415"/>
      <c r="BU415" s="80">
        <v>196.22</v>
      </c>
      <c r="BV415" s="80">
        <v>0</v>
      </c>
      <c r="BW415" s="80">
        <v>0</v>
      </c>
      <c r="BX415" s="80">
        <v>0</v>
      </c>
      <c r="BY415" s="80">
        <v>0</v>
      </c>
      <c r="BZ415" s="80">
        <v>0</v>
      </c>
      <c r="CA415" s="80">
        <v>15.124000000000001</v>
      </c>
      <c r="CB415" s="80">
        <v>3.0110000000000001</v>
      </c>
      <c r="CC415" s="80">
        <v>0</v>
      </c>
    </row>
    <row r="416" spans="1:81">
      <c r="A416" s="80" t="s">
        <v>2277</v>
      </c>
      <c r="B416" s="80">
        <v>162</v>
      </c>
      <c r="C416" s="80">
        <v>9</v>
      </c>
      <c r="D416" s="80">
        <v>10</v>
      </c>
      <c r="E416" s="80">
        <v>2012</v>
      </c>
      <c r="F416" s="80" t="s">
        <v>88</v>
      </c>
      <c r="G416" s="80" t="s">
        <v>2268</v>
      </c>
      <c r="H416" s="80" t="s">
        <v>2269</v>
      </c>
      <c r="I416" s="177"/>
      <c r="J416" s="81">
        <v>199.52364272473</v>
      </c>
      <c r="K416" s="81">
        <v>2.4629820493395789</v>
      </c>
      <c r="L416" s="81">
        <v>4.3823630513285501</v>
      </c>
      <c r="M416" s="81">
        <v>76.644679794310662</v>
      </c>
      <c r="N416" s="81">
        <v>75.869023755091973</v>
      </c>
      <c r="O416" s="81">
        <v>54.026323840080934</v>
      </c>
      <c r="P416" s="81">
        <v>36.473591913802068</v>
      </c>
      <c r="Q416" s="81">
        <v>3.876095678909723</v>
      </c>
      <c r="R416" s="81">
        <v>0</v>
      </c>
      <c r="S416" s="81">
        <v>4.5423208830399995</v>
      </c>
      <c r="T416" s="82"/>
      <c r="U416" s="81">
        <v>24604952</v>
      </c>
      <c r="V416" s="81">
        <v>1064</v>
      </c>
      <c r="W416" s="81">
        <v>103</v>
      </c>
      <c r="X416" s="81">
        <v>15427</v>
      </c>
      <c r="Y416" s="81">
        <v>18691</v>
      </c>
      <c r="Z416" s="81">
        <v>28257</v>
      </c>
      <c r="AA416" s="81">
        <v>7329</v>
      </c>
      <c r="AB416" s="81">
        <v>50836</v>
      </c>
      <c r="AC416" s="81">
        <v>0</v>
      </c>
      <c r="AD416" s="81">
        <v>4.5423208830399995</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0</v>
      </c>
      <c r="BH416" s="81">
        <v>0</v>
      </c>
      <c r="BI416" s="81">
        <v>268.721</v>
      </c>
      <c r="BJ416" s="81">
        <v>0</v>
      </c>
      <c r="BK416" s="81">
        <v>11.672000000000001</v>
      </c>
      <c r="BL416" s="81">
        <v>0</v>
      </c>
      <c r="BM416" s="82"/>
      <c r="BN416" s="81">
        <v>0</v>
      </c>
      <c r="BO416" s="81">
        <v>0</v>
      </c>
      <c r="BP416" s="81">
        <v>16</v>
      </c>
      <c r="BQ416" s="81">
        <v>0</v>
      </c>
      <c r="BR416" s="81">
        <v>2</v>
      </c>
      <c r="BS416" s="81">
        <v>0</v>
      </c>
      <c r="BT416"/>
      <c r="BU416" s="80">
        <v>259.92599999999999</v>
      </c>
      <c r="BV416" s="80">
        <v>0</v>
      </c>
      <c r="BW416" s="80">
        <v>0</v>
      </c>
      <c r="BX416" s="80">
        <v>0</v>
      </c>
      <c r="BY416" s="80">
        <v>0</v>
      </c>
      <c r="BZ416" s="80">
        <v>0</v>
      </c>
      <c r="CA416" s="80">
        <v>16.164999999999999</v>
      </c>
      <c r="CB416" s="80">
        <v>4.3019999999999996</v>
      </c>
      <c r="CC416" s="80">
        <v>0</v>
      </c>
    </row>
    <row r="417" spans="1:81">
      <c r="A417" s="80" t="s">
        <v>2278</v>
      </c>
      <c r="B417" s="80">
        <v>163</v>
      </c>
      <c r="C417" s="80">
        <v>10</v>
      </c>
      <c r="D417" s="80">
        <v>10</v>
      </c>
      <c r="E417" s="80">
        <v>2013</v>
      </c>
      <c r="F417" s="80" t="s">
        <v>89</v>
      </c>
      <c r="G417" s="80" t="s">
        <v>2268</v>
      </c>
      <c r="H417" s="80" t="s">
        <v>2269</v>
      </c>
      <c r="I417" s="177"/>
      <c r="J417" s="81">
        <v>213.59843868209595</v>
      </c>
      <c r="K417" s="81">
        <v>2.0065404595006338</v>
      </c>
      <c r="L417" s="81">
        <v>4.5351757777815411</v>
      </c>
      <c r="M417" s="81">
        <v>78.468000270653008</v>
      </c>
      <c r="N417" s="81">
        <v>82.203828481361072</v>
      </c>
      <c r="O417" s="81">
        <v>52.544514923658774</v>
      </c>
      <c r="P417" s="81">
        <v>36.626006576198819</v>
      </c>
      <c r="Q417" s="81">
        <v>3.9334088523965525</v>
      </c>
      <c r="R417" s="81">
        <v>0</v>
      </c>
      <c r="S417" s="81">
        <v>5.7584515401499994</v>
      </c>
      <c r="T417" s="82"/>
      <c r="U417" s="81">
        <v>27507259</v>
      </c>
      <c r="V417" s="81">
        <v>1064</v>
      </c>
      <c r="W417" s="81">
        <v>103</v>
      </c>
      <c r="X417" s="81">
        <v>15427</v>
      </c>
      <c r="Y417" s="81">
        <v>18845</v>
      </c>
      <c r="Z417" s="81">
        <v>28709</v>
      </c>
      <c r="AA417" s="81">
        <v>7332</v>
      </c>
      <c r="AB417" s="81">
        <v>50848</v>
      </c>
      <c r="AC417" s="81">
        <v>0</v>
      </c>
      <c r="AD417" s="81">
        <v>5.7584515401499994</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0</v>
      </c>
      <c r="BH417" s="81">
        <v>0</v>
      </c>
      <c r="BI417" s="81">
        <v>305.90899999999999</v>
      </c>
      <c r="BJ417" s="81">
        <v>0</v>
      </c>
      <c r="BK417" s="81">
        <v>8.0609999999999999</v>
      </c>
      <c r="BL417" s="81">
        <v>0</v>
      </c>
      <c r="BM417" s="82"/>
      <c r="BN417" s="81">
        <v>0</v>
      </c>
      <c r="BO417" s="81">
        <v>0</v>
      </c>
      <c r="BP417" s="81">
        <v>17</v>
      </c>
      <c r="BQ417" s="81">
        <v>0</v>
      </c>
      <c r="BR417" s="81">
        <v>1</v>
      </c>
      <c r="BS417" s="81">
        <v>0</v>
      </c>
      <c r="BT417"/>
      <c r="BU417" s="80">
        <v>281.83600000000001</v>
      </c>
      <c r="BV417" s="80">
        <v>0</v>
      </c>
      <c r="BW417" s="80">
        <v>0</v>
      </c>
      <c r="BX417" s="80">
        <v>0</v>
      </c>
      <c r="BY417" s="80">
        <v>0</v>
      </c>
      <c r="BZ417" s="80">
        <v>0</v>
      </c>
      <c r="CA417" s="80">
        <v>25.681000000000001</v>
      </c>
      <c r="CB417" s="80">
        <v>6.4530000000000003</v>
      </c>
      <c r="CC417" s="80">
        <v>0</v>
      </c>
    </row>
    <row r="418" spans="1:81">
      <c r="A418" s="80" t="s">
        <v>2279</v>
      </c>
      <c r="B418" s="80">
        <v>164</v>
      </c>
      <c r="C418" s="80">
        <v>11</v>
      </c>
      <c r="D418" s="80">
        <v>10</v>
      </c>
      <c r="E418" s="80">
        <v>2014</v>
      </c>
      <c r="F418" s="80" t="s">
        <v>90</v>
      </c>
      <c r="G418" s="80" t="s">
        <v>2268</v>
      </c>
      <c r="H418" s="80" t="s">
        <v>2269</v>
      </c>
      <c r="I418" s="177"/>
      <c r="J418" s="81">
        <v>220.97001352756598</v>
      </c>
      <c r="K418" s="81">
        <v>2.1652064870871048</v>
      </c>
      <c r="L418" s="81">
        <v>5.9907739258637678</v>
      </c>
      <c r="M418" s="81">
        <v>72.858562410764719</v>
      </c>
      <c r="N418" s="81">
        <v>82.134068076526617</v>
      </c>
      <c r="O418" s="81">
        <v>50.452856344665385</v>
      </c>
      <c r="P418" s="81">
        <v>36.766288094803429</v>
      </c>
      <c r="Q418" s="81">
        <v>3.7753383539004233</v>
      </c>
      <c r="R418" s="81">
        <v>0</v>
      </c>
      <c r="S418" s="81">
        <v>4.9734427316500005</v>
      </c>
      <c r="T418" s="82"/>
      <c r="U418" s="81">
        <v>28538129</v>
      </c>
      <c r="V418" s="81">
        <v>969</v>
      </c>
      <c r="W418" s="81">
        <v>151</v>
      </c>
      <c r="X418" s="81">
        <v>14820</v>
      </c>
      <c r="Y418" s="81">
        <v>19003</v>
      </c>
      <c r="Z418" s="81">
        <v>29033</v>
      </c>
      <c r="AA418" s="81">
        <v>7322</v>
      </c>
      <c r="AB418" s="81">
        <v>50867</v>
      </c>
      <c r="AC418" s="81">
        <v>0</v>
      </c>
      <c r="AD418" s="81">
        <v>4.9734427316500005</v>
      </c>
      <c r="AE418" s="82"/>
      <c r="AF418" s="81">
        <v>264468651.60772964</v>
      </c>
      <c r="AG418" s="81">
        <v>1812804.4198096362</v>
      </c>
      <c r="AH418" s="81">
        <v>1477369.4942143932</v>
      </c>
      <c r="AI418" s="81">
        <v>96351952.85766539</v>
      </c>
      <c r="AJ418" s="81">
        <v>116005050.19009443</v>
      </c>
      <c r="AK418" s="81">
        <v>0</v>
      </c>
      <c r="AL418" s="81">
        <v>0</v>
      </c>
      <c r="AM418" s="81">
        <v>6983278.9834842477</v>
      </c>
      <c r="AN418" s="81">
        <v>0</v>
      </c>
      <c r="AO418" s="81">
        <v>0</v>
      </c>
      <c r="AP418" s="82"/>
      <c r="AQ418" s="81">
        <v>1510</v>
      </c>
      <c r="AR418" s="81">
        <v>162</v>
      </c>
      <c r="AS418" s="81">
        <v>0</v>
      </c>
      <c r="AT418" s="81">
        <v>0</v>
      </c>
      <c r="AU418" s="81">
        <v>0</v>
      </c>
      <c r="AV418" s="81">
        <v>0</v>
      </c>
      <c r="AW418" s="81" t="s">
        <v>564</v>
      </c>
      <c r="AX418" s="82"/>
      <c r="AY418" s="81">
        <v>5911</v>
      </c>
      <c r="AZ418" s="81">
        <v>9147.6999999999989</v>
      </c>
      <c r="BA418" s="81">
        <v>0</v>
      </c>
      <c r="BB418" s="81">
        <v>0</v>
      </c>
      <c r="BC418" s="81">
        <v>0</v>
      </c>
      <c r="BD418" s="81">
        <v>0</v>
      </c>
      <c r="BE418" s="81" t="s">
        <v>564</v>
      </c>
      <c r="BF418" s="82"/>
      <c r="BG418" s="81">
        <v>0</v>
      </c>
      <c r="BH418" s="81">
        <v>0</v>
      </c>
      <c r="BI418" s="81">
        <v>331.98500000000001</v>
      </c>
      <c r="BJ418" s="81">
        <v>0</v>
      </c>
      <c r="BK418" s="81">
        <v>12.651</v>
      </c>
      <c r="BL418" s="81">
        <v>0</v>
      </c>
      <c r="BM418" s="82"/>
      <c r="BN418" s="81">
        <v>0</v>
      </c>
      <c r="BO418" s="81">
        <v>0</v>
      </c>
      <c r="BP418" s="81">
        <v>16</v>
      </c>
      <c r="BQ418" s="81">
        <v>0</v>
      </c>
      <c r="BR418" s="81">
        <v>2</v>
      </c>
      <c r="BS418" s="81">
        <v>0</v>
      </c>
      <c r="BT418"/>
      <c r="BU418" s="80">
        <v>297.71699999999998</v>
      </c>
      <c r="BV418" s="80">
        <v>0</v>
      </c>
      <c r="BW418" s="80">
        <v>0</v>
      </c>
      <c r="BX418" s="80">
        <v>0</v>
      </c>
      <c r="BY418" s="80">
        <v>0</v>
      </c>
      <c r="BZ418" s="80">
        <v>0</v>
      </c>
      <c r="CA418" s="80">
        <v>41.540999999999997</v>
      </c>
      <c r="CB418" s="80">
        <v>5.3780000000000001</v>
      </c>
      <c r="CC418" s="80">
        <v>0</v>
      </c>
    </row>
    <row r="419" spans="1:81">
      <c r="A419" s="80" t="s">
        <v>2280</v>
      </c>
      <c r="B419" s="80">
        <v>165</v>
      </c>
      <c r="C419" s="80">
        <v>12</v>
      </c>
      <c r="D419" s="80">
        <v>10</v>
      </c>
      <c r="E419" s="80">
        <v>2015</v>
      </c>
      <c r="F419" s="80" t="s">
        <v>91</v>
      </c>
      <c r="G419" s="80" t="s">
        <v>2268</v>
      </c>
      <c r="H419" s="80" t="s">
        <v>2269</v>
      </c>
      <c r="I419" s="177"/>
      <c r="J419" s="81">
        <v>176.96163728735593</v>
      </c>
      <c r="K419" s="81">
        <v>2.0748594532200944</v>
      </c>
      <c r="L419" s="81">
        <v>6.1550383029910618</v>
      </c>
      <c r="M419" s="81">
        <v>72.583410805477683</v>
      </c>
      <c r="N419" s="81">
        <v>70.35480886893599</v>
      </c>
      <c r="O419" s="81">
        <v>50.243342401958699</v>
      </c>
      <c r="P419" s="81">
        <v>36.448471011622651</v>
      </c>
      <c r="Q419" s="81">
        <v>3.6936891027600485</v>
      </c>
      <c r="R419" s="81">
        <v>0</v>
      </c>
      <c r="S419" s="81">
        <v>5.2628137620600013</v>
      </c>
      <c r="T419" s="82"/>
      <c r="U419" s="81">
        <v>29451223</v>
      </c>
      <c r="V419" s="81">
        <v>969</v>
      </c>
      <c r="W419" s="81">
        <v>151</v>
      </c>
      <c r="X419" s="81">
        <v>14820</v>
      </c>
      <c r="Y419" s="81">
        <v>19112</v>
      </c>
      <c r="Z419" s="81">
        <v>29191</v>
      </c>
      <c r="AA419" s="81">
        <v>7253</v>
      </c>
      <c r="AB419" s="81">
        <v>50837</v>
      </c>
      <c r="AC419" s="81">
        <v>0</v>
      </c>
      <c r="AD419" s="81">
        <v>5.2628137620600013</v>
      </c>
      <c r="AE419" s="82"/>
      <c r="AF419" s="81">
        <v>215149098.13483307</v>
      </c>
      <c r="AG419" s="81">
        <v>1606163.7951568204</v>
      </c>
      <c r="AH419" s="81">
        <v>1227187.6818265209</v>
      </c>
      <c r="AI419" s="81">
        <v>99797371.317345127</v>
      </c>
      <c r="AJ419" s="81">
        <v>105269526.17120211</v>
      </c>
      <c r="AK419" s="81">
        <v>0</v>
      </c>
      <c r="AL419" s="81">
        <v>0</v>
      </c>
      <c r="AM419" s="81">
        <v>6966997.596805606</v>
      </c>
      <c r="AN419" s="81">
        <v>0</v>
      </c>
      <c r="AO419" s="81">
        <v>0</v>
      </c>
      <c r="AP419" s="82"/>
      <c r="AQ419" s="81">
        <v>1676</v>
      </c>
      <c r="AR419" s="81">
        <v>233</v>
      </c>
      <c r="AS419" s="81">
        <v>0</v>
      </c>
      <c r="AT419" s="81">
        <v>0</v>
      </c>
      <c r="AU419" s="81">
        <v>0</v>
      </c>
      <c r="AV419" s="81">
        <v>0</v>
      </c>
      <c r="AW419" s="81" t="s">
        <v>564</v>
      </c>
      <c r="AX419" s="82"/>
      <c r="AY419" s="81">
        <v>6645.7</v>
      </c>
      <c r="AZ419" s="81">
        <v>12718.199999999999</v>
      </c>
      <c r="BA419" s="81">
        <v>0</v>
      </c>
      <c r="BB419" s="81">
        <v>0</v>
      </c>
      <c r="BC419" s="81">
        <v>0</v>
      </c>
      <c r="BD419" s="81">
        <v>0</v>
      </c>
      <c r="BE419" s="81" t="s">
        <v>564</v>
      </c>
      <c r="BF419" s="82"/>
      <c r="BG419" s="81">
        <v>0</v>
      </c>
      <c r="BH419" s="81">
        <v>0</v>
      </c>
      <c r="BI419" s="81">
        <v>326.678</v>
      </c>
      <c r="BJ419" s="81">
        <v>0</v>
      </c>
      <c r="BK419" s="81">
        <v>12.89</v>
      </c>
      <c r="BL419" s="81">
        <v>0</v>
      </c>
      <c r="BM419" s="82"/>
      <c r="BN419" s="81">
        <v>0</v>
      </c>
      <c r="BO419" s="81">
        <v>0</v>
      </c>
      <c r="BP419" s="81">
        <v>16</v>
      </c>
      <c r="BQ419" s="81">
        <v>0</v>
      </c>
      <c r="BR419" s="81">
        <v>2</v>
      </c>
      <c r="BS419" s="81">
        <v>0</v>
      </c>
      <c r="BT419"/>
      <c r="BU419" s="80">
        <v>274.54000000000002</v>
      </c>
      <c r="BV419" s="80">
        <v>0</v>
      </c>
      <c r="BW419" s="80">
        <v>0</v>
      </c>
      <c r="BX419" s="80">
        <v>0</v>
      </c>
      <c r="BY419" s="80">
        <v>0</v>
      </c>
      <c r="BZ419" s="80">
        <v>0</v>
      </c>
      <c r="CA419" s="80">
        <v>60.719000000000001</v>
      </c>
      <c r="CB419" s="80">
        <v>4.3090000000000002</v>
      </c>
      <c r="CC419" s="80">
        <v>0</v>
      </c>
    </row>
    <row r="420" spans="1:81">
      <c r="A420" s="80" t="s">
        <v>2281</v>
      </c>
      <c r="B420" s="80">
        <v>166</v>
      </c>
      <c r="C420" s="80">
        <v>13</v>
      </c>
      <c r="D420" s="80">
        <v>10</v>
      </c>
      <c r="E420" s="80">
        <v>2016</v>
      </c>
      <c r="F420" s="80" t="s">
        <v>92</v>
      </c>
      <c r="G420" s="80" t="s">
        <v>2268</v>
      </c>
      <c r="H420" s="80" t="s">
        <v>2269</v>
      </c>
      <c r="I420" s="177"/>
      <c r="J420" s="81">
        <v>196.99053930732822</v>
      </c>
      <c r="K420" s="81">
        <v>2.0349414342425951</v>
      </c>
      <c r="L420" s="81">
        <v>6.9345624832675385</v>
      </c>
      <c r="M420" s="81">
        <v>68.166526558699573</v>
      </c>
      <c r="N420" s="81">
        <v>75.989980766116403</v>
      </c>
      <c r="O420" s="81">
        <v>49.611111255223541</v>
      </c>
      <c r="P420" s="81">
        <v>34.943928149764687</v>
      </c>
      <c r="Q420" s="81">
        <v>3.6002557236367734</v>
      </c>
      <c r="R420" s="81">
        <v>0</v>
      </c>
      <c r="S420" s="81">
        <v>6.1533635190800009</v>
      </c>
      <c r="T420" s="82"/>
      <c r="U420" s="81">
        <v>32683118</v>
      </c>
      <c r="V420" s="81">
        <v>969</v>
      </c>
      <c r="W420" s="81">
        <v>151</v>
      </c>
      <c r="X420" s="81">
        <v>14820</v>
      </c>
      <c r="Y420" s="81">
        <v>19404</v>
      </c>
      <c r="Z420" s="81">
        <v>29178</v>
      </c>
      <c r="AA420" s="81">
        <v>7192</v>
      </c>
      <c r="AB420" s="81">
        <v>50972</v>
      </c>
      <c r="AC420" s="81">
        <v>0</v>
      </c>
      <c r="AD420" s="81">
        <v>6.1533635190800009</v>
      </c>
      <c r="AE420" s="82"/>
      <c r="AF420" s="81">
        <v>239521561.40026379</v>
      </c>
      <c r="AG420" s="81">
        <v>1496374.5377801789</v>
      </c>
      <c r="AH420" s="81">
        <v>1305211.015957729</v>
      </c>
      <c r="AI420" s="81">
        <v>104304714.32792769</v>
      </c>
      <c r="AJ420" s="81">
        <v>107712999.9970008</v>
      </c>
      <c r="AK420" s="81">
        <v>0</v>
      </c>
      <c r="AL420" s="81">
        <v>0</v>
      </c>
      <c r="AM420" s="81">
        <v>6990925.8276433591</v>
      </c>
      <c r="AN420" s="81">
        <v>0</v>
      </c>
      <c r="AO420" s="81">
        <v>0</v>
      </c>
      <c r="AP420" s="82"/>
      <c r="AQ420" s="81">
        <v>1782</v>
      </c>
      <c r="AR420" s="81">
        <v>270</v>
      </c>
      <c r="AS420" s="81">
        <v>0</v>
      </c>
      <c r="AT420" s="81">
        <v>0</v>
      </c>
      <c r="AU420" s="81">
        <v>0</v>
      </c>
      <c r="AV420" s="81">
        <v>0</v>
      </c>
      <c r="AW420" s="81" t="s">
        <v>564</v>
      </c>
      <c r="AX420" s="82"/>
      <c r="AY420" s="81">
        <v>7128.6</v>
      </c>
      <c r="AZ420" s="81">
        <v>13381.1</v>
      </c>
      <c r="BA420" s="81">
        <v>0</v>
      </c>
      <c r="BB420" s="81">
        <v>0</v>
      </c>
      <c r="BC420" s="81">
        <v>0</v>
      </c>
      <c r="BD420" s="81">
        <v>0</v>
      </c>
      <c r="BE420" s="81" t="s">
        <v>564</v>
      </c>
      <c r="BF420" s="82"/>
      <c r="BG420" s="81">
        <v>0</v>
      </c>
      <c r="BH420" s="81">
        <v>0</v>
      </c>
      <c r="BI420" s="81">
        <v>288.09100000000001</v>
      </c>
      <c r="BJ420" s="81">
        <v>0</v>
      </c>
      <c r="BK420" s="81">
        <v>12.776999999999999</v>
      </c>
      <c r="BL420" s="81">
        <v>0</v>
      </c>
      <c r="BM420" s="82"/>
      <c r="BN420" s="81">
        <v>0</v>
      </c>
      <c r="BO420" s="81">
        <v>0</v>
      </c>
      <c r="BP420" s="81">
        <v>16</v>
      </c>
      <c r="BQ420" s="81">
        <v>0</v>
      </c>
      <c r="BR420" s="81">
        <v>2</v>
      </c>
      <c r="BS420" s="81">
        <v>0</v>
      </c>
      <c r="BT420"/>
      <c r="BU420" s="80">
        <v>270.39299999999997</v>
      </c>
      <c r="BV420" s="80">
        <v>0</v>
      </c>
      <c r="BW420" s="80">
        <v>0</v>
      </c>
      <c r="BX420" s="80">
        <v>0</v>
      </c>
      <c r="BY420" s="80">
        <v>0</v>
      </c>
      <c r="BZ420" s="80">
        <v>0</v>
      </c>
      <c r="CA420" s="80">
        <v>26.166</v>
      </c>
      <c r="CB420" s="80">
        <v>4.3090000000000002</v>
      </c>
      <c r="CC420" s="80">
        <v>0</v>
      </c>
    </row>
    <row r="421" spans="1:81">
      <c r="A421" s="80" t="s">
        <v>2282</v>
      </c>
      <c r="B421" s="80">
        <v>167</v>
      </c>
      <c r="C421" s="80">
        <v>14</v>
      </c>
      <c r="D421" s="80">
        <v>10</v>
      </c>
      <c r="E421" s="80">
        <v>2017</v>
      </c>
      <c r="F421" s="80" t="s">
        <v>71</v>
      </c>
      <c r="G421" s="80" t="s">
        <v>2268</v>
      </c>
      <c r="H421" s="80" t="s">
        <v>2269</v>
      </c>
      <c r="I421" s="177"/>
      <c r="J421" s="81">
        <v>202.82211404192159</v>
      </c>
      <c r="K421" s="81">
        <v>1.9859381571334926</v>
      </c>
      <c r="L421" s="81">
        <v>5.5101965875956145</v>
      </c>
      <c r="M421" s="81">
        <v>54.792551717621848</v>
      </c>
      <c r="N421" s="81">
        <v>71.154942623126004</v>
      </c>
      <c r="O421" s="81">
        <v>49.350171543455424</v>
      </c>
      <c r="P421" s="81">
        <v>34.572904589328282</v>
      </c>
      <c r="Q421" s="81">
        <v>3.489958766047883</v>
      </c>
      <c r="R421" s="81">
        <v>0</v>
      </c>
      <c r="S421" s="81">
        <v>8.2998653108800013</v>
      </c>
      <c r="T421" s="82"/>
      <c r="U421" s="81">
        <v>38795173</v>
      </c>
      <c r="V421" s="81">
        <v>969</v>
      </c>
      <c r="W421" s="81">
        <v>151</v>
      </c>
      <c r="X421" s="81">
        <v>14820</v>
      </c>
      <c r="Y421" s="81">
        <v>19738</v>
      </c>
      <c r="Z421" s="81">
        <v>29506</v>
      </c>
      <c r="AA421" s="81">
        <v>7161</v>
      </c>
      <c r="AB421" s="81">
        <v>51097</v>
      </c>
      <c r="AC421" s="81">
        <v>0</v>
      </c>
      <c r="AD421" s="81">
        <v>8.2998653108800013</v>
      </c>
      <c r="AE421" s="82"/>
      <c r="AF421" s="81">
        <v>274791754.01592219</v>
      </c>
      <c r="AG421" s="81">
        <v>1548358.6501654449</v>
      </c>
      <c r="AH421" s="81">
        <v>1387909.5374506309</v>
      </c>
      <c r="AI421" s="81">
        <v>95520224.723693922</v>
      </c>
      <c r="AJ421" s="81">
        <v>119735035.4341706</v>
      </c>
      <c r="AK421" s="81">
        <v>0</v>
      </c>
      <c r="AL421" s="81">
        <v>0</v>
      </c>
      <c r="AM421" s="81">
        <v>7019035.5785179008</v>
      </c>
      <c r="AN421" s="81">
        <v>0</v>
      </c>
      <c r="AO421" s="81">
        <v>0</v>
      </c>
      <c r="AP421" s="82"/>
      <c r="AQ421" s="81">
        <v>1891</v>
      </c>
      <c r="AR421" s="81">
        <v>291</v>
      </c>
      <c r="AS421" s="81">
        <v>0</v>
      </c>
      <c r="AT421" s="81">
        <v>0</v>
      </c>
      <c r="AU421" s="81">
        <v>0</v>
      </c>
      <c r="AV421" s="81">
        <v>0</v>
      </c>
      <c r="AW421" s="81" t="s">
        <v>564</v>
      </c>
      <c r="AX421" s="82"/>
      <c r="AY421" s="81">
        <v>7637.5999999999995</v>
      </c>
      <c r="AZ421" s="81">
        <v>14168.6</v>
      </c>
      <c r="BA421" s="81">
        <v>0</v>
      </c>
      <c r="BB421" s="81">
        <v>0</v>
      </c>
      <c r="BC421" s="81">
        <v>0</v>
      </c>
      <c r="BD421" s="81">
        <v>0</v>
      </c>
      <c r="BE421" s="81" t="s">
        <v>564</v>
      </c>
      <c r="BF421" s="82"/>
      <c r="BG421" s="81">
        <v>0</v>
      </c>
      <c r="BH421" s="81">
        <v>0</v>
      </c>
      <c r="BI421" s="81">
        <v>292.98500000000001</v>
      </c>
      <c r="BJ421" s="81">
        <v>0</v>
      </c>
      <c r="BK421" s="81">
        <v>13.55</v>
      </c>
      <c r="BL421" s="81">
        <v>0</v>
      </c>
      <c r="BM421" s="82"/>
      <c r="BN421" s="81">
        <v>0</v>
      </c>
      <c r="BO421" s="81">
        <v>0</v>
      </c>
      <c r="BP421" s="81">
        <v>15</v>
      </c>
      <c r="BQ421" s="81">
        <v>0</v>
      </c>
      <c r="BR421" s="81">
        <v>2</v>
      </c>
      <c r="BS421" s="81">
        <v>0</v>
      </c>
      <c r="BT421"/>
      <c r="BU421" s="80">
        <v>260.55900000000003</v>
      </c>
      <c r="BV421" s="80">
        <v>0</v>
      </c>
      <c r="BW421" s="80">
        <v>0</v>
      </c>
      <c r="BX421" s="80">
        <v>0</v>
      </c>
      <c r="BY421" s="80">
        <v>0</v>
      </c>
      <c r="BZ421" s="80">
        <v>0</v>
      </c>
      <c r="CA421" s="80">
        <v>39.478000000000002</v>
      </c>
      <c r="CB421" s="80">
        <v>6.4980000000000002</v>
      </c>
      <c r="CC421" s="80">
        <v>0</v>
      </c>
    </row>
    <row r="422" spans="1:81">
      <c r="A422" s="80" t="s">
        <v>2283</v>
      </c>
      <c r="B422" s="80">
        <v>168</v>
      </c>
      <c r="C422" s="80">
        <v>15</v>
      </c>
      <c r="D422" s="80">
        <v>10</v>
      </c>
      <c r="E422" s="80">
        <v>2018</v>
      </c>
      <c r="F422" s="80" t="s">
        <v>93</v>
      </c>
      <c r="G422" s="80" t="s">
        <v>2268</v>
      </c>
      <c r="H422" s="80" t="s">
        <v>2269</v>
      </c>
      <c r="I422" s="177"/>
      <c r="J422" s="81">
        <v>152.46719604865942</v>
      </c>
      <c r="K422" s="81">
        <v>1.9211946146356416</v>
      </c>
      <c r="L422" s="81">
        <v>4.9754191597478865</v>
      </c>
      <c r="M422" s="81">
        <v>51.364508795861276</v>
      </c>
      <c r="N422" s="81">
        <v>52.183371768093458</v>
      </c>
      <c r="O422" s="81">
        <v>49.17954745031868</v>
      </c>
      <c r="P422" s="81">
        <v>34.128380102392285</v>
      </c>
      <c r="Q422" s="81">
        <v>3.238442231485263</v>
      </c>
      <c r="R422" s="81">
        <v>0</v>
      </c>
      <c r="S422" s="81">
        <v>8.888821459699999</v>
      </c>
      <c r="T422" s="82"/>
      <c r="U422" s="81">
        <v>37250317</v>
      </c>
      <c r="V422" s="81">
        <v>969</v>
      </c>
      <c r="W422" s="81">
        <v>151</v>
      </c>
      <c r="X422" s="81">
        <v>14820</v>
      </c>
      <c r="Y422" s="81">
        <v>19997</v>
      </c>
      <c r="Z422" s="81">
        <v>29967</v>
      </c>
      <c r="AA422" s="81">
        <v>7140</v>
      </c>
      <c r="AB422" s="81">
        <v>51096</v>
      </c>
      <c r="AC422" s="81">
        <v>0</v>
      </c>
      <c r="AD422" s="81">
        <v>8.888821459699999</v>
      </c>
      <c r="AE422" s="82"/>
      <c r="AF422" s="81">
        <v>230947616.89566639</v>
      </c>
      <c r="AG422" s="81">
        <v>1541553.9972167381</v>
      </c>
      <c r="AH422" s="81">
        <v>1309545.432854647</v>
      </c>
      <c r="AI422" s="81">
        <v>100522626.4032602</v>
      </c>
      <c r="AJ422" s="81">
        <v>103719693.9574769</v>
      </c>
      <c r="AK422" s="81">
        <v>0</v>
      </c>
      <c r="AL422" s="81">
        <v>0</v>
      </c>
      <c r="AM422" s="81">
        <v>7033421.1529224096</v>
      </c>
      <c r="AN422" s="81">
        <v>0</v>
      </c>
      <c r="AO422" s="81">
        <v>0</v>
      </c>
      <c r="AP422" s="82"/>
      <c r="AQ422" s="81">
        <v>1980</v>
      </c>
      <c r="AR422" s="81">
        <v>312</v>
      </c>
      <c r="AS422" s="81">
        <v>0</v>
      </c>
      <c r="AT422" s="81">
        <v>0</v>
      </c>
      <c r="AU422" s="81">
        <v>0</v>
      </c>
      <c r="AV422" s="81">
        <v>0</v>
      </c>
      <c r="AW422" s="81" t="s">
        <v>564</v>
      </c>
      <c r="AX422" s="82"/>
      <c r="AY422" s="81">
        <v>8056.9</v>
      </c>
      <c r="AZ422" s="81">
        <v>15466.4</v>
      </c>
      <c r="BA422" s="81">
        <v>0</v>
      </c>
      <c r="BB422" s="81">
        <v>0</v>
      </c>
      <c r="BC422" s="81">
        <v>0</v>
      </c>
      <c r="BD422" s="81">
        <v>0</v>
      </c>
      <c r="BE422" s="81" t="s">
        <v>564</v>
      </c>
      <c r="BF422" s="82"/>
      <c r="BG422" s="81">
        <v>0</v>
      </c>
      <c r="BH422" s="81">
        <v>0</v>
      </c>
      <c r="BI422" s="81">
        <v>227.256</v>
      </c>
      <c r="BJ422" s="81">
        <v>0</v>
      </c>
      <c r="BK422" s="81">
        <v>13.119</v>
      </c>
      <c r="BL422" s="81">
        <v>0</v>
      </c>
      <c r="BM422" s="82"/>
      <c r="BN422" s="81">
        <v>0</v>
      </c>
      <c r="BO422" s="81">
        <v>0</v>
      </c>
      <c r="BP422" s="81">
        <v>14</v>
      </c>
      <c r="BQ422" s="81">
        <v>0</v>
      </c>
      <c r="BR422" s="81">
        <v>2</v>
      </c>
      <c r="BS422" s="81">
        <v>0</v>
      </c>
      <c r="BT422"/>
      <c r="BU422" s="80">
        <v>219.38499999999999</v>
      </c>
      <c r="BV422" s="80">
        <v>0</v>
      </c>
      <c r="BW422" s="80">
        <v>0</v>
      </c>
      <c r="BX422" s="80">
        <v>0</v>
      </c>
      <c r="BY422" s="80">
        <v>0</v>
      </c>
      <c r="BZ422" s="80">
        <v>0</v>
      </c>
      <c r="CA422" s="80">
        <v>16.384</v>
      </c>
      <c r="CB422" s="80">
        <v>4.6059999999999999</v>
      </c>
      <c r="CC422" s="80">
        <v>0</v>
      </c>
    </row>
    <row r="423" spans="1:81">
      <c r="A423" s="80" t="s">
        <v>2284</v>
      </c>
      <c r="B423" s="80">
        <v>169</v>
      </c>
      <c r="C423" s="80">
        <v>16</v>
      </c>
      <c r="D423" s="80">
        <v>10</v>
      </c>
      <c r="E423" s="80">
        <v>2019</v>
      </c>
      <c r="F423" s="80" t="s">
        <v>73</v>
      </c>
      <c r="G423" s="80" t="s">
        <v>2268</v>
      </c>
      <c r="H423" s="80" t="s">
        <v>2269</v>
      </c>
      <c r="I423" s="177"/>
      <c r="J423" s="81">
        <v>152.00657943984555</v>
      </c>
      <c r="K423" s="81">
        <v>1.7613454725998972</v>
      </c>
      <c r="L423" s="81">
        <v>5.0141764814405034</v>
      </c>
      <c r="M423" s="81">
        <v>46.325141942726198</v>
      </c>
      <c r="N423" s="81">
        <v>49.815640661907935</v>
      </c>
      <c r="O423" s="81">
        <v>47.964398362842957</v>
      </c>
      <c r="P423" s="81">
        <v>33.990832147576853</v>
      </c>
      <c r="Q423" s="81">
        <v>3.1678824393737597</v>
      </c>
      <c r="R423" s="81">
        <v>0</v>
      </c>
      <c r="S423" s="81">
        <v>9.5837924560000012</v>
      </c>
      <c r="T423" s="82"/>
      <c r="U423" s="81">
        <v>38334248</v>
      </c>
      <c r="V423" s="81">
        <v>969</v>
      </c>
      <c r="W423" s="81">
        <v>151</v>
      </c>
      <c r="X423" s="81">
        <v>14820</v>
      </c>
      <c r="Y423" s="81">
        <v>20472</v>
      </c>
      <c r="Z423" s="81">
        <v>30029</v>
      </c>
      <c r="AA423" s="81">
        <v>7058</v>
      </c>
      <c r="AB423" s="81">
        <v>51336</v>
      </c>
      <c r="AC423" s="81">
        <v>0</v>
      </c>
      <c r="AD423" s="81">
        <v>9.5837924560000012</v>
      </c>
      <c r="AE423" s="82"/>
      <c r="AF423" s="81">
        <v>243651921.72439441</v>
      </c>
      <c r="AG423" s="81">
        <v>1487803.499226976</v>
      </c>
      <c r="AH423" s="81">
        <v>1402513.8411079641</v>
      </c>
      <c r="AI423" s="81">
        <v>96185977.593941718</v>
      </c>
      <c r="AJ423" s="81">
        <v>94955363.5143902</v>
      </c>
      <c r="AK423" s="81">
        <v>0</v>
      </c>
      <c r="AL423" s="81">
        <v>0</v>
      </c>
      <c r="AM423" s="81">
        <v>6991576.7427989077</v>
      </c>
      <c r="AN423" s="81">
        <v>0</v>
      </c>
      <c r="AO423" s="81">
        <v>0</v>
      </c>
      <c r="AP423" s="82"/>
      <c r="AQ423" s="81">
        <v>2071</v>
      </c>
      <c r="AR423" s="81">
        <v>331</v>
      </c>
      <c r="AS423" s="81">
        <v>0</v>
      </c>
      <c r="AT423" s="81">
        <v>0</v>
      </c>
      <c r="AU423" s="81">
        <v>0</v>
      </c>
      <c r="AV423" s="81">
        <v>0</v>
      </c>
      <c r="AW423" s="81" t="s">
        <v>564</v>
      </c>
      <c r="AX423" s="82"/>
      <c r="AY423" s="81">
        <v>8530</v>
      </c>
      <c r="AZ423" s="81">
        <v>17246.899999999991</v>
      </c>
      <c r="BA423" s="81">
        <v>0</v>
      </c>
      <c r="BB423" s="81">
        <v>0</v>
      </c>
      <c r="BC423" s="81">
        <v>0</v>
      </c>
      <c r="BD423" s="81">
        <v>0</v>
      </c>
      <c r="BE423" s="81" t="s">
        <v>564</v>
      </c>
      <c r="BF423" s="82"/>
      <c r="BG423" s="81">
        <v>0</v>
      </c>
      <c r="BH423" s="81">
        <v>0</v>
      </c>
      <c r="BI423" s="81">
        <v>207.66399999999999</v>
      </c>
      <c r="BJ423" s="81">
        <v>0</v>
      </c>
      <c r="BK423" s="81">
        <v>13.594999999999999</v>
      </c>
      <c r="BL423" s="81">
        <v>0</v>
      </c>
      <c r="BM423" s="82"/>
      <c r="BN423" s="81">
        <v>0</v>
      </c>
      <c r="BO423" s="81">
        <v>0</v>
      </c>
      <c r="BP423" s="81">
        <v>13</v>
      </c>
      <c r="BQ423" s="81">
        <v>0</v>
      </c>
      <c r="BR423" s="81">
        <v>2</v>
      </c>
      <c r="BS423" s="81">
        <v>0</v>
      </c>
      <c r="BT423"/>
      <c r="BU423" s="80">
        <v>221.25899999999999</v>
      </c>
      <c r="BV423" s="80">
        <v>0</v>
      </c>
      <c r="BW423" s="80">
        <v>0</v>
      </c>
      <c r="BX423" s="80">
        <v>0</v>
      </c>
      <c r="BY423" s="80">
        <v>0</v>
      </c>
      <c r="BZ423" s="80">
        <v>0</v>
      </c>
      <c r="CA423" s="80">
        <v>0</v>
      </c>
      <c r="CB423" s="80">
        <v>0</v>
      </c>
      <c r="CC423" s="80">
        <v>0</v>
      </c>
    </row>
    <row r="424" spans="1:81">
      <c r="A424" s="80" t="s">
        <v>2285</v>
      </c>
      <c r="B424" s="80">
        <v>170</v>
      </c>
      <c r="C424" s="80">
        <v>17</v>
      </c>
      <c r="D424" s="80">
        <v>10</v>
      </c>
      <c r="E424" s="80">
        <v>2020</v>
      </c>
      <c r="F424" s="80" t="s">
        <v>218</v>
      </c>
      <c r="G424" s="80" t="s">
        <v>2268</v>
      </c>
      <c r="H424" s="80" t="s">
        <v>2269</v>
      </c>
      <c r="I424" s="177"/>
      <c r="J424" s="81">
        <v>152.4460312644089</v>
      </c>
      <c r="K424" s="81">
        <v>1.9480675009771393</v>
      </c>
      <c r="L424" s="81">
        <v>9.1495947192570508</v>
      </c>
      <c r="M424" s="81">
        <v>53.181529370832408</v>
      </c>
      <c r="N424" s="81">
        <v>47.54495208518032</v>
      </c>
      <c r="O424" s="81">
        <v>42.122959806418677</v>
      </c>
      <c r="P424" s="81">
        <v>31.772776643382223</v>
      </c>
      <c r="Q424" s="81">
        <v>3.0061193497542131</v>
      </c>
      <c r="R424" s="81">
        <v>0</v>
      </c>
      <c r="S424" s="81">
        <v>5.4216314240000001</v>
      </c>
      <c r="T424" s="82"/>
      <c r="U424" s="81">
        <v>34442130</v>
      </c>
      <c r="V424" s="81">
        <v>919</v>
      </c>
      <c r="W424" s="81">
        <v>420</v>
      </c>
      <c r="X424" s="81">
        <v>15908</v>
      </c>
      <c r="Y424" s="81">
        <v>20541</v>
      </c>
      <c r="Z424" s="81">
        <v>30100</v>
      </c>
      <c r="AA424" s="81">
        <v>7168</v>
      </c>
      <c r="AB424" s="81">
        <v>50983</v>
      </c>
      <c r="AC424" s="81">
        <v>0</v>
      </c>
      <c r="AD424" s="81">
        <v>5.4216314240000001</v>
      </c>
      <c r="AE424" s="82"/>
      <c r="AF424" s="81">
        <v>238909286.93618289</v>
      </c>
      <c r="AG424" s="81">
        <v>1564303.687394205</v>
      </c>
      <c r="AH424" s="81">
        <v>2730045.3094299249</v>
      </c>
      <c r="AI424" s="81">
        <v>104999329.16254553</v>
      </c>
      <c r="AJ424" s="81">
        <v>90798965.457288459</v>
      </c>
      <c r="AK424" s="81"/>
      <c r="AL424" s="81"/>
      <c r="AM424" s="81">
        <v>6653847.932944118</v>
      </c>
      <c r="AN424" s="81"/>
      <c r="AO424" s="81"/>
      <c r="AP424" s="82"/>
      <c r="AQ424" s="81">
        <v>2164</v>
      </c>
      <c r="AR424" s="81">
        <v>334</v>
      </c>
      <c r="AS424" s="81">
        <v>0</v>
      </c>
      <c r="AT424" s="81">
        <v>0</v>
      </c>
      <c r="AU424" s="81">
        <v>0</v>
      </c>
      <c r="AV424" s="81">
        <v>0</v>
      </c>
      <c r="AW424" s="81">
        <v>0</v>
      </c>
      <c r="AX424" s="82"/>
      <c r="AY424" s="81">
        <v>9060.6000000000058</v>
      </c>
      <c r="AZ424" s="81">
        <v>17340.400000000009</v>
      </c>
      <c r="BA424" s="81">
        <v>0</v>
      </c>
      <c r="BB424" s="81">
        <v>0</v>
      </c>
      <c r="BC424" s="81">
        <v>0</v>
      </c>
      <c r="BD424" s="81">
        <v>0</v>
      </c>
      <c r="BE424" s="81">
        <v>0</v>
      </c>
      <c r="BF424" s="82"/>
      <c r="BG424" s="81">
        <v>0</v>
      </c>
      <c r="BH424" s="81">
        <v>0</v>
      </c>
      <c r="BI424" s="81">
        <v>194.369</v>
      </c>
      <c r="BJ424" s="81">
        <v>0</v>
      </c>
      <c r="BK424" s="81">
        <v>9.8140000000000001</v>
      </c>
      <c r="BL424" s="81">
        <v>0</v>
      </c>
      <c r="BM424" s="82"/>
      <c r="BN424" s="81">
        <v>0</v>
      </c>
      <c r="BO424" s="81">
        <v>0</v>
      </c>
      <c r="BP424" s="81">
        <v>11</v>
      </c>
      <c r="BQ424" s="81">
        <v>0</v>
      </c>
      <c r="BR424" s="81">
        <v>2</v>
      </c>
      <c r="BS424" s="81">
        <v>0</v>
      </c>
      <c r="BT424"/>
      <c r="BU424" s="80">
        <v>204.18299999999999</v>
      </c>
      <c r="BV424" s="80">
        <v>0</v>
      </c>
      <c r="BW424" s="80">
        <v>0</v>
      </c>
      <c r="BX424" s="80">
        <v>0</v>
      </c>
      <c r="BY424" s="80">
        <v>0</v>
      </c>
      <c r="BZ424" s="80">
        <v>0</v>
      </c>
      <c r="CA424" s="80">
        <v>0</v>
      </c>
      <c r="CB424" s="80">
        <v>0</v>
      </c>
      <c r="CC424" s="80">
        <v>0</v>
      </c>
    </row>
    <row r="425" spans="1:81">
      <c r="A425" s="80" t="s">
        <v>2286</v>
      </c>
      <c r="B425" s="80">
        <v>170</v>
      </c>
      <c r="C425" s="80">
        <v>18</v>
      </c>
      <c r="D425" s="80">
        <v>10</v>
      </c>
      <c r="E425" s="80">
        <v>2021</v>
      </c>
      <c r="F425" s="80" t="s">
        <v>75</v>
      </c>
      <c r="G425" s="174" t="s">
        <v>2268</v>
      </c>
      <c r="H425" s="80" t="s">
        <v>2269</v>
      </c>
      <c r="I425" s="177"/>
      <c r="J425" s="81">
        <v>134.2746065912965</v>
      </c>
      <c r="K425" s="81">
        <v>1.9896963183693828</v>
      </c>
      <c r="L425" s="81">
        <v>8.1770661042674835</v>
      </c>
      <c r="M425" s="81">
        <v>48.043777175542743</v>
      </c>
      <c r="N425" s="81">
        <v>46.409822236862176</v>
      </c>
      <c r="O425" s="81">
        <v>40.935758339280646</v>
      </c>
      <c r="P425" s="81">
        <v>32.980638111880147</v>
      </c>
      <c r="Q425" s="81">
        <v>3.0228022171082634</v>
      </c>
      <c r="R425" s="81">
        <v>0</v>
      </c>
      <c r="S425" s="81">
        <v>5.424875965600001</v>
      </c>
      <c r="T425" s="82"/>
      <c r="U425" s="81">
        <v>38631815</v>
      </c>
      <c r="V425" s="81">
        <v>919</v>
      </c>
      <c r="W425" s="81">
        <v>420</v>
      </c>
      <c r="X425" s="81">
        <v>15908</v>
      </c>
      <c r="Y425" s="81">
        <v>20716</v>
      </c>
      <c r="Z425" s="81">
        <v>30120</v>
      </c>
      <c r="AA425" s="81">
        <v>7256</v>
      </c>
      <c r="AB425" s="81">
        <v>50658</v>
      </c>
      <c r="AC425" s="81">
        <v>0</v>
      </c>
      <c r="AD425" s="81">
        <v>5.424875965600001</v>
      </c>
      <c r="AE425" s="82"/>
      <c r="AF425" s="81">
        <v>235752549.88179985</v>
      </c>
      <c r="AG425" s="81">
        <v>1654118.4521734174</v>
      </c>
      <c r="AH425" s="81">
        <v>2290183.9275945807</v>
      </c>
      <c r="AI425" s="81">
        <v>108698353.97865207</v>
      </c>
      <c r="AJ425" s="81">
        <v>101318383.9816357</v>
      </c>
      <c r="AK425" s="81">
        <v>0</v>
      </c>
      <c r="AL425" s="81">
        <v>0</v>
      </c>
      <c r="AM425" s="81">
        <v>6649566.0285676811</v>
      </c>
      <c r="AN425" s="81">
        <v>0</v>
      </c>
      <c r="AO425" s="81">
        <v>0</v>
      </c>
      <c r="AP425" s="82"/>
      <c r="AQ425" s="81">
        <v>2279</v>
      </c>
      <c r="AR425" s="81">
        <v>335</v>
      </c>
      <c r="AS425" s="81">
        <v>0</v>
      </c>
      <c r="AT425" s="81">
        <v>0</v>
      </c>
      <c r="AU425" s="81">
        <v>0</v>
      </c>
      <c r="AV425" s="81">
        <v>0</v>
      </c>
      <c r="AW425" s="81"/>
      <c r="AX425" s="82"/>
      <c r="AY425" s="81">
        <v>9773.9</v>
      </c>
      <c r="AZ425" s="81">
        <v>17389.900000000009</v>
      </c>
      <c r="BA425" s="81">
        <v>0</v>
      </c>
      <c r="BB425" s="81">
        <v>0</v>
      </c>
      <c r="BC425" s="81">
        <v>0</v>
      </c>
      <c r="BD425" s="81">
        <v>0</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2287</v>
      </c>
      <c r="B426" s="80">
        <v>170</v>
      </c>
      <c r="C426" s="80">
        <v>19</v>
      </c>
      <c r="D426" s="80">
        <v>10</v>
      </c>
      <c r="E426" s="80">
        <v>2022</v>
      </c>
      <c r="F426" s="80" t="s">
        <v>568</v>
      </c>
      <c r="G426" s="174" t="s">
        <v>2268</v>
      </c>
      <c r="H426" s="80" t="s">
        <v>2269</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2375</v>
      </c>
      <c r="AR426" s="81">
        <v>335</v>
      </c>
      <c r="AS426" s="81">
        <v>0</v>
      </c>
      <c r="AT426" s="81">
        <v>0</v>
      </c>
      <c r="AU426" s="81">
        <v>0</v>
      </c>
      <c r="AV426" s="81">
        <v>0</v>
      </c>
      <c r="AW426" s="81"/>
      <c r="AX426" s="82"/>
      <c r="AY426" s="81">
        <v>10340.499999999993</v>
      </c>
      <c r="AZ426" s="81">
        <v>17389.900000000005</v>
      </c>
      <c r="BA426" s="81">
        <v>0</v>
      </c>
      <c r="BB426" s="81">
        <v>0</v>
      </c>
      <c r="BC426" s="81">
        <v>0</v>
      </c>
      <c r="BD426" s="81">
        <v>0</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2288</v>
      </c>
      <c r="B427" s="80">
        <v>222</v>
      </c>
      <c r="C427" s="80">
        <v>1</v>
      </c>
      <c r="D427" s="80">
        <v>14</v>
      </c>
      <c r="E427" s="80">
        <v>1990</v>
      </c>
      <c r="F427" s="80" t="s">
        <v>562</v>
      </c>
      <c r="G427" s="80" t="s">
        <v>2289</v>
      </c>
      <c r="H427" s="80" t="s">
        <v>2290</v>
      </c>
      <c r="I427" s="177"/>
      <c r="J427" s="81">
        <v>171.22446751288655</v>
      </c>
      <c r="K427" s="81">
        <v>20.286475771609812</v>
      </c>
      <c r="L427" s="81">
        <v>84.12978400154249</v>
      </c>
      <c r="M427" s="81">
        <v>67.678806726582906</v>
      </c>
      <c r="N427" s="81">
        <v>89.205453493418645</v>
      </c>
      <c r="O427" s="81">
        <v>43.042783050822266</v>
      </c>
      <c r="P427" s="81">
        <v>67.385718542791537</v>
      </c>
      <c r="Q427" s="81">
        <v>4.2749705186430349</v>
      </c>
      <c r="R427" s="81">
        <v>4.6148712107797589</v>
      </c>
      <c r="S427" s="81">
        <v>3.1304905697285994</v>
      </c>
      <c r="T427" s="82"/>
      <c r="U427" s="81">
        <v>7080579</v>
      </c>
      <c r="V427" s="81">
        <v>4577</v>
      </c>
      <c r="W427" s="81">
        <v>751</v>
      </c>
      <c r="X427" s="81">
        <v>21554</v>
      </c>
      <c r="Y427" s="81">
        <v>23134</v>
      </c>
      <c r="Z427" s="81">
        <v>17704</v>
      </c>
      <c r="AA427" s="81">
        <v>16362</v>
      </c>
      <c r="AB427" s="81">
        <v>69411</v>
      </c>
      <c r="AC427" s="81">
        <v>799304</v>
      </c>
      <c r="AD427" s="81">
        <v>3.1304905697285994</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2291</v>
      </c>
      <c r="B428" s="80">
        <v>223</v>
      </c>
      <c r="C428" s="80">
        <v>2</v>
      </c>
      <c r="D428" s="80">
        <v>14</v>
      </c>
      <c r="E428" s="80">
        <v>2005</v>
      </c>
      <c r="F428" s="80" t="s">
        <v>565</v>
      </c>
      <c r="G428" s="80" t="s">
        <v>2289</v>
      </c>
      <c r="H428" s="80" t="s">
        <v>2290</v>
      </c>
      <c r="I428" s="177"/>
      <c r="J428" s="81">
        <v>112.04676862521981</v>
      </c>
      <c r="K428" s="81">
        <v>11.262711681150654</v>
      </c>
      <c r="L428" s="81">
        <v>64.734315893190143</v>
      </c>
      <c r="M428" s="81">
        <v>127.23602851309768</v>
      </c>
      <c r="N428" s="81">
        <v>123.94215932421139</v>
      </c>
      <c r="O428" s="81">
        <v>63.584366387302914</v>
      </c>
      <c r="P428" s="81">
        <v>64.266319632677352</v>
      </c>
      <c r="Q428" s="81">
        <v>3.6700976462546615</v>
      </c>
      <c r="R428" s="81">
        <v>3.5604055490507966</v>
      </c>
      <c r="S428" s="81">
        <v>3.3363906207863319</v>
      </c>
      <c r="T428" s="82"/>
      <c r="U428" s="81">
        <v>6517678</v>
      </c>
      <c r="V428" s="81">
        <v>3211</v>
      </c>
      <c r="W428" s="81">
        <v>527</v>
      </c>
      <c r="X428" s="81">
        <v>17648</v>
      </c>
      <c r="Y428" s="81">
        <v>25667</v>
      </c>
      <c r="Z428" s="81">
        <v>30264</v>
      </c>
      <c r="AA428" s="81">
        <v>12780</v>
      </c>
      <c r="AB428" s="81">
        <v>62295</v>
      </c>
      <c r="AC428" s="81">
        <v>629584</v>
      </c>
      <c r="AD428" s="81">
        <v>3.3363906207863319</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2292</v>
      </c>
      <c r="B429" s="80">
        <v>224</v>
      </c>
      <c r="C429" s="80">
        <v>3</v>
      </c>
      <c r="D429" s="80">
        <v>14</v>
      </c>
      <c r="E429" s="80">
        <v>2006</v>
      </c>
      <c r="F429" s="80" t="s">
        <v>566</v>
      </c>
      <c r="G429" s="80" t="s">
        <v>2289</v>
      </c>
      <c r="H429" s="80" t="s">
        <v>2290</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2293</v>
      </c>
      <c r="B430" s="80">
        <v>225</v>
      </c>
      <c r="C430" s="80">
        <v>4</v>
      </c>
      <c r="D430" s="80">
        <v>14</v>
      </c>
      <c r="E430" s="80">
        <v>2007</v>
      </c>
      <c r="F430" s="80" t="s">
        <v>567</v>
      </c>
      <c r="G430" s="80" t="s">
        <v>2289</v>
      </c>
      <c r="H430" s="80" t="s">
        <v>2290</v>
      </c>
      <c r="I430" s="177"/>
      <c r="J430" s="81">
        <v>107.11118096661203</v>
      </c>
      <c r="K430" s="81">
        <v>10.093771906477436</v>
      </c>
      <c r="L430" s="81">
        <v>53.873720831168299</v>
      </c>
      <c r="M430" s="81">
        <v>148.42147106715089</v>
      </c>
      <c r="N430" s="81">
        <v>136.98331994517358</v>
      </c>
      <c r="O430" s="81">
        <v>60.91255287404492</v>
      </c>
      <c r="P430" s="81">
        <v>62.799754344948973</v>
      </c>
      <c r="Q430" s="81">
        <v>3.765425400936627</v>
      </c>
      <c r="R430" s="81">
        <v>4.0588669528411447</v>
      </c>
      <c r="S430" s="81">
        <v>5.5295120303781049</v>
      </c>
      <c r="T430" s="82"/>
      <c r="U430" s="81">
        <v>7195443</v>
      </c>
      <c r="V430" s="81">
        <v>2784</v>
      </c>
      <c r="W430" s="81">
        <v>465</v>
      </c>
      <c r="X430" s="81">
        <v>22012</v>
      </c>
      <c r="Y430" s="81">
        <v>25632</v>
      </c>
      <c r="Z430" s="81">
        <v>30139</v>
      </c>
      <c r="AA430" s="81">
        <v>12298</v>
      </c>
      <c r="AB430" s="81">
        <v>60533</v>
      </c>
      <c r="AC430" s="81">
        <v>738320</v>
      </c>
      <c r="AD430" s="81">
        <v>5.5295120303781049</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2294</v>
      </c>
      <c r="B431" s="80">
        <v>226</v>
      </c>
      <c r="C431" s="80">
        <v>5</v>
      </c>
      <c r="D431" s="80">
        <v>14</v>
      </c>
      <c r="E431" s="80">
        <v>2008</v>
      </c>
      <c r="F431" s="80" t="s">
        <v>84</v>
      </c>
      <c r="G431" s="80" t="s">
        <v>2289</v>
      </c>
      <c r="H431" s="80" t="s">
        <v>2290</v>
      </c>
      <c r="I431" s="177"/>
      <c r="J431" s="81">
        <v>91.798564736162845</v>
      </c>
      <c r="K431" s="81">
        <v>7.656485289578721</v>
      </c>
      <c r="L431" s="81">
        <v>44.795224449691332</v>
      </c>
      <c r="M431" s="81">
        <v>141.15371772608154</v>
      </c>
      <c r="N431" s="81">
        <v>143.076104344013</v>
      </c>
      <c r="O431" s="81">
        <v>59.149763245792762</v>
      </c>
      <c r="P431" s="81">
        <v>61.3203965534547</v>
      </c>
      <c r="Q431" s="81">
        <v>3.6685054601914482</v>
      </c>
      <c r="R431" s="81">
        <v>3.5318453936382688</v>
      </c>
      <c r="S431" s="81">
        <v>5.9036125572711375</v>
      </c>
      <c r="T431" s="82"/>
      <c r="U431" s="81">
        <v>6117575</v>
      </c>
      <c r="V431" s="81">
        <v>2784</v>
      </c>
      <c r="W431" s="81">
        <v>465</v>
      </c>
      <c r="X431" s="81">
        <v>22012</v>
      </c>
      <c r="Y431" s="81">
        <v>25845</v>
      </c>
      <c r="Z431" s="81">
        <v>30294</v>
      </c>
      <c r="AA431" s="81">
        <v>12022</v>
      </c>
      <c r="AB431" s="81">
        <v>59944</v>
      </c>
      <c r="AC431" s="81">
        <v>667117</v>
      </c>
      <c r="AD431" s="81">
        <v>5.9036125572711375</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2295</v>
      </c>
      <c r="B432" s="80">
        <v>227</v>
      </c>
      <c r="C432" s="80">
        <v>6</v>
      </c>
      <c r="D432" s="80">
        <v>14</v>
      </c>
      <c r="E432" s="80">
        <v>2009</v>
      </c>
      <c r="F432" s="80" t="s">
        <v>85</v>
      </c>
      <c r="G432" s="80" t="s">
        <v>2289</v>
      </c>
      <c r="H432" s="80" t="s">
        <v>2290</v>
      </c>
      <c r="I432" s="177"/>
      <c r="J432" s="81">
        <v>86.069698442218098</v>
      </c>
      <c r="K432" s="81">
        <v>7.3872113101662178</v>
      </c>
      <c r="L432" s="81">
        <v>43.285099038419908</v>
      </c>
      <c r="M432" s="81">
        <v>140.84256437264676</v>
      </c>
      <c r="N432" s="81">
        <v>124.34263072753454</v>
      </c>
      <c r="O432" s="81">
        <v>60.549003255828154</v>
      </c>
      <c r="P432" s="81">
        <v>58.881182465669205</v>
      </c>
      <c r="Q432" s="81">
        <v>3.4673447934120012</v>
      </c>
      <c r="R432" s="81">
        <v>3.4370401705657985</v>
      </c>
      <c r="S432" s="81">
        <v>4.1061844184840881</v>
      </c>
      <c r="T432" s="82"/>
      <c r="U432" s="81">
        <v>4895021</v>
      </c>
      <c r="V432" s="81">
        <v>2616</v>
      </c>
      <c r="W432" s="81">
        <v>689</v>
      </c>
      <c r="X432" s="81">
        <v>23953</v>
      </c>
      <c r="Y432" s="81">
        <v>26027</v>
      </c>
      <c r="Z432" s="81">
        <v>30609</v>
      </c>
      <c r="AA432" s="81">
        <v>11851</v>
      </c>
      <c r="AB432" s="81">
        <v>59476</v>
      </c>
      <c r="AC432" s="81">
        <v>633356</v>
      </c>
      <c r="AD432" s="81">
        <v>4.1061844184840881</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0</v>
      </c>
      <c r="BH432" s="81">
        <v>0</v>
      </c>
      <c r="BI432" s="81">
        <v>10.440000000000001</v>
      </c>
      <c r="BJ432" s="81">
        <v>262.89999999999998</v>
      </c>
      <c r="BK432" s="81">
        <v>23.039000000000001</v>
      </c>
      <c r="BL432" s="81">
        <v>0</v>
      </c>
      <c r="BM432" s="82"/>
      <c r="BN432" s="81">
        <v>0</v>
      </c>
      <c r="BO432" s="81">
        <v>0</v>
      </c>
      <c r="BP432" s="81">
        <v>2</v>
      </c>
      <c r="BQ432" s="81">
        <v>1</v>
      </c>
      <c r="BR432" s="81">
        <v>4</v>
      </c>
      <c r="BS432" s="81">
        <v>0</v>
      </c>
      <c r="BT432"/>
      <c r="BU432" s="80"/>
      <c r="BV432" s="80"/>
      <c r="BW432" s="80"/>
      <c r="BX432" s="80"/>
      <c r="BY432" s="80"/>
      <c r="BZ432" s="80"/>
      <c r="CA432" s="80"/>
      <c r="CB432" s="80"/>
      <c r="CC432" s="80"/>
    </row>
    <row r="433" spans="1:81">
      <c r="A433" s="80" t="s">
        <v>2296</v>
      </c>
      <c r="B433" s="80">
        <v>228</v>
      </c>
      <c r="C433" s="80">
        <v>7</v>
      </c>
      <c r="D433" s="80">
        <v>14</v>
      </c>
      <c r="E433" s="80">
        <v>2010</v>
      </c>
      <c r="F433" s="80" t="s">
        <v>86</v>
      </c>
      <c r="G433" s="80" t="s">
        <v>2289</v>
      </c>
      <c r="H433" s="80" t="s">
        <v>2290</v>
      </c>
      <c r="I433" s="177"/>
      <c r="J433" s="81">
        <v>104.08311391140512</v>
      </c>
      <c r="K433" s="81">
        <v>8.3996477016310322</v>
      </c>
      <c r="L433" s="81">
        <v>38.647102727783555</v>
      </c>
      <c r="M433" s="81">
        <v>163.55586716320514</v>
      </c>
      <c r="N433" s="81">
        <v>147.2347745792903</v>
      </c>
      <c r="O433" s="81">
        <v>60.574139659337845</v>
      </c>
      <c r="P433" s="81">
        <v>59.303939317561998</v>
      </c>
      <c r="Q433" s="81">
        <v>3.5910344905420275</v>
      </c>
      <c r="R433" s="81">
        <v>3.2996090705762455</v>
      </c>
      <c r="S433" s="81">
        <v>4.5466995183281238</v>
      </c>
      <c r="T433" s="82"/>
      <c r="U433" s="81">
        <v>5579375</v>
      </c>
      <c r="V433" s="81">
        <v>2616</v>
      </c>
      <c r="W433" s="81">
        <v>689</v>
      </c>
      <c r="X433" s="81">
        <v>23953</v>
      </c>
      <c r="Y433" s="81">
        <v>26173</v>
      </c>
      <c r="Z433" s="81">
        <v>30764</v>
      </c>
      <c r="AA433" s="81">
        <v>11638</v>
      </c>
      <c r="AB433" s="81">
        <v>59023</v>
      </c>
      <c r="AC433" s="81">
        <v>576206</v>
      </c>
      <c r="AD433" s="81">
        <v>4.5466995183281238</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0</v>
      </c>
      <c r="BH433" s="81">
        <v>0</v>
      </c>
      <c r="BI433" s="81">
        <v>9.9480000000000004</v>
      </c>
      <c r="BJ433" s="81">
        <v>321</v>
      </c>
      <c r="BK433" s="81">
        <v>23.427</v>
      </c>
      <c r="BL433" s="81">
        <v>0</v>
      </c>
      <c r="BM433" s="82"/>
      <c r="BN433" s="81">
        <v>0</v>
      </c>
      <c r="BO433" s="81">
        <v>0</v>
      </c>
      <c r="BP433" s="81">
        <v>2</v>
      </c>
      <c r="BQ433" s="81">
        <v>1</v>
      </c>
      <c r="BR433" s="81">
        <v>4</v>
      </c>
      <c r="BS433" s="81">
        <v>0</v>
      </c>
      <c r="BT433"/>
      <c r="BU433" s="80">
        <v>342.375</v>
      </c>
      <c r="BV433" s="80">
        <v>0</v>
      </c>
      <c r="BW433" s="80">
        <v>0</v>
      </c>
      <c r="BX433" s="80">
        <v>0</v>
      </c>
      <c r="BY433" s="80">
        <v>12</v>
      </c>
      <c r="BZ433" s="80">
        <v>0</v>
      </c>
      <c r="CA433" s="80">
        <v>0</v>
      </c>
      <c r="CB433" s="80">
        <v>0</v>
      </c>
      <c r="CC433" s="80">
        <v>0</v>
      </c>
    </row>
    <row r="434" spans="1:81">
      <c r="A434" s="80" t="s">
        <v>2297</v>
      </c>
      <c r="B434" s="80">
        <v>229</v>
      </c>
      <c r="C434" s="80">
        <v>8</v>
      </c>
      <c r="D434" s="80">
        <v>14</v>
      </c>
      <c r="E434" s="80">
        <v>2011</v>
      </c>
      <c r="F434" s="80" t="s">
        <v>87</v>
      </c>
      <c r="G434" s="80" t="s">
        <v>2289</v>
      </c>
      <c r="H434" s="80" t="s">
        <v>2290</v>
      </c>
      <c r="I434" s="177"/>
      <c r="J434" s="81">
        <v>83.26358718141806</v>
      </c>
      <c r="K434" s="81">
        <v>8.5403382155459102</v>
      </c>
      <c r="L434" s="81">
        <v>40.426813491530574</v>
      </c>
      <c r="M434" s="81">
        <v>148.54532567368423</v>
      </c>
      <c r="N434" s="81">
        <v>136.80839769244005</v>
      </c>
      <c r="O434" s="81">
        <v>59.927881298856136</v>
      </c>
      <c r="P434" s="81">
        <v>56.833034197733014</v>
      </c>
      <c r="Q434" s="81">
        <v>4.0991856025053135</v>
      </c>
      <c r="R434" s="81">
        <v>3.6794591760374122</v>
      </c>
      <c r="S434" s="81">
        <v>5.1603012849652821</v>
      </c>
      <c r="T434" s="82"/>
      <c r="U434" s="81">
        <v>4930272</v>
      </c>
      <c r="V434" s="81">
        <v>2616</v>
      </c>
      <c r="W434" s="81">
        <v>689</v>
      </c>
      <c r="X434" s="81">
        <v>23953</v>
      </c>
      <c r="Y434" s="81">
        <v>26329</v>
      </c>
      <c r="Z434" s="81">
        <v>31097</v>
      </c>
      <c r="AA434" s="81">
        <v>11485</v>
      </c>
      <c r="AB434" s="81">
        <v>58411</v>
      </c>
      <c r="AC434" s="81">
        <v>641476</v>
      </c>
      <c r="AD434" s="81">
        <v>5.1603012849652821</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0</v>
      </c>
      <c r="BH434" s="81">
        <v>0</v>
      </c>
      <c r="BI434" s="81">
        <v>11.292999999999999</v>
      </c>
      <c r="BJ434" s="81">
        <v>283.49799999999999</v>
      </c>
      <c r="BK434" s="81">
        <v>20.138000000000002</v>
      </c>
      <c r="BL434" s="81">
        <v>0</v>
      </c>
      <c r="BM434" s="82"/>
      <c r="BN434" s="81">
        <v>0</v>
      </c>
      <c r="BO434" s="81">
        <v>0</v>
      </c>
      <c r="BP434" s="81">
        <v>2</v>
      </c>
      <c r="BQ434" s="81">
        <v>1</v>
      </c>
      <c r="BR434" s="81">
        <v>4</v>
      </c>
      <c r="BS434" s="81">
        <v>0</v>
      </c>
      <c r="BT434"/>
      <c r="BU434" s="80">
        <v>304.26400000000001</v>
      </c>
      <c r="BV434" s="80">
        <v>0</v>
      </c>
      <c r="BW434" s="80">
        <v>0</v>
      </c>
      <c r="BX434" s="80">
        <v>0</v>
      </c>
      <c r="BY434" s="80">
        <v>10.664999999999999</v>
      </c>
      <c r="BZ434" s="80">
        <v>0</v>
      </c>
      <c r="CA434" s="80">
        <v>0</v>
      </c>
      <c r="CB434" s="80">
        <v>0</v>
      </c>
      <c r="CC434" s="80">
        <v>0</v>
      </c>
    </row>
    <row r="435" spans="1:81">
      <c r="A435" s="80" t="s">
        <v>2298</v>
      </c>
      <c r="B435" s="80">
        <v>230</v>
      </c>
      <c r="C435" s="80">
        <v>9</v>
      </c>
      <c r="D435" s="80">
        <v>14</v>
      </c>
      <c r="E435" s="80">
        <v>2012</v>
      </c>
      <c r="F435" s="80" t="s">
        <v>88</v>
      </c>
      <c r="G435" s="80" t="s">
        <v>2289</v>
      </c>
      <c r="H435" s="80" t="s">
        <v>2290</v>
      </c>
      <c r="I435" s="177"/>
      <c r="J435" s="81">
        <v>114.44113056380918</v>
      </c>
      <c r="K435" s="81">
        <v>8.0211656586194664</v>
      </c>
      <c r="L435" s="81">
        <v>39.242622379584411</v>
      </c>
      <c r="M435" s="81">
        <v>153.31357421674437</v>
      </c>
      <c r="N435" s="81">
        <v>155.42230073671189</v>
      </c>
      <c r="O435" s="81">
        <v>59.896048658322385</v>
      </c>
      <c r="P435" s="81">
        <v>56.001818775551186</v>
      </c>
      <c r="Q435" s="81">
        <v>4.4622068498078864</v>
      </c>
      <c r="R435" s="81">
        <v>3.1903578162598509</v>
      </c>
      <c r="S435" s="81">
        <v>3.7340507720215932</v>
      </c>
      <c r="T435" s="82"/>
      <c r="U435" s="81">
        <v>6282383</v>
      </c>
      <c r="V435" s="81">
        <v>2616</v>
      </c>
      <c r="W435" s="81">
        <v>689</v>
      </c>
      <c r="X435" s="81">
        <v>23953</v>
      </c>
      <c r="Y435" s="81">
        <v>26783</v>
      </c>
      <c r="Z435" s="81">
        <v>31327</v>
      </c>
      <c r="AA435" s="81">
        <v>11253</v>
      </c>
      <c r="AB435" s="81">
        <v>58523</v>
      </c>
      <c r="AC435" s="81">
        <v>541800</v>
      </c>
      <c r="AD435" s="81">
        <v>3.7340507720215932</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0</v>
      </c>
      <c r="BI435" s="81">
        <v>20.907</v>
      </c>
      <c r="BJ435" s="81">
        <v>268.74200000000002</v>
      </c>
      <c r="BK435" s="81">
        <v>18.887</v>
      </c>
      <c r="BL435" s="81">
        <v>0</v>
      </c>
      <c r="BM435" s="82"/>
      <c r="BN435" s="81">
        <v>0</v>
      </c>
      <c r="BO435" s="81">
        <v>0</v>
      </c>
      <c r="BP435" s="81">
        <v>3</v>
      </c>
      <c r="BQ435" s="81">
        <v>1</v>
      </c>
      <c r="BR435" s="81">
        <v>4</v>
      </c>
      <c r="BS435" s="81">
        <v>0</v>
      </c>
      <c r="BT435"/>
      <c r="BU435" s="80">
        <v>298.38400000000001</v>
      </c>
      <c r="BV435" s="80">
        <v>0</v>
      </c>
      <c r="BW435" s="80">
        <v>0</v>
      </c>
      <c r="BX435" s="80">
        <v>0</v>
      </c>
      <c r="BY435" s="80">
        <v>10.151999999999999</v>
      </c>
      <c r="BZ435" s="80">
        <v>0</v>
      </c>
      <c r="CA435" s="80">
        <v>0</v>
      </c>
      <c r="CB435" s="80">
        <v>0</v>
      </c>
      <c r="CC435" s="80">
        <v>0</v>
      </c>
    </row>
    <row r="436" spans="1:81">
      <c r="A436" s="80" t="s">
        <v>2299</v>
      </c>
      <c r="B436" s="80">
        <v>231</v>
      </c>
      <c r="C436" s="80">
        <v>10</v>
      </c>
      <c r="D436" s="80">
        <v>14</v>
      </c>
      <c r="E436" s="80">
        <v>2013</v>
      </c>
      <c r="F436" s="80" t="s">
        <v>89</v>
      </c>
      <c r="G436" s="80" t="s">
        <v>2289</v>
      </c>
      <c r="H436" s="80" t="s">
        <v>2290</v>
      </c>
      <c r="I436" s="177"/>
      <c r="J436" s="81">
        <v>107.74317510887114</v>
      </c>
      <c r="K436" s="81">
        <v>6.7341513782613509</v>
      </c>
      <c r="L436" s="81">
        <v>35.521004978875332</v>
      </c>
      <c r="M436" s="81">
        <v>148.72258607556114</v>
      </c>
      <c r="N436" s="81">
        <v>136.04556826150147</v>
      </c>
      <c r="O436" s="81">
        <v>58.382997720219834</v>
      </c>
      <c r="P436" s="81">
        <v>55.808203146384784</v>
      </c>
      <c r="Q436" s="81">
        <v>4.5087070280430517</v>
      </c>
      <c r="R436" s="81">
        <v>3.1728856725666108</v>
      </c>
      <c r="S436" s="81">
        <v>5.6240890730546322</v>
      </c>
      <c r="T436" s="82"/>
      <c r="U436" s="81">
        <v>6218837</v>
      </c>
      <c r="V436" s="81">
        <v>2616</v>
      </c>
      <c r="W436" s="81">
        <v>689</v>
      </c>
      <c r="X436" s="81">
        <v>23953</v>
      </c>
      <c r="Y436" s="81">
        <v>26894</v>
      </c>
      <c r="Z436" s="81">
        <v>31899</v>
      </c>
      <c r="AA436" s="81">
        <v>11172</v>
      </c>
      <c r="AB436" s="81">
        <v>58285</v>
      </c>
      <c r="AC436" s="81">
        <v>525975</v>
      </c>
      <c r="AD436" s="81">
        <v>5.6240890730546322</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0</v>
      </c>
      <c r="BH436" s="81">
        <v>0</v>
      </c>
      <c r="BI436" s="81">
        <v>25.292000000000002</v>
      </c>
      <c r="BJ436" s="81">
        <v>270.42</v>
      </c>
      <c r="BK436" s="81">
        <v>14.34</v>
      </c>
      <c r="BL436" s="81">
        <v>0</v>
      </c>
      <c r="BM436" s="82"/>
      <c r="BN436" s="81">
        <v>0</v>
      </c>
      <c r="BO436" s="81">
        <v>0</v>
      </c>
      <c r="BP436" s="81">
        <v>3</v>
      </c>
      <c r="BQ436" s="81">
        <v>1</v>
      </c>
      <c r="BR436" s="81">
        <v>3</v>
      </c>
      <c r="BS436" s="81">
        <v>0</v>
      </c>
      <c r="BT436"/>
      <c r="BU436" s="80">
        <v>300.14800000000002</v>
      </c>
      <c r="BV436" s="80">
        <v>0</v>
      </c>
      <c r="BW436" s="80">
        <v>0</v>
      </c>
      <c r="BX436" s="80">
        <v>0</v>
      </c>
      <c r="BY436" s="80">
        <v>9.9039999999999999</v>
      </c>
      <c r="BZ436" s="80">
        <v>0</v>
      </c>
      <c r="CA436" s="80">
        <v>0</v>
      </c>
      <c r="CB436" s="80">
        <v>0</v>
      </c>
      <c r="CC436" s="80">
        <v>0</v>
      </c>
    </row>
    <row r="437" spans="1:81">
      <c r="A437" s="80" t="s">
        <v>2300</v>
      </c>
      <c r="B437" s="80">
        <v>232</v>
      </c>
      <c r="C437" s="80">
        <v>11</v>
      </c>
      <c r="D437" s="80">
        <v>14</v>
      </c>
      <c r="E437" s="80">
        <v>2014</v>
      </c>
      <c r="F437" s="80" t="s">
        <v>90</v>
      </c>
      <c r="G437" s="80" t="s">
        <v>2289</v>
      </c>
      <c r="H437" s="80" t="s">
        <v>2290</v>
      </c>
      <c r="I437" s="177"/>
      <c r="J437" s="81">
        <v>109.71226212644464</v>
      </c>
      <c r="K437" s="81">
        <v>6.9516392693973854</v>
      </c>
      <c r="L437" s="81">
        <v>34.637602411365933</v>
      </c>
      <c r="M437" s="81">
        <v>154.27326611417706</v>
      </c>
      <c r="N437" s="81">
        <v>136.56500591467764</v>
      </c>
      <c r="O437" s="81">
        <v>55.607100546720886</v>
      </c>
      <c r="P437" s="81">
        <v>55.636502607268781</v>
      </c>
      <c r="Q437" s="81">
        <v>4.2679351387479105</v>
      </c>
      <c r="R437" s="81">
        <v>3.4623754316606985</v>
      </c>
      <c r="S437" s="81">
        <v>4.5029653090187969</v>
      </c>
      <c r="T437" s="82"/>
      <c r="U437" s="81">
        <v>6540386</v>
      </c>
      <c r="V437" s="81">
        <v>2345</v>
      </c>
      <c r="W437" s="81">
        <v>624</v>
      </c>
      <c r="X437" s="81">
        <v>22668</v>
      </c>
      <c r="Y437" s="81">
        <v>26826</v>
      </c>
      <c r="Z437" s="81">
        <v>31999</v>
      </c>
      <c r="AA437" s="81">
        <v>11080</v>
      </c>
      <c r="AB437" s="81">
        <v>57504</v>
      </c>
      <c r="AC437" s="81">
        <v>575769</v>
      </c>
      <c r="AD437" s="81">
        <v>4.5029653090187969</v>
      </c>
      <c r="AE437" s="82"/>
      <c r="AF437" s="81">
        <v>110401513.57242003</v>
      </c>
      <c r="AG437" s="81">
        <v>4822226.5810390562</v>
      </c>
      <c r="AH437" s="81">
        <v>4430612.6291051991</v>
      </c>
      <c r="AI437" s="81">
        <v>148728364.15492475</v>
      </c>
      <c r="AJ437" s="81">
        <v>156501859.27008843</v>
      </c>
      <c r="AK437" s="81">
        <v>0</v>
      </c>
      <c r="AL437" s="81">
        <v>0</v>
      </c>
      <c r="AM437" s="81">
        <v>7894439.9053665083</v>
      </c>
      <c r="AN437" s="81">
        <v>0</v>
      </c>
      <c r="AO437" s="81">
        <v>0</v>
      </c>
      <c r="AP437" s="82"/>
      <c r="AQ437" s="81">
        <v>920</v>
      </c>
      <c r="AR437" s="81">
        <v>97</v>
      </c>
      <c r="AS437" s="81">
        <v>2</v>
      </c>
      <c r="AT437" s="81">
        <v>0</v>
      </c>
      <c r="AU437" s="81">
        <v>0</v>
      </c>
      <c r="AV437" s="81">
        <v>0</v>
      </c>
      <c r="AW437" s="81" t="s">
        <v>564</v>
      </c>
      <c r="AX437" s="82"/>
      <c r="AY437" s="81">
        <v>3829.212</v>
      </c>
      <c r="AZ437" s="81">
        <v>6685.6</v>
      </c>
      <c r="BA437" s="81">
        <v>3450</v>
      </c>
      <c r="BB437" s="81">
        <v>0</v>
      </c>
      <c r="BC437" s="81">
        <v>0</v>
      </c>
      <c r="BD437" s="81">
        <v>0</v>
      </c>
      <c r="BE437" s="81" t="s">
        <v>564</v>
      </c>
      <c r="BF437" s="82"/>
      <c r="BG437" s="81">
        <v>0</v>
      </c>
      <c r="BH437" s="81">
        <v>0</v>
      </c>
      <c r="BI437" s="81">
        <v>23.507000000000001</v>
      </c>
      <c r="BJ437" s="81">
        <v>348.43200000000002</v>
      </c>
      <c r="BK437" s="81">
        <v>28.998999999999999</v>
      </c>
      <c r="BL437" s="81">
        <v>0</v>
      </c>
      <c r="BM437" s="82"/>
      <c r="BN437" s="81">
        <v>0</v>
      </c>
      <c r="BO437" s="81">
        <v>0</v>
      </c>
      <c r="BP437" s="81">
        <v>3</v>
      </c>
      <c r="BQ437" s="81">
        <v>1</v>
      </c>
      <c r="BR437" s="81">
        <v>5</v>
      </c>
      <c r="BS437" s="81">
        <v>0</v>
      </c>
      <c r="BT437"/>
      <c r="BU437" s="80">
        <v>387.822</v>
      </c>
      <c r="BV437" s="80">
        <v>0</v>
      </c>
      <c r="BW437" s="80">
        <v>0</v>
      </c>
      <c r="BX437" s="80">
        <v>0</v>
      </c>
      <c r="BY437" s="80">
        <v>13.116</v>
      </c>
      <c r="BZ437" s="80">
        <v>0</v>
      </c>
      <c r="CA437" s="80">
        <v>0</v>
      </c>
      <c r="CB437" s="80">
        <v>0</v>
      </c>
      <c r="CC437" s="80">
        <v>0</v>
      </c>
    </row>
    <row r="438" spans="1:81">
      <c r="A438" s="80" t="s">
        <v>2301</v>
      </c>
      <c r="B438" s="80">
        <v>233</v>
      </c>
      <c r="C438" s="80">
        <v>12</v>
      </c>
      <c r="D438" s="80">
        <v>14</v>
      </c>
      <c r="E438" s="80">
        <v>2015</v>
      </c>
      <c r="F438" s="80" t="s">
        <v>91</v>
      </c>
      <c r="G438" s="80" t="s">
        <v>2289</v>
      </c>
      <c r="H438" s="80" t="s">
        <v>2290</v>
      </c>
      <c r="I438" s="177"/>
      <c r="J438" s="81">
        <v>110.70095194484105</v>
      </c>
      <c r="K438" s="81">
        <v>6.623611086197319</v>
      </c>
      <c r="L438" s="81">
        <v>33.173960416134292</v>
      </c>
      <c r="M438" s="81">
        <v>219.06438134791756</v>
      </c>
      <c r="N438" s="81">
        <v>116.58371129695625</v>
      </c>
      <c r="O438" s="81">
        <v>55.045470636738763</v>
      </c>
      <c r="P438" s="81">
        <v>55.082268131586368</v>
      </c>
      <c r="Q438" s="81">
        <v>4.1218597242083037</v>
      </c>
      <c r="R438" s="81">
        <v>4.8982855265544671</v>
      </c>
      <c r="S438" s="81">
        <v>4.1625508215655866</v>
      </c>
      <c r="T438" s="82"/>
      <c r="U438" s="81">
        <v>6938205</v>
      </c>
      <c r="V438" s="81">
        <v>2345</v>
      </c>
      <c r="W438" s="81">
        <v>624</v>
      </c>
      <c r="X438" s="81">
        <v>22668</v>
      </c>
      <c r="Y438" s="81">
        <v>26801</v>
      </c>
      <c r="Z438" s="81">
        <v>31981</v>
      </c>
      <c r="AA438" s="81">
        <v>10961</v>
      </c>
      <c r="AB438" s="81">
        <v>56730</v>
      </c>
      <c r="AC438" s="81">
        <v>839090</v>
      </c>
      <c r="AD438" s="81">
        <v>4.1625508215655866</v>
      </c>
      <c r="AE438" s="82"/>
      <c r="AF438" s="81">
        <v>114368579.45337465</v>
      </c>
      <c r="AG438" s="81">
        <v>4290358.5947958976</v>
      </c>
      <c r="AH438" s="81">
        <v>3044201.5761373742</v>
      </c>
      <c r="AI438" s="81">
        <v>245490197.3245157</v>
      </c>
      <c r="AJ438" s="81">
        <v>135653739.28935567</v>
      </c>
      <c r="AK438" s="81">
        <v>0</v>
      </c>
      <c r="AL438" s="81">
        <v>0</v>
      </c>
      <c r="AM438" s="81">
        <v>7774608.5266003506</v>
      </c>
      <c r="AN438" s="81">
        <v>0</v>
      </c>
      <c r="AO438" s="81">
        <v>0</v>
      </c>
      <c r="AP438" s="82"/>
      <c r="AQ438" s="81">
        <v>986</v>
      </c>
      <c r="AR438" s="81">
        <v>125</v>
      </c>
      <c r="AS438" s="81">
        <v>2</v>
      </c>
      <c r="AT438" s="81">
        <v>0</v>
      </c>
      <c r="AU438" s="81">
        <v>0</v>
      </c>
      <c r="AV438" s="81">
        <v>0</v>
      </c>
      <c r="AW438" s="81" t="s">
        <v>564</v>
      </c>
      <c r="AX438" s="82"/>
      <c r="AY438" s="81">
        <v>4189.2610000000004</v>
      </c>
      <c r="AZ438" s="81">
        <v>32701.9</v>
      </c>
      <c r="BA438" s="81">
        <v>3450</v>
      </c>
      <c r="BB438" s="81">
        <v>0</v>
      </c>
      <c r="BC438" s="81">
        <v>0</v>
      </c>
      <c r="BD438" s="81">
        <v>0</v>
      </c>
      <c r="BE438" s="81" t="s">
        <v>564</v>
      </c>
      <c r="BF438" s="82"/>
      <c r="BG438" s="81">
        <v>0</v>
      </c>
      <c r="BH438" s="81">
        <v>0</v>
      </c>
      <c r="BI438" s="81">
        <v>22.873000000000001</v>
      </c>
      <c r="BJ438" s="81">
        <v>261.339</v>
      </c>
      <c r="BK438" s="81">
        <v>25.462</v>
      </c>
      <c r="BL438" s="81">
        <v>0</v>
      </c>
      <c r="BM438" s="82"/>
      <c r="BN438" s="81">
        <v>0</v>
      </c>
      <c r="BO438" s="81">
        <v>0</v>
      </c>
      <c r="BP438" s="81">
        <v>3</v>
      </c>
      <c r="BQ438" s="81">
        <v>1</v>
      </c>
      <c r="BR438" s="81">
        <v>4</v>
      </c>
      <c r="BS438" s="81">
        <v>0</v>
      </c>
      <c r="BT438"/>
      <c r="BU438" s="80">
        <v>300.25900000000001</v>
      </c>
      <c r="BV438" s="80">
        <v>0</v>
      </c>
      <c r="BW438" s="80">
        <v>0</v>
      </c>
      <c r="BX438" s="80">
        <v>0</v>
      </c>
      <c r="BY438" s="80">
        <v>9.4149999999999991</v>
      </c>
      <c r="BZ438" s="80">
        <v>0</v>
      </c>
      <c r="CA438" s="80">
        <v>0</v>
      </c>
      <c r="CB438" s="80">
        <v>0</v>
      </c>
      <c r="CC438" s="80">
        <v>0</v>
      </c>
    </row>
    <row r="439" spans="1:81">
      <c r="A439" s="80" t="s">
        <v>2302</v>
      </c>
      <c r="B439" s="80">
        <v>234</v>
      </c>
      <c r="C439" s="80">
        <v>13</v>
      </c>
      <c r="D439" s="80">
        <v>14</v>
      </c>
      <c r="E439" s="80">
        <v>2016</v>
      </c>
      <c r="F439" s="80" t="s">
        <v>92</v>
      </c>
      <c r="G439" s="80" t="s">
        <v>2289</v>
      </c>
      <c r="H439" s="80" t="s">
        <v>2290</v>
      </c>
      <c r="I439" s="177"/>
      <c r="J439" s="81">
        <v>102.88335711182236</v>
      </c>
      <c r="K439" s="81">
        <v>6.5046386174420467</v>
      </c>
      <c r="L439" s="81">
        <v>33.111498437168841</v>
      </c>
      <c r="M439" s="81">
        <v>130.84455927776418</v>
      </c>
      <c r="N439" s="81">
        <v>125.0875950512069</v>
      </c>
      <c r="O439" s="81">
        <v>54.592965939499535</v>
      </c>
      <c r="P439" s="81">
        <v>54.014411740953008</v>
      </c>
      <c r="Q439" s="81">
        <v>3.9583601048428947</v>
      </c>
      <c r="R439" s="81">
        <v>3.4976244015345412</v>
      </c>
      <c r="S439" s="81">
        <v>3.4249380601261263</v>
      </c>
      <c r="T439" s="82"/>
      <c r="U439" s="81">
        <v>6743607.0000000009</v>
      </c>
      <c r="V439" s="81">
        <v>2345</v>
      </c>
      <c r="W439" s="81">
        <v>624</v>
      </c>
      <c r="X439" s="81">
        <v>22668</v>
      </c>
      <c r="Y439" s="81">
        <v>26706</v>
      </c>
      <c r="Z439" s="81">
        <v>32108</v>
      </c>
      <c r="AA439" s="81">
        <v>11117</v>
      </c>
      <c r="AB439" s="81">
        <v>56042</v>
      </c>
      <c r="AC439" s="81">
        <v>597359.81898608978</v>
      </c>
      <c r="AD439" s="81">
        <v>3.4249380601261259</v>
      </c>
      <c r="AE439" s="82"/>
      <c r="AF439" s="81">
        <v>108083248.8820288</v>
      </c>
      <c r="AG439" s="81">
        <v>4100849.1676889039</v>
      </c>
      <c r="AH439" s="81">
        <v>2200035.532777858</v>
      </c>
      <c r="AI439" s="81">
        <v>151694113.96550831</v>
      </c>
      <c r="AJ439" s="81">
        <v>152261581.41880921</v>
      </c>
      <c r="AK439" s="81">
        <v>0</v>
      </c>
      <c r="AL439" s="81">
        <v>0</v>
      </c>
      <c r="AM439" s="81">
        <v>7686287.8684922932</v>
      </c>
      <c r="AN439" s="81">
        <v>0</v>
      </c>
      <c r="AO439" s="81">
        <v>0</v>
      </c>
      <c r="AP439" s="82"/>
      <c r="AQ439" s="81">
        <v>1049</v>
      </c>
      <c r="AR439" s="81">
        <v>142</v>
      </c>
      <c r="AS439" s="81">
        <v>3</v>
      </c>
      <c r="AT439" s="81">
        <v>0</v>
      </c>
      <c r="AU439" s="81">
        <v>0</v>
      </c>
      <c r="AV439" s="81">
        <v>0</v>
      </c>
      <c r="AW439" s="81" t="s">
        <v>564</v>
      </c>
      <c r="AX439" s="82"/>
      <c r="AY439" s="81">
        <v>4531.1010000000006</v>
      </c>
      <c r="AZ439" s="81">
        <v>45959.1</v>
      </c>
      <c r="BA439" s="81">
        <v>51880</v>
      </c>
      <c r="BB439" s="81">
        <v>0</v>
      </c>
      <c r="BC439" s="81">
        <v>0</v>
      </c>
      <c r="BD439" s="81">
        <v>0</v>
      </c>
      <c r="BE439" s="81" t="s">
        <v>564</v>
      </c>
      <c r="BF439" s="82"/>
      <c r="BG439" s="81">
        <v>0</v>
      </c>
      <c r="BH439" s="81">
        <v>0</v>
      </c>
      <c r="BI439" s="81">
        <v>22.157</v>
      </c>
      <c r="BJ439" s="81">
        <v>318.52499999999998</v>
      </c>
      <c r="BK439" s="81">
        <v>23.798999999999999</v>
      </c>
      <c r="BL439" s="81">
        <v>0</v>
      </c>
      <c r="BM439" s="82"/>
      <c r="BN439" s="81">
        <v>0</v>
      </c>
      <c r="BO439" s="81">
        <v>0</v>
      </c>
      <c r="BP439" s="81">
        <v>3</v>
      </c>
      <c r="BQ439" s="81">
        <v>1</v>
      </c>
      <c r="BR439" s="81">
        <v>4</v>
      </c>
      <c r="BS439" s="81">
        <v>0</v>
      </c>
      <c r="BT439"/>
      <c r="BU439" s="80">
        <v>352.822</v>
      </c>
      <c r="BV439" s="80">
        <v>0</v>
      </c>
      <c r="BW439" s="80">
        <v>0</v>
      </c>
      <c r="BX439" s="80">
        <v>0</v>
      </c>
      <c r="BY439" s="80">
        <v>11.659000000000001</v>
      </c>
      <c r="BZ439" s="80">
        <v>0</v>
      </c>
      <c r="CA439" s="80">
        <v>0</v>
      </c>
      <c r="CB439" s="80">
        <v>0</v>
      </c>
      <c r="CC439" s="80">
        <v>0</v>
      </c>
    </row>
    <row r="440" spans="1:81">
      <c r="A440" s="80" t="s">
        <v>2303</v>
      </c>
      <c r="B440" s="80">
        <v>235</v>
      </c>
      <c r="C440" s="80">
        <v>14</v>
      </c>
      <c r="D440" s="80">
        <v>14</v>
      </c>
      <c r="E440" s="80">
        <v>2017</v>
      </c>
      <c r="F440" s="80" t="s">
        <v>71</v>
      </c>
      <c r="G440" s="80" t="s">
        <v>2289</v>
      </c>
      <c r="H440" s="80" t="s">
        <v>2290</v>
      </c>
      <c r="I440" s="177"/>
      <c r="J440" s="81">
        <v>102.97408877742492</v>
      </c>
      <c r="K440" s="81">
        <v>6.443443350184789</v>
      </c>
      <c r="L440" s="81">
        <v>38.755479568494451</v>
      </c>
      <c r="M440" s="81">
        <v>118.65177516373795</v>
      </c>
      <c r="N440" s="81">
        <v>137.65166383902564</v>
      </c>
      <c r="O440" s="81">
        <v>53.713846645362665</v>
      </c>
      <c r="P440" s="81">
        <v>53.450164321806078</v>
      </c>
      <c r="Q440" s="81">
        <v>3.7673277417004742</v>
      </c>
      <c r="R440" s="81">
        <v>3.0757498569480299</v>
      </c>
      <c r="S440" s="81">
        <v>3.7159432327519228</v>
      </c>
      <c r="T440" s="82"/>
      <c r="U440" s="81">
        <v>6752103</v>
      </c>
      <c r="V440" s="81">
        <v>2345</v>
      </c>
      <c r="W440" s="81">
        <v>624</v>
      </c>
      <c r="X440" s="81">
        <v>22668</v>
      </c>
      <c r="Y440" s="81">
        <v>26527</v>
      </c>
      <c r="Z440" s="81">
        <v>32115</v>
      </c>
      <c r="AA440" s="81">
        <v>11071</v>
      </c>
      <c r="AB440" s="81">
        <v>55158</v>
      </c>
      <c r="AC440" s="81">
        <v>535730.99999999988</v>
      </c>
      <c r="AD440" s="81">
        <v>3.7159432327519228</v>
      </c>
      <c r="AE440" s="82"/>
      <c r="AF440" s="81">
        <v>112576498.2406778</v>
      </c>
      <c r="AG440" s="81">
        <v>4117537.0298662232</v>
      </c>
      <c r="AH440" s="81">
        <v>4579169.596464688</v>
      </c>
      <c r="AI440" s="81">
        <v>143946402.0523102</v>
      </c>
      <c r="AJ440" s="81">
        <v>172540799.47478431</v>
      </c>
      <c r="AK440" s="81">
        <v>0</v>
      </c>
      <c r="AL440" s="81">
        <v>0</v>
      </c>
      <c r="AM440" s="81">
        <v>7576882.4870323166</v>
      </c>
      <c r="AN440" s="81">
        <v>0</v>
      </c>
      <c r="AO440" s="81">
        <v>0</v>
      </c>
      <c r="AP440" s="82"/>
      <c r="AQ440" s="81">
        <v>1090</v>
      </c>
      <c r="AR440" s="81">
        <v>156</v>
      </c>
      <c r="AS440" s="81">
        <v>3</v>
      </c>
      <c r="AT440" s="81">
        <v>0</v>
      </c>
      <c r="AU440" s="81">
        <v>0</v>
      </c>
      <c r="AV440" s="81">
        <v>0</v>
      </c>
      <c r="AW440" s="81" t="s">
        <v>564</v>
      </c>
      <c r="AX440" s="82"/>
      <c r="AY440" s="81">
        <v>4761.259</v>
      </c>
      <c r="AZ440" s="81">
        <v>46369.9</v>
      </c>
      <c r="BA440" s="81">
        <v>51880</v>
      </c>
      <c r="BB440" s="81">
        <v>0</v>
      </c>
      <c r="BC440" s="81">
        <v>0</v>
      </c>
      <c r="BD440" s="81">
        <v>0</v>
      </c>
      <c r="BE440" s="81" t="s">
        <v>564</v>
      </c>
      <c r="BF440" s="82"/>
      <c r="BG440" s="81">
        <v>0</v>
      </c>
      <c r="BH440" s="81">
        <v>0</v>
      </c>
      <c r="BI440" s="81">
        <v>21.905000000000001</v>
      </c>
      <c r="BJ440" s="81">
        <v>327.48200000000003</v>
      </c>
      <c r="BK440" s="81">
        <v>23.055</v>
      </c>
      <c r="BL440" s="81">
        <v>0</v>
      </c>
      <c r="BM440" s="82"/>
      <c r="BN440" s="81">
        <v>0</v>
      </c>
      <c r="BO440" s="81">
        <v>0</v>
      </c>
      <c r="BP440" s="81">
        <v>3</v>
      </c>
      <c r="BQ440" s="81">
        <v>1</v>
      </c>
      <c r="BR440" s="81">
        <v>4</v>
      </c>
      <c r="BS440" s="81">
        <v>0</v>
      </c>
      <c r="BT440"/>
      <c r="BU440" s="80">
        <v>360.47899999999998</v>
      </c>
      <c r="BV440" s="80">
        <v>0</v>
      </c>
      <c r="BW440" s="80">
        <v>0</v>
      </c>
      <c r="BX440" s="80">
        <v>0</v>
      </c>
      <c r="BY440" s="80">
        <v>11.962999999999999</v>
      </c>
      <c r="BZ440" s="80">
        <v>0</v>
      </c>
      <c r="CA440" s="80">
        <v>0</v>
      </c>
      <c r="CB440" s="80">
        <v>0</v>
      </c>
      <c r="CC440" s="80">
        <v>0</v>
      </c>
    </row>
    <row r="441" spans="1:81">
      <c r="A441" s="80" t="s">
        <v>2304</v>
      </c>
      <c r="B441" s="80">
        <v>236</v>
      </c>
      <c r="C441" s="80">
        <v>15</v>
      </c>
      <c r="D441" s="80">
        <v>14</v>
      </c>
      <c r="E441" s="80">
        <v>2018</v>
      </c>
      <c r="F441" s="80" t="s">
        <v>93</v>
      </c>
      <c r="G441" s="80" t="s">
        <v>2289</v>
      </c>
      <c r="H441" s="80" t="s">
        <v>2290</v>
      </c>
      <c r="I441" s="177"/>
      <c r="J441" s="81">
        <v>90.764986887853325</v>
      </c>
      <c r="K441" s="81">
        <v>5.9243834453287478</v>
      </c>
      <c r="L441" s="81">
        <v>35.273166531433851</v>
      </c>
      <c r="M441" s="81">
        <v>111.47784534525309</v>
      </c>
      <c r="N441" s="81">
        <v>108.76640665978144</v>
      </c>
      <c r="O441" s="81">
        <v>52.643959125415371</v>
      </c>
      <c r="P441" s="81">
        <v>53.243140890833011</v>
      </c>
      <c r="Q441" s="81">
        <v>3.4432849841892001</v>
      </c>
      <c r="R441" s="81">
        <v>2.3969898081633358</v>
      </c>
      <c r="S441" s="81">
        <v>4.5943304386707817</v>
      </c>
      <c r="T441" s="82"/>
      <c r="U441" s="81">
        <v>6855848</v>
      </c>
      <c r="V441" s="81">
        <v>2345</v>
      </c>
      <c r="W441" s="81">
        <v>624</v>
      </c>
      <c r="X441" s="81">
        <v>22668</v>
      </c>
      <c r="Y441" s="81">
        <v>26369</v>
      </c>
      <c r="Z441" s="81">
        <v>32078</v>
      </c>
      <c r="AA441" s="81">
        <v>11139</v>
      </c>
      <c r="AB441" s="81">
        <v>54328</v>
      </c>
      <c r="AC441" s="81">
        <v>415869</v>
      </c>
      <c r="AD441" s="81">
        <v>4.5943304386707817</v>
      </c>
      <c r="AE441" s="82"/>
      <c r="AF441" s="81">
        <v>104791321.6437704</v>
      </c>
      <c r="AG441" s="81">
        <v>3673637.7501153741</v>
      </c>
      <c r="AH441" s="81">
        <v>4389866.2161964383</v>
      </c>
      <c r="AI441" s="81">
        <v>138950339.65878859</v>
      </c>
      <c r="AJ441" s="81">
        <v>139110221.16183749</v>
      </c>
      <c r="AK441" s="81">
        <v>0</v>
      </c>
      <c r="AL441" s="81">
        <v>0</v>
      </c>
      <c r="AM441" s="81">
        <v>7478309.5427424591</v>
      </c>
      <c r="AN441" s="81">
        <v>0</v>
      </c>
      <c r="AO441" s="81">
        <v>0</v>
      </c>
      <c r="AP441" s="82"/>
      <c r="AQ441" s="81">
        <v>1122</v>
      </c>
      <c r="AR441" s="81">
        <v>170</v>
      </c>
      <c r="AS441" s="81">
        <v>3</v>
      </c>
      <c r="AT441" s="81">
        <v>0</v>
      </c>
      <c r="AU441" s="81">
        <v>0</v>
      </c>
      <c r="AV441" s="81">
        <v>0</v>
      </c>
      <c r="AW441" s="81" t="s">
        <v>564</v>
      </c>
      <c r="AX441" s="82"/>
      <c r="AY441" s="81">
        <v>4954.2950000000019</v>
      </c>
      <c r="AZ441" s="81">
        <v>46679</v>
      </c>
      <c r="BA441" s="81">
        <v>51880</v>
      </c>
      <c r="BB441" s="81">
        <v>0</v>
      </c>
      <c r="BC441" s="81">
        <v>0</v>
      </c>
      <c r="BD441" s="81">
        <v>0</v>
      </c>
      <c r="BE441" s="81" t="s">
        <v>564</v>
      </c>
      <c r="BF441" s="82"/>
      <c r="BG441" s="81">
        <v>0</v>
      </c>
      <c r="BH441" s="81">
        <v>0</v>
      </c>
      <c r="BI441" s="81">
        <v>17.273</v>
      </c>
      <c r="BJ441" s="81">
        <v>270.39800000000002</v>
      </c>
      <c r="BK441" s="81">
        <v>21.069000000000003</v>
      </c>
      <c r="BL441" s="81">
        <v>0</v>
      </c>
      <c r="BM441" s="82"/>
      <c r="BN441" s="81">
        <v>0</v>
      </c>
      <c r="BO441" s="81">
        <v>0</v>
      </c>
      <c r="BP441" s="81">
        <v>2</v>
      </c>
      <c r="BQ441" s="81">
        <v>1</v>
      </c>
      <c r="BR441" s="81">
        <v>4</v>
      </c>
      <c r="BS441" s="81">
        <v>0</v>
      </c>
      <c r="BT441"/>
      <c r="BU441" s="80">
        <v>298.858</v>
      </c>
      <c r="BV441" s="80">
        <v>0</v>
      </c>
      <c r="BW441" s="80">
        <v>0</v>
      </c>
      <c r="BX441" s="80">
        <v>0</v>
      </c>
      <c r="BY441" s="80">
        <v>9.8819999999999997</v>
      </c>
      <c r="BZ441" s="80">
        <v>0</v>
      </c>
      <c r="CA441" s="80">
        <v>0</v>
      </c>
      <c r="CB441" s="80">
        <v>0</v>
      </c>
      <c r="CC441" s="80">
        <v>0</v>
      </c>
    </row>
    <row r="442" spans="1:81">
      <c r="A442" s="80" t="s">
        <v>2305</v>
      </c>
      <c r="B442" s="80">
        <v>237</v>
      </c>
      <c r="C442" s="80">
        <v>16</v>
      </c>
      <c r="D442" s="80">
        <v>14</v>
      </c>
      <c r="E442" s="80">
        <v>2019</v>
      </c>
      <c r="F442" s="80" t="s">
        <v>73</v>
      </c>
      <c r="G442" s="80" t="s">
        <v>2289</v>
      </c>
      <c r="H442" s="80" t="s">
        <v>2290</v>
      </c>
      <c r="I442" s="177"/>
      <c r="J442" s="81">
        <v>77.468863578054496</v>
      </c>
      <c r="K442" s="81">
        <v>5.3078239363574671</v>
      </c>
      <c r="L442" s="81">
        <v>35.388603230743989</v>
      </c>
      <c r="M442" s="81">
        <v>111.49345828095208</v>
      </c>
      <c r="N442" s="81">
        <v>100.16196224101502</v>
      </c>
      <c r="O442" s="81">
        <v>50.914554670950821</v>
      </c>
      <c r="P442" s="81">
        <v>52.248021814828746</v>
      </c>
      <c r="Q442" s="81">
        <v>3.2909297664758186</v>
      </c>
      <c r="R442" s="81">
        <v>2.9431315973807335</v>
      </c>
      <c r="S442" s="81">
        <v>4.3943451909594913</v>
      </c>
      <c r="T442" s="82"/>
      <c r="U442" s="81">
        <v>6612983</v>
      </c>
      <c r="V442" s="81">
        <v>2345</v>
      </c>
      <c r="W442" s="81">
        <v>624</v>
      </c>
      <c r="X442" s="81">
        <v>22668</v>
      </c>
      <c r="Y442" s="81">
        <v>26154</v>
      </c>
      <c r="Z442" s="81">
        <v>31876</v>
      </c>
      <c r="AA442" s="81">
        <v>10849</v>
      </c>
      <c r="AB442" s="81">
        <v>53330</v>
      </c>
      <c r="AC442" s="81">
        <v>518986</v>
      </c>
      <c r="AD442" s="81">
        <v>4.3943451909594913</v>
      </c>
      <c r="AE442" s="82"/>
      <c r="AF442" s="81">
        <v>98343581.68200168</v>
      </c>
      <c r="AG442" s="81">
        <v>3557604.4936264632</v>
      </c>
      <c r="AH442" s="81">
        <v>4605178.0668429397</v>
      </c>
      <c r="AI442" s="81">
        <v>158233267.19324309</v>
      </c>
      <c r="AJ442" s="81">
        <v>149416080.00973603</v>
      </c>
      <c r="AK442" s="81">
        <v>0</v>
      </c>
      <c r="AL442" s="81">
        <v>0</v>
      </c>
      <c r="AM442" s="81">
        <v>7263144.5319749443</v>
      </c>
      <c r="AN442" s="81">
        <v>0</v>
      </c>
      <c r="AO442" s="81">
        <v>0</v>
      </c>
      <c r="AP442" s="82"/>
      <c r="AQ442" s="81">
        <v>1163</v>
      </c>
      <c r="AR442" s="81">
        <v>180</v>
      </c>
      <c r="AS442" s="81">
        <v>3</v>
      </c>
      <c r="AT442" s="81">
        <v>1</v>
      </c>
      <c r="AU442" s="81">
        <v>0</v>
      </c>
      <c r="AV442" s="81">
        <v>0</v>
      </c>
      <c r="AW442" s="81" t="s">
        <v>564</v>
      </c>
      <c r="AX442" s="82"/>
      <c r="AY442" s="81">
        <v>5204.6800000000021</v>
      </c>
      <c r="AZ442" s="81">
        <v>47067.1</v>
      </c>
      <c r="BA442" s="81">
        <v>51880</v>
      </c>
      <c r="BB442" s="81">
        <v>199</v>
      </c>
      <c r="BC442" s="81">
        <v>0</v>
      </c>
      <c r="BD442" s="81">
        <v>0</v>
      </c>
      <c r="BE442" s="81" t="s">
        <v>564</v>
      </c>
      <c r="BF442" s="82"/>
      <c r="BG442" s="81">
        <v>0</v>
      </c>
      <c r="BH442" s="81">
        <v>0</v>
      </c>
      <c r="BI442" s="81">
        <v>15.88</v>
      </c>
      <c r="BJ442" s="81">
        <v>327.59100000000001</v>
      </c>
      <c r="BK442" s="81">
        <v>19.701999999999998</v>
      </c>
      <c r="BL442" s="81">
        <v>0</v>
      </c>
      <c r="BM442" s="82"/>
      <c r="BN442" s="81">
        <v>0</v>
      </c>
      <c r="BO442" s="81">
        <v>0</v>
      </c>
      <c r="BP442" s="81">
        <v>2</v>
      </c>
      <c r="BQ442" s="81">
        <v>1</v>
      </c>
      <c r="BR442" s="81">
        <v>4</v>
      </c>
      <c r="BS442" s="81">
        <v>0</v>
      </c>
      <c r="BT442"/>
      <c r="BU442" s="80">
        <v>351.28699999999998</v>
      </c>
      <c r="BV442" s="80">
        <v>0</v>
      </c>
      <c r="BW442" s="80">
        <v>0</v>
      </c>
      <c r="BX442" s="80">
        <v>0</v>
      </c>
      <c r="BY442" s="80">
        <v>11.885999999999999</v>
      </c>
      <c r="BZ442" s="80">
        <v>0</v>
      </c>
      <c r="CA442" s="80">
        <v>0</v>
      </c>
      <c r="CB442" s="80">
        <v>0</v>
      </c>
      <c r="CC442" s="80">
        <v>0</v>
      </c>
    </row>
    <row r="443" spans="1:81">
      <c r="A443" s="80" t="s">
        <v>2306</v>
      </c>
      <c r="B443" s="80">
        <v>238</v>
      </c>
      <c r="C443" s="80">
        <v>17</v>
      </c>
      <c r="D443" s="80">
        <v>14</v>
      </c>
      <c r="E443" s="80">
        <v>2020</v>
      </c>
      <c r="F443" s="80" t="s">
        <v>218</v>
      </c>
      <c r="G443" s="80" t="s">
        <v>2289</v>
      </c>
      <c r="H443" s="80" t="s">
        <v>2290</v>
      </c>
      <c r="I443" s="177"/>
      <c r="J443" s="81">
        <v>73.152561732046976</v>
      </c>
      <c r="K443" s="81">
        <v>5.7644457716335351</v>
      </c>
      <c r="L443" s="81">
        <v>31.458426122365051</v>
      </c>
      <c r="M443" s="81">
        <v>103.41381363689041</v>
      </c>
      <c r="N443" s="81">
        <v>96.714191639561022</v>
      </c>
      <c r="O443" s="81">
        <v>44.373249486442639</v>
      </c>
      <c r="P443" s="81">
        <v>49.396738687758294</v>
      </c>
      <c r="Q443" s="81">
        <v>3.1017576132008782</v>
      </c>
      <c r="R443" s="81">
        <v>4.1973290566791492</v>
      </c>
      <c r="S443" s="81">
        <v>3.4447989768321712</v>
      </c>
      <c r="T443" s="82"/>
      <c r="U443" s="81">
        <v>6545206</v>
      </c>
      <c r="V443" s="81">
        <v>2241</v>
      </c>
      <c r="W443" s="81">
        <v>699</v>
      </c>
      <c r="X443" s="81">
        <v>22216</v>
      </c>
      <c r="Y443" s="81">
        <v>26090</v>
      </c>
      <c r="Z443" s="81">
        <v>31708</v>
      </c>
      <c r="AA443" s="81">
        <v>11144</v>
      </c>
      <c r="AB443" s="81">
        <v>52605</v>
      </c>
      <c r="AC443" s="81">
        <v>744010</v>
      </c>
      <c r="AD443" s="81">
        <v>3.4447989768321712</v>
      </c>
      <c r="AE443" s="82"/>
      <c r="AF443" s="81">
        <v>97563931.031569019</v>
      </c>
      <c r="AG443" s="81">
        <v>3750653.9572675233</v>
      </c>
      <c r="AH443" s="81">
        <v>3747766.4877725993</v>
      </c>
      <c r="AI443" s="81">
        <v>155000740.60017186</v>
      </c>
      <c r="AJ443" s="81">
        <v>151472656.50700682</v>
      </c>
      <c r="AK443" s="81"/>
      <c r="AL443" s="81"/>
      <c r="AM443" s="81">
        <v>6865536.9537399793</v>
      </c>
      <c r="AN443" s="81"/>
      <c r="AO443" s="81"/>
      <c r="AP443" s="82"/>
      <c r="AQ443" s="81">
        <v>1179</v>
      </c>
      <c r="AR443" s="81">
        <v>184</v>
      </c>
      <c r="AS443" s="81">
        <v>3</v>
      </c>
      <c r="AT443" s="81">
        <v>2</v>
      </c>
      <c r="AU443" s="81">
        <v>0</v>
      </c>
      <c r="AV443" s="81">
        <v>0</v>
      </c>
      <c r="AW443" s="81">
        <v>3</v>
      </c>
      <c r="AX443" s="82"/>
      <c r="AY443" s="81">
        <v>5300.9199999999992</v>
      </c>
      <c r="AZ443" s="81">
        <v>47259.6</v>
      </c>
      <c r="BA443" s="81">
        <v>51880</v>
      </c>
      <c r="BB443" s="81">
        <v>659</v>
      </c>
      <c r="BC443" s="81">
        <v>0</v>
      </c>
      <c r="BD443" s="81">
        <v>0</v>
      </c>
      <c r="BE443" s="81">
        <v>51880</v>
      </c>
      <c r="BF443" s="82"/>
      <c r="BG443" s="81">
        <v>0</v>
      </c>
      <c r="BH443" s="81">
        <v>0</v>
      </c>
      <c r="BI443" s="81">
        <v>14.659000000000001</v>
      </c>
      <c r="BJ443" s="81">
        <v>303.93400000000003</v>
      </c>
      <c r="BK443" s="81">
        <v>18.427</v>
      </c>
      <c r="BL443" s="81">
        <v>0</v>
      </c>
      <c r="BM443" s="82"/>
      <c r="BN443" s="81">
        <v>0</v>
      </c>
      <c r="BO443" s="81">
        <v>0</v>
      </c>
      <c r="BP443" s="81">
        <v>2</v>
      </c>
      <c r="BQ443" s="81">
        <v>1</v>
      </c>
      <c r="BR443" s="81">
        <v>4</v>
      </c>
      <c r="BS443" s="81">
        <v>0</v>
      </c>
      <c r="BT443"/>
      <c r="BU443" s="80">
        <v>337.02</v>
      </c>
      <c r="BV443" s="80">
        <v>0</v>
      </c>
      <c r="BW443" s="80">
        <v>0</v>
      </c>
      <c r="BX443" s="80">
        <v>0</v>
      </c>
      <c r="BY443" s="80">
        <v>0</v>
      </c>
      <c r="BZ443" s="80">
        <v>0</v>
      </c>
      <c r="CA443" s="80">
        <v>0</v>
      </c>
      <c r="CB443" s="80">
        <v>0</v>
      </c>
      <c r="CC443" s="80">
        <v>0</v>
      </c>
    </row>
    <row r="444" spans="1:81">
      <c r="A444" s="80" t="s">
        <v>2307</v>
      </c>
      <c r="B444" s="80">
        <v>238</v>
      </c>
      <c r="C444" s="80">
        <v>18</v>
      </c>
      <c r="D444" s="80">
        <v>14</v>
      </c>
      <c r="E444" s="80">
        <v>2021</v>
      </c>
      <c r="F444" s="80" t="s">
        <v>75</v>
      </c>
      <c r="G444" s="174" t="s">
        <v>2289</v>
      </c>
      <c r="H444" s="80" t="s">
        <v>2290</v>
      </c>
      <c r="I444" s="177"/>
      <c r="J444" s="81">
        <v>68.352778570211299</v>
      </c>
      <c r="K444" s="81">
        <v>5.8511267411186569</v>
      </c>
      <c r="L444" s="81">
        <v>27.763414981071627</v>
      </c>
      <c r="M444" s="81">
        <v>101.92128350452383</v>
      </c>
      <c r="N444" s="81">
        <v>91.236321583129609</v>
      </c>
      <c r="O444" s="81">
        <v>42.72567844993246</v>
      </c>
      <c r="P444" s="81">
        <v>50.50273843179442</v>
      </c>
      <c r="Q444" s="81">
        <v>3.0757898670113808</v>
      </c>
      <c r="R444" s="81">
        <v>3.4795411224806196</v>
      </c>
      <c r="S444" s="81">
        <v>3.5424404471824542</v>
      </c>
      <c r="T444" s="82"/>
      <c r="U444" s="81">
        <v>6592602</v>
      </c>
      <c r="V444" s="81">
        <v>2241</v>
      </c>
      <c r="W444" s="81">
        <v>699</v>
      </c>
      <c r="X444" s="81">
        <v>22216</v>
      </c>
      <c r="Y444" s="81">
        <v>25760</v>
      </c>
      <c r="Z444" s="81">
        <v>31437</v>
      </c>
      <c r="AA444" s="81">
        <v>11111</v>
      </c>
      <c r="AB444" s="81">
        <v>51546</v>
      </c>
      <c r="AC444" s="81">
        <v>597818.99999999988</v>
      </c>
      <c r="AD444" s="81">
        <v>3.5424404471824542</v>
      </c>
      <c r="AE444" s="82"/>
      <c r="AF444" s="81">
        <v>92250783.085096404</v>
      </c>
      <c r="AG444" s="81">
        <v>3725461.6038383641</v>
      </c>
      <c r="AH444" s="81">
        <v>3271034.531060203</v>
      </c>
      <c r="AI444" s="81">
        <v>149536036.3024525</v>
      </c>
      <c r="AJ444" s="81">
        <v>136037662.38363907</v>
      </c>
      <c r="AK444" s="81">
        <v>0</v>
      </c>
      <c r="AL444" s="81">
        <v>0</v>
      </c>
      <c r="AM444" s="81">
        <v>6766128.3609410096</v>
      </c>
      <c r="AN444" s="81">
        <v>0</v>
      </c>
      <c r="AO444" s="81">
        <v>0</v>
      </c>
      <c r="AP444" s="82"/>
      <c r="AQ444" s="81">
        <v>1215</v>
      </c>
      <c r="AR444" s="81">
        <v>187</v>
      </c>
      <c r="AS444" s="81">
        <v>3</v>
      </c>
      <c r="AT444" s="81">
        <v>3</v>
      </c>
      <c r="AU444" s="81">
        <v>0</v>
      </c>
      <c r="AV444" s="81">
        <v>0</v>
      </c>
      <c r="AW444" s="81"/>
      <c r="AX444" s="82"/>
      <c r="AY444" s="81">
        <v>5503.03</v>
      </c>
      <c r="AZ444" s="81">
        <v>47793.399999999987</v>
      </c>
      <c r="BA444" s="81">
        <v>51880</v>
      </c>
      <c r="BB444" s="81">
        <v>858</v>
      </c>
      <c r="BC444" s="81">
        <v>0</v>
      </c>
      <c r="BD444" s="81">
        <v>0</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2308</v>
      </c>
      <c r="B445" s="80">
        <v>238</v>
      </c>
      <c r="C445" s="80">
        <v>19</v>
      </c>
      <c r="D445" s="80">
        <v>14</v>
      </c>
      <c r="E445" s="80">
        <v>2022</v>
      </c>
      <c r="F445" s="80" t="s">
        <v>568</v>
      </c>
      <c r="G445" s="174" t="s">
        <v>2289</v>
      </c>
      <c r="H445" s="80" t="s">
        <v>2290</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1252</v>
      </c>
      <c r="AR445" s="81">
        <v>193</v>
      </c>
      <c r="AS445" s="81">
        <v>3</v>
      </c>
      <c r="AT445" s="81">
        <v>3</v>
      </c>
      <c r="AU445" s="81">
        <v>0</v>
      </c>
      <c r="AV445" s="81">
        <v>1</v>
      </c>
      <c r="AW445" s="81"/>
      <c r="AX445" s="82"/>
      <c r="AY445" s="81">
        <v>5718.223</v>
      </c>
      <c r="AZ445" s="81">
        <v>48529.799999999996</v>
      </c>
      <c r="BA445" s="81">
        <v>51880</v>
      </c>
      <c r="BB445" s="81">
        <v>858</v>
      </c>
      <c r="BC445" s="81">
        <v>0</v>
      </c>
      <c r="BD445" s="81">
        <v>135940</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2309</v>
      </c>
      <c r="B446" s="80">
        <v>477</v>
      </c>
      <c r="C446" s="80">
        <v>1</v>
      </c>
      <c r="D446" s="80">
        <v>29</v>
      </c>
      <c r="E446" s="80">
        <v>1990</v>
      </c>
      <c r="F446" s="80" t="s">
        <v>562</v>
      </c>
      <c r="G446" s="80" t="s">
        <v>2310</v>
      </c>
      <c r="H446" s="80" t="s">
        <v>2311</v>
      </c>
      <c r="I446" s="177"/>
      <c r="J446" s="81">
        <v>72.994818520239008</v>
      </c>
      <c r="K446" s="81">
        <v>31.932599477794259</v>
      </c>
      <c r="L446" s="81">
        <v>49.899681218555159</v>
      </c>
      <c r="M446" s="81">
        <v>59.616679616395764</v>
      </c>
      <c r="N446" s="81">
        <v>95.89915641379541</v>
      </c>
      <c r="O446" s="81">
        <v>45.670960212929067</v>
      </c>
      <c r="P446" s="81">
        <v>109.55430258872984</v>
      </c>
      <c r="Q446" s="81">
        <v>4.8077174173516291</v>
      </c>
      <c r="R446" s="81">
        <v>153.28816453284793</v>
      </c>
      <c r="S446" s="81">
        <v>5.7819292864333098</v>
      </c>
      <c r="T446" s="82"/>
      <c r="U446" s="81">
        <v>5561165</v>
      </c>
      <c r="V446" s="81">
        <v>5647</v>
      </c>
      <c r="W446" s="81">
        <v>542</v>
      </c>
      <c r="X446" s="81">
        <v>23965</v>
      </c>
      <c r="Y446" s="81">
        <v>24628</v>
      </c>
      <c r="Z446" s="81">
        <v>18785</v>
      </c>
      <c r="AA446" s="81">
        <v>26601</v>
      </c>
      <c r="AB446" s="81">
        <v>78061</v>
      </c>
      <c r="AC446" s="81">
        <v>26549786</v>
      </c>
      <c r="AD446" s="81">
        <v>5.7819292864333098</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2312</v>
      </c>
      <c r="B447" s="80">
        <v>478</v>
      </c>
      <c r="C447" s="80">
        <v>2</v>
      </c>
      <c r="D447" s="80">
        <v>29</v>
      </c>
      <c r="E447" s="80">
        <v>2005</v>
      </c>
      <c r="F447" s="80" t="s">
        <v>565</v>
      </c>
      <c r="G447" s="80" t="s">
        <v>2310</v>
      </c>
      <c r="H447" s="80" t="s">
        <v>2311</v>
      </c>
      <c r="I447" s="177"/>
      <c r="J447" s="81">
        <v>54.930339158718411</v>
      </c>
      <c r="K447" s="81">
        <v>22.09452918803807</v>
      </c>
      <c r="L447" s="81">
        <v>44.322617035337259</v>
      </c>
      <c r="M447" s="81">
        <v>101.39355483093136</v>
      </c>
      <c r="N447" s="81">
        <v>128.05741675542021</v>
      </c>
      <c r="O447" s="81">
        <v>69.217121022657096</v>
      </c>
      <c r="P447" s="81">
        <v>116.10178307349409</v>
      </c>
      <c r="Q447" s="81">
        <v>4.0096236553302793</v>
      </c>
      <c r="R447" s="81">
        <v>191.04715182612878</v>
      </c>
      <c r="S447" s="81">
        <v>6.2899322800000013</v>
      </c>
      <c r="T447" s="82"/>
      <c r="U447" s="81">
        <v>3394533</v>
      </c>
      <c r="V447" s="81">
        <v>4557</v>
      </c>
      <c r="W447" s="81">
        <v>522</v>
      </c>
      <c r="X447" s="81">
        <v>17081</v>
      </c>
      <c r="Y447" s="81">
        <v>25355</v>
      </c>
      <c r="Z447" s="81">
        <v>32945</v>
      </c>
      <c r="AA447" s="81">
        <v>23088</v>
      </c>
      <c r="AB447" s="81">
        <v>68058</v>
      </c>
      <c r="AC447" s="81">
        <v>33782733</v>
      </c>
      <c r="AD447" s="81">
        <v>6.2899322800000013</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2313</v>
      </c>
      <c r="B448" s="80">
        <v>479</v>
      </c>
      <c r="C448" s="80">
        <v>3</v>
      </c>
      <c r="D448" s="80">
        <v>29</v>
      </c>
      <c r="E448" s="80">
        <v>2006</v>
      </c>
      <c r="F448" s="80" t="s">
        <v>566</v>
      </c>
      <c r="G448" s="80" t="s">
        <v>2310</v>
      </c>
      <c r="H448" s="80" t="s">
        <v>2311</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2314</v>
      </c>
      <c r="B449" s="80">
        <v>480</v>
      </c>
      <c r="C449" s="80">
        <v>4</v>
      </c>
      <c r="D449" s="80">
        <v>29</v>
      </c>
      <c r="E449" s="80">
        <v>2007</v>
      </c>
      <c r="F449" s="80" t="s">
        <v>567</v>
      </c>
      <c r="G449" s="80" t="s">
        <v>2310</v>
      </c>
      <c r="H449" s="80" t="s">
        <v>2311</v>
      </c>
      <c r="I449" s="177"/>
      <c r="J449" s="81">
        <v>37.754266294461488</v>
      </c>
      <c r="K449" s="81">
        <v>14.275318012533999</v>
      </c>
      <c r="L449" s="81">
        <v>42.75348360471213</v>
      </c>
      <c r="M449" s="81">
        <v>102.10820847127894</v>
      </c>
      <c r="N449" s="81">
        <v>114.88474669827943</v>
      </c>
      <c r="O449" s="81">
        <v>66.595757316190131</v>
      </c>
      <c r="P449" s="81">
        <v>113.61965638112819</v>
      </c>
      <c r="Q449" s="81">
        <v>4.1128997750735774</v>
      </c>
      <c r="R449" s="81">
        <v>91.625749439812694</v>
      </c>
      <c r="S449" s="81">
        <v>14.869971180879999</v>
      </c>
      <c r="T449" s="82"/>
      <c r="U449" s="81">
        <v>2880734</v>
      </c>
      <c r="V449" s="81">
        <v>4303</v>
      </c>
      <c r="W449" s="81">
        <v>630</v>
      </c>
      <c r="X449" s="81">
        <v>21668</v>
      </c>
      <c r="Y449" s="81">
        <v>25149</v>
      </c>
      <c r="Z449" s="81">
        <v>32951</v>
      </c>
      <c r="AA449" s="81">
        <v>22250</v>
      </c>
      <c r="AB449" s="81">
        <v>66119</v>
      </c>
      <c r="AC449" s="81">
        <v>16666997</v>
      </c>
      <c r="AD449" s="81">
        <v>14.869971180879999</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2315</v>
      </c>
      <c r="B450" s="80">
        <v>481</v>
      </c>
      <c r="C450" s="80">
        <v>5</v>
      </c>
      <c r="D450" s="80">
        <v>29</v>
      </c>
      <c r="E450" s="80">
        <v>2008</v>
      </c>
      <c r="F450" s="80" t="s">
        <v>84</v>
      </c>
      <c r="G450" s="80" t="s">
        <v>2310</v>
      </c>
      <c r="H450" s="80" t="s">
        <v>2311</v>
      </c>
      <c r="I450" s="177"/>
      <c r="J450" s="81">
        <v>36.459551392972976</v>
      </c>
      <c r="K450" s="81">
        <v>13.64910385756132</v>
      </c>
      <c r="L450" s="81">
        <v>38.139139065213875</v>
      </c>
      <c r="M450" s="81">
        <v>104.93828745591819</v>
      </c>
      <c r="N450" s="81">
        <v>111.12258553044991</v>
      </c>
      <c r="O450" s="81">
        <v>64.718361805804676</v>
      </c>
      <c r="P450" s="81">
        <v>110.91942633933006</v>
      </c>
      <c r="Q450" s="81">
        <v>3.9879023972783822</v>
      </c>
      <c r="R450" s="81">
        <v>75.1048140356597</v>
      </c>
      <c r="S450" s="81">
        <v>13.6070812884</v>
      </c>
      <c r="T450" s="82"/>
      <c r="U450" s="81">
        <v>3019265</v>
      </c>
      <c r="V450" s="81">
        <v>4303</v>
      </c>
      <c r="W450" s="81">
        <v>630</v>
      </c>
      <c r="X450" s="81">
        <v>21668</v>
      </c>
      <c r="Y450" s="81">
        <v>25079</v>
      </c>
      <c r="Z450" s="81">
        <v>33146</v>
      </c>
      <c r="AA450" s="81">
        <v>21746</v>
      </c>
      <c r="AB450" s="81">
        <v>65163</v>
      </c>
      <c r="AC450" s="81">
        <v>14186266</v>
      </c>
      <c r="AD450" s="81">
        <v>13.6070812884</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2316</v>
      </c>
      <c r="B451" s="80">
        <v>482</v>
      </c>
      <c r="C451" s="80">
        <v>6</v>
      </c>
      <c r="D451" s="80">
        <v>29</v>
      </c>
      <c r="E451" s="80">
        <v>2009</v>
      </c>
      <c r="F451" s="80" t="s">
        <v>85</v>
      </c>
      <c r="G451" s="80" t="s">
        <v>2310</v>
      </c>
      <c r="H451" s="80" t="s">
        <v>2311</v>
      </c>
      <c r="I451" s="177"/>
      <c r="J451" s="81">
        <v>37.404373142744866</v>
      </c>
      <c r="K451" s="81">
        <v>10.205667581984345</v>
      </c>
      <c r="L451" s="81">
        <v>33.267354294383964</v>
      </c>
      <c r="M451" s="81">
        <v>100.56028780274356</v>
      </c>
      <c r="N451" s="81">
        <v>111.49535801772956</v>
      </c>
      <c r="O451" s="81">
        <v>65.70404597152249</v>
      </c>
      <c r="P451" s="81">
        <v>106.34485102482354</v>
      </c>
      <c r="Q451" s="81">
        <v>3.7519566920171092</v>
      </c>
      <c r="R451" s="81">
        <v>76.06275023713674</v>
      </c>
      <c r="S451" s="81">
        <v>10.666942634480002</v>
      </c>
      <c r="T451" s="82"/>
      <c r="U451" s="81">
        <v>2588052</v>
      </c>
      <c r="V451" s="81">
        <v>3844</v>
      </c>
      <c r="W451" s="81">
        <v>798</v>
      </c>
      <c r="X451" s="81">
        <v>21470</v>
      </c>
      <c r="Y451" s="81">
        <v>25005</v>
      </c>
      <c r="Z451" s="81">
        <v>33215</v>
      </c>
      <c r="AA451" s="81">
        <v>21404</v>
      </c>
      <c r="AB451" s="81">
        <v>64358</v>
      </c>
      <c r="AC451" s="81">
        <v>14016362</v>
      </c>
      <c r="AD451" s="81">
        <v>10.666942634480002</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0</v>
      </c>
      <c r="BI451" s="81">
        <v>9.2200000000000006</v>
      </c>
      <c r="BJ451" s="81">
        <v>8.07</v>
      </c>
      <c r="BK451" s="81">
        <v>3.33</v>
      </c>
      <c r="BL451" s="81">
        <v>0</v>
      </c>
      <c r="BM451" s="82"/>
      <c r="BN451" s="81">
        <v>0</v>
      </c>
      <c r="BO451" s="81">
        <v>0</v>
      </c>
      <c r="BP451" s="81">
        <v>2</v>
      </c>
      <c r="BQ451" s="81">
        <v>3</v>
      </c>
      <c r="BR451" s="81">
        <v>1</v>
      </c>
      <c r="BS451" s="81">
        <v>0</v>
      </c>
      <c r="BT451"/>
      <c r="BU451" s="80"/>
      <c r="BV451" s="80"/>
      <c r="BW451" s="80"/>
      <c r="BX451" s="80"/>
      <c r="BY451" s="80"/>
      <c r="BZ451" s="80"/>
      <c r="CA451" s="80"/>
      <c r="CB451" s="80"/>
      <c r="CC451" s="80"/>
    </row>
    <row r="452" spans="1:81">
      <c r="A452" s="80" t="s">
        <v>2317</v>
      </c>
      <c r="B452" s="80">
        <v>483</v>
      </c>
      <c r="C452" s="80">
        <v>7</v>
      </c>
      <c r="D452" s="80">
        <v>29</v>
      </c>
      <c r="E452" s="80">
        <v>2010</v>
      </c>
      <c r="F452" s="80" t="s">
        <v>86</v>
      </c>
      <c r="G452" s="80" t="s">
        <v>2310</v>
      </c>
      <c r="H452" s="80" t="s">
        <v>2311</v>
      </c>
      <c r="I452" s="177"/>
      <c r="J452" s="81">
        <v>34.100670596091931</v>
      </c>
      <c r="K452" s="81">
        <v>12.329155637626226</v>
      </c>
      <c r="L452" s="81">
        <v>31.484466388823389</v>
      </c>
      <c r="M452" s="81">
        <v>98.084840881000616</v>
      </c>
      <c r="N452" s="81">
        <v>111.21352975352677</v>
      </c>
      <c r="O452" s="81">
        <v>65.6009820254245</v>
      </c>
      <c r="P452" s="81">
        <v>107.55527128164472</v>
      </c>
      <c r="Q452" s="81">
        <v>3.8527128082117703</v>
      </c>
      <c r="R452" s="81">
        <v>74.70079098080808</v>
      </c>
      <c r="S452" s="81">
        <v>8.4716527980800009</v>
      </c>
      <c r="T452" s="82"/>
      <c r="U452" s="81">
        <v>2500721</v>
      </c>
      <c r="V452" s="81">
        <v>3844</v>
      </c>
      <c r="W452" s="81">
        <v>798</v>
      </c>
      <c r="X452" s="81">
        <v>21470</v>
      </c>
      <c r="Y452" s="81">
        <v>24771</v>
      </c>
      <c r="Z452" s="81">
        <v>33317</v>
      </c>
      <c r="AA452" s="81">
        <v>21107</v>
      </c>
      <c r="AB452" s="81">
        <v>63324</v>
      </c>
      <c r="AC452" s="81">
        <v>13044892</v>
      </c>
      <c r="AD452" s="81">
        <v>8.4716527980800009</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0</v>
      </c>
      <c r="BI452" s="81">
        <v>10.124000000000001</v>
      </c>
      <c r="BJ452" s="81">
        <v>6.82</v>
      </c>
      <c r="BK452" s="81">
        <v>5.1429999999999998</v>
      </c>
      <c r="BL452" s="81">
        <v>0</v>
      </c>
      <c r="BM452" s="82"/>
      <c r="BN452" s="81">
        <v>0</v>
      </c>
      <c r="BO452" s="81">
        <v>0</v>
      </c>
      <c r="BP452" s="81">
        <v>2</v>
      </c>
      <c r="BQ452" s="81">
        <v>2</v>
      </c>
      <c r="BR452" s="81">
        <v>1</v>
      </c>
      <c r="BS452" s="81">
        <v>0</v>
      </c>
      <c r="BT452"/>
      <c r="BU452" s="80">
        <v>22.087</v>
      </c>
      <c r="BV452" s="80">
        <v>0</v>
      </c>
      <c r="BW452" s="80">
        <v>0</v>
      </c>
      <c r="BX452" s="80">
        <v>0</v>
      </c>
      <c r="BY452" s="80">
        <v>0</v>
      </c>
      <c r="BZ452" s="80">
        <v>0</v>
      </c>
      <c r="CA452" s="80">
        <v>0</v>
      </c>
      <c r="CB452" s="80">
        <v>0</v>
      </c>
      <c r="CC452" s="80">
        <v>0</v>
      </c>
    </row>
    <row r="453" spans="1:81">
      <c r="A453" s="80" t="s">
        <v>2318</v>
      </c>
      <c r="B453" s="80">
        <v>484</v>
      </c>
      <c r="C453" s="80">
        <v>8</v>
      </c>
      <c r="D453" s="80">
        <v>29</v>
      </c>
      <c r="E453" s="80">
        <v>2011</v>
      </c>
      <c r="F453" s="80" t="s">
        <v>87</v>
      </c>
      <c r="G453" s="80" t="s">
        <v>2310</v>
      </c>
      <c r="H453" s="80" t="s">
        <v>2311</v>
      </c>
      <c r="I453" s="177"/>
      <c r="J453" s="81">
        <v>35.546959042016624</v>
      </c>
      <c r="K453" s="81">
        <v>16.199957032266234</v>
      </c>
      <c r="L453" s="81">
        <v>31.800861361230488</v>
      </c>
      <c r="M453" s="81">
        <v>114.49624638443058</v>
      </c>
      <c r="N453" s="81">
        <v>120.0491210766974</v>
      </c>
      <c r="O453" s="81">
        <v>64.473974876500336</v>
      </c>
      <c r="P453" s="81">
        <v>103.82853491831381</v>
      </c>
      <c r="Q453" s="81">
        <v>4.3716880026444676</v>
      </c>
      <c r="R453" s="81">
        <v>80.664879030915969</v>
      </c>
      <c r="S453" s="81">
        <v>8.4902208090000002</v>
      </c>
      <c r="T453" s="82"/>
      <c r="U453" s="81">
        <v>2251621</v>
      </c>
      <c r="V453" s="81">
        <v>3844</v>
      </c>
      <c r="W453" s="81">
        <v>798</v>
      </c>
      <c r="X453" s="81">
        <v>21470</v>
      </c>
      <c r="Y453" s="81">
        <v>24671</v>
      </c>
      <c r="Z453" s="81">
        <v>33456</v>
      </c>
      <c r="AA453" s="81">
        <v>20982</v>
      </c>
      <c r="AB453" s="81">
        <v>62294</v>
      </c>
      <c r="AC453" s="81">
        <v>14063095</v>
      </c>
      <c r="AD453" s="81">
        <v>8.4902208090000002</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0</v>
      </c>
      <c r="BI453" s="81">
        <v>9.2469999999999999</v>
      </c>
      <c r="BJ453" s="81">
        <v>8.516</v>
      </c>
      <c r="BK453" s="81">
        <v>8.4160000000000004</v>
      </c>
      <c r="BL453" s="81">
        <v>0</v>
      </c>
      <c r="BM453" s="82"/>
      <c r="BN453" s="81">
        <v>0</v>
      </c>
      <c r="BO453" s="81">
        <v>0</v>
      </c>
      <c r="BP453" s="81">
        <v>2</v>
      </c>
      <c r="BQ453" s="81">
        <v>3</v>
      </c>
      <c r="BR453" s="81">
        <v>2</v>
      </c>
      <c r="BS453" s="81">
        <v>0</v>
      </c>
      <c r="BT453"/>
      <c r="BU453" s="80">
        <v>26.178999999999998</v>
      </c>
      <c r="BV453" s="80">
        <v>0</v>
      </c>
      <c r="BW453" s="80">
        <v>0</v>
      </c>
      <c r="BX453" s="80">
        <v>0</v>
      </c>
      <c r="BY453" s="80">
        <v>0</v>
      </c>
      <c r="BZ453" s="80">
        <v>0</v>
      </c>
      <c r="CA453" s="80">
        <v>0</v>
      </c>
      <c r="CB453" s="80">
        <v>0</v>
      </c>
      <c r="CC453" s="80">
        <v>0</v>
      </c>
    </row>
    <row r="454" spans="1:81">
      <c r="A454" s="80" t="s">
        <v>2319</v>
      </c>
      <c r="B454" s="80">
        <v>485</v>
      </c>
      <c r="C454" s="80">
        <v>9</v>
      </c>
      <c r="D454" s="80">
        <v>29</v>
      </c>
      <c r="E454" s="80">
        <v>2012</v>
      </c>
      <c r="F454" s="80" t="s">
        <v>88</v>
      </c>
      <c r="G454" s="80" t="s">
        <v>2310</v>
      </c>
      <c r="H454" s="80" t="s">
        <v>2311</v>
      </c>
      <c r="I454" s="177"/>
      <c r="J454" s="81">
        <v>31.114955211989557</v>
      </c>
      <c r="K454" s="81">
        <v>16.29923622565703</v>
      </c>
      <c r="L454" s="81">
        <v>34.719906862998485</v>
      </c>
      <c r="M454" s="81">
        <v>120.64750990315649</v>
      </c>
      <c r="N454" s="81">
        <v>135.80628128591971</v>
      </c>
      <c r="O454" s="81">
        <v>64.352833202726544</v>
      </c>
      <c r="P454" s="81">
        <v>102.45351845128164</v>
      </c>
      <c r="Q454" s="81">
        <v>4.6811121667909266</v>
      </c>
      <c r="R454" s="81">
        <v>80.410542720770664</v>
      </c>
      <c r="S454" s="81">
        <v>7.7394380619800005</v>
      </c>
      <c r="T454" s="82"/>
      <c r="U454" s="81">
        <v>1952451</v>
      </c>
      <c r="V454" s="81">
        <v>3844</v>
      </c>
      <c r="W454" s="81">
        <v>798</v>
      </c>
      <c r="X454" s="81">
        <v>21470</v>
      </c>
      <c r="Y454" s="81">
        <v>24599</v>
      </c>
      <c r="Z454" s="81">
        <v>33658</v>
      </c>
      <c r="AA454" s="81">
        <v>20587</v>
      </c>
      <c r="AB454" s="81">
        <v>61394</v>
      </c>
      <c r="AC454" s="81">
        <v>13655657</v>
      </c>
      <c r="AD454" s="81">
        <v>7.7394380619800005</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0</v>
      </c>
      <c r="BI454" s="81">
        <v>9.9550000000000001</v>
      </c>
      <c r="BJ454" s="81">
        <v>8.5519999999999996</v>
      </c>
      <c r="BK454" s="81">
        <v>11.649000000000001</v>
      </c>
      <c r="BL454" s="81">
        <v>0</v>
      </c>
      <c r="BM454" s="82"/>
      <c r="BN454" s="81">
        <v>0</v>
      </c>
      <c r="BO454" s="81">
        <v>0</v>
      </c>
      <c r="BP454" s="81">
        <v>2</v>
      </c>
      <c r="BQ454" s="81">
        <v>3</v>
      </c>
      <c r="BR454" s="81">
        <v>2</v>
      </c>
      <c r="BS454" s="81">
        <v>0</v>
      </c>
      <c r="BT454"/>
      <c r="BU454" s="80">
        <v>30.155999999999999</v>
      </c>
      <c r="BV454" s="80">
        <v>0</v>
      </c>
      <c r="BW454" s="80">
        <v>0</v>
      </c>
      <c r="BX454" s="80">
        <v>0</v>
      </c>
      <c r="BY454" s="80">
        <v>0</v>
      </c>
      <c r="BZ454" s="80">
        <v>0</v>
      </c>
      <c r="CA454" s="80">
        <v>0</v>
      </c>
      <c r="CB454" s="80">
        <v>0</v>
      </c>
      <c r="CC454" s="80">
        <v>0</v>
      </c>
    </row>
    <row r="455" spans="1:81">
      <c r="A455" s="80" t="s">
        <v>2320</v>
      </c>
      <c r="B455" s="80">
        <v>486</v>
      </c>
      <c r="C455" s="80">
        <v>10</v>
      </c>
      <c r="D455" s="80">
        <v>29</v>
      </c>
      <c r="E455" s="80">
        <v>2013</v>
      </c>
      <c r="F455" s="80" t="s">
        <v>89</v>
      </c>
      <c r="G455" s="80" t="s">
        <v>2310</v>
      </c>
      <c r="H455" s="80" t="s">
        <v>2311</v>
      </c>
      <c r="I455" s="177"/>
      <c r="J455" s="81">
        <v>29.194106449315431</v>
      </c>
      <c r="K455" s="81">
        <v>14.039581139243412</v>
      </c>
      <c r="L455" s="81">
        <v>34.121025479273669</v>
      </c>
      <c r="M455" s="81">
        <v>120.07834481482199</v>
      </c>
      <c r="N455" s="81">
        <v>135.91987965790204</v>
      </c>
      <c r="O455" s="81">
        <v>62.228343286230739</v>
      </c>
      <c r="P455" s="81">
        <v>101.27100809046355</v>
      </c>
      <c r="Q455" s="81">
        <v>4.7034899790014872</v>
      </c>
      <c r="R455" s="81">
        <v>82.599840241256047</v>
      </c>
      <c r="S455" s="81">
        <v>7.9502752760000002</v>
      </c>
      <c r="T455" s="82"/>
      <c r="U455" s="81">
        <v>1832830</v>
      </c>
      <c r="V455" s="81">
        <v>3844</v>
      </c>
      <c r="W455" s="81">
        <v>798</v>
      </c>
      <c r="X455" s="81">
        <v>21470</v>
      </c>
      <c r="Y455" s="81">
        <v>24581</v>
      </c>
      <c r="Z455" s="81">
        <v>34000</v>
      </c>
      <c r="AA455" s="81">
        <v>20273</v>
      </c>
      <c r="AB455" s="81">
        <v>60803</v>
      </c>
      <c r="AC455" s="81">
        <v>13692725</v>
      </c>
      <c r="AD455" s="81">
        <v>7.9502752760000002</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0</v>
      </c>
      <c r="BI455" s="81">
        <v>10.712999999999999</v>
      </c>
      <c r="BJ455" s="81">
        <v>43.607999999999997</v>
      </c>
      <c r="BK455" s="81">
        <v>12.475999999999999</v>
      </c>
      <c r="BL455" s="81">
        <v>0</v>
      </c>
      <c r="BM455" s="82"/>
      <c r="BN455" s="81">
        <v>0</v>
      </c>
      <c r="BO455" s="81">
        <v>0</v>
      </c>
      <c r="BP455" s="81">
        <v>2</v>
      </c>
      <c r="BQ455" s="81">
        <v>3</v>
      </c>
      <c r="BR455" s="81">
        <v>2</v>
      </c>
      <c r="BS455" s="81">
        <v>0</v>
      </c>
      <c r="BT455"/>
      <c r="BU455" s="80">
        <v>66.796999999999997</v>
      </c>
      <c r="BV455" s="80">
        <v>0</v>
      </c>
      <c r="BW455" s="80">
        <v>0</v>
      </c>
      <c r="BX455" s="80">
        <v>0</v>
      </c>
      <c r="BY455" s="80">
        <v>0</v>
      </c>
      <c r="BZ455" s="80">
        <v>0</v>
      </c>
      <c r="CA455" s="80">
        <v>0</v>
      </c>
      <c r="CB455" s="80">
        <v>0</v>
      </c>
      <c r="CC455" s="80">
        <v>0</v>
      </c>
    </row>
    <row r="456" spans="1:81">
      <c r="A456" s="80" t="s">
        <v>2321</v>
      </c>
      <c r="B456" s="80">
        <v>487</v>
      </c>
      <c r="C456" s="80">
        <v>11</v>
      </c>
      <c r="D456" s="80">
        <v>29</v>
      </c>
      <c r="E456" s="80">
        <v>2014</v>
      </c>
      <c r="F456" s="80" t="s">
        <v>90</v>
      </c>
      <c r="G456" s="80" t="s">
        <v>2310</v>
      </c>
      <c r="H456" s="80" t="s">
        <v>2311</v>
      </c>
      <c r="I456" s="177"/>
      <c r="J456" s="81">
        <v>26.456567010490453</v>
      </c>
      <c r="K456" s="81">
        <v>12.696341906195759</v>
      </c>
      <c r="L456" s="81">
        <v>17.95383352233657</v>
      </c>
      <c r="M456" s="81">
        <v>111.24886023765541</v>
      </c>
      <c r="N456" s="81">
        <v>116.94451550498506</v>
      </c>
      <c r="O456" s="81">
        <v>58.927990860317678</v>
      </c>
      <c r="P456" s="81">
        <v>100.07038451807396</v>
      </c>
      <c r="Q456" s="81">
        <v>4.4239451495584294</v>
      </c>
      <c r="R456" s="81">
        <v>81.103673998684101</v>
      </c>
      <c r="S456" s="81">
        <v>8.1556748097999989</v>
      </c>
      <c r="T456" s="82"/>
      <c r="U456" s="81">
        <v>1880326</v>
      </c>
      <c r="V456" s="81">
        <v>3212</v>
      </c>
      <c r="W456" s="81">
        <v>573</v>
      </c>
      <c r="X456" s="81">
        <v>20552</v>
      </c>
      <c r="Y456" s="81">
        <v>24347</v>
      </c>
      <c r="Z456" s="81">
        <v>33910</v>
      </c>
      <c r="AA456" s="81">
        <v>19929</v>
      </c>
      <c r="AB456" s="81">
        <v>59606</v>
      </c>
      <c r="AC456" s="81">
        <v>13486978</v>
      </c>
      <c r="AD456" s="81">
        <v>8.1556748097999989</v>
      </c>
      <c r="AE456" s="82"/>
      <c r="AF456" s="81">
        <v>22212861.798047021</v>
      </c>
      <c r="AG456" s="81">
        <v>8985451.2651953883</v>
      </c>
      <c r="AH456" s="81">
        <v>4457978.7846976202</v>
      </c>
      <c r="AI456" s="81">
        <v>121890124.59134741</v>
      </c>
      <c r="AJ456" s="81">
        <v>136824394.43631062</v>
      </c>
      <c r="AK456" s="81">
        <v>0</v>
      </c>
      <c r="AL456" s="81">
        <v>0</v>
      </c>
      <c r="AM456" s="81">
        <v>8183013.094728644</v>
      </c>
      <c r="AN456" s="81">
        <v>0</v>
      </c>
      <c r="AO456" s="81">
        <v>0</v>
      </c>
      <c r="AP456" s="82"/>
      <c r="AQ456" s="81">
        <v>216</v>
      </c>
      <c r="AR456" s="81">
        <v>69</v>
      </c>
      <c r="AS456" s="81">
        <v>0</v>
      </c>
      <c r="AT456" s="81">
        <v>0</v>
      </c>
      <c r="AU456" s="81">
        <v>0</v>
      </c>
      <c r="AV456" s="81">
        <v>0</v>
      </c>
      <c r="AW456" s="81" t="s">
        <v>564</v>
      </c>
      <c r="AX456" s="82"/>
      <c r="AY456" s="81">
        <v>971.5</v>
      </c>
      <c r="AZ456" s="81">
        <v>2392.1</v>
      </c>
      <c r="BA456" s="81">
        <v>0</v>
      </c>
      <c r="BB456" s="81">
        <v>0</v>
      </c>
      <c r="BC456" s="81">
        <v>0</v>
      </c>
      <c r="BD456" s="81">
        <v>0</v>
      </c>
      <c r="BE456" s="81" t="s">
        <v>564</v>
      </c>
      <c r="BF456" s="82"/>
      <c r="BG456" s="81">
        <v>0</v>
      </c>
      <c r="BH456" s="81">
        <v>0</v>
      </c>
      <c r="BI456" s="81">
        <v>10.346</v>
      </c>
      <c r="BJ456" s="81">
        <v>8.8559999999999999</v>
      </c>
      <c r="BK456" s="81">
        <v>12.029</v>
      </c>
      <c r="BL456" s="81">
        <v>0</v>
      </c>
      <c r="BM456" s="82"/>
      <c r="BN456" s="81">
        <v>0</v>
      </c>
      <c r="BO456" s="81">
        <v>0</v>
      </c>
      <c r="BP456" s="81">
        <v>2</v>
      </c>
      <c r="BQ456" s="81">
        <v>3</v>
      </c>
      <c r="BR456" s="81">
        <v>2</v>
      </c>
      <c r="BS456" s="81">
        <v>0</v>
      </c>
      <c r="BT456"/>
      <c r="BU456" s="80">
        <v>31.231000000000002</v>
      </c>
      <c r="BV456" s="80">
        <v>0</v>
      </c>
      <c r="BW456" s="80">
        <v>0</v>
      </c>
      <c r="BX456" s="80">
        <v>0</v>
      </c>
      <c r="BY456" s="80">
        <v>0</v>
      </c>
      <c r="BZ456" s="80">
        <v>0</v>
      </c>
      <c r="CA456" s="80">
        <v>0</v>
      </c>
      <c r="CB456" s="80">
        <v>0</v>
      </c>
      <c r="CC456" s="80">
        <v>0</v>
      </c>
    </row>
    <row r="457" spans="1:81">
      <c r="A457" s="80" t="s">
        <v>2322</v>
      </c>
      <c r="B457" s="80">
        <v>488</v>
      </c>
      <c r="C457" s="80">
        <v>12</v>
      </c>
      <c r="D457" s="80">
        <v>29</v>
      </c>
      <c r="E457" s="80">
        <v>2015</v>
      </c>
      <c r="F457" s="80" t="s">
        <v>91</v>
      </c>
      <c r="G457" s="80" t="s">
        <v>2310</v>
      </c>
      <c r="H457" s="80" t="s">
        <v>2311</v>
      </c>
      <c r="I457" s="177"/>
      <c r="J457" s="81">
        <v>21.448367036967664</v>
      </c>
      <c r="K457" s="81">
        <v>12.835117641371612</v>
      </c>
      <c r="L457" s="81">
        <v>19.074936407444962</v>
      </c>
      <c r="M457" s="81">
        <v>93.030805939729092</v>
      </c>
      <c r="N457" s="81">
        <v>108.52165923215772</v>
      </c>
      <c r="O457" s="81">
        <v>57.88716014054588</v>
      </c>
      <c r="P457" s="81">
        <v>98.184230887230569</v>
      </c>
      <c r="Q457" s="81">
        <v>4.2524252437641357</v>
      </c>
      <c r="R457" s="81">
        <v>83.299475784526919</v>
      </c>
      <c r="S457" s="81">
        <v>11.34731124184</v>
      </c>
      <c r="T457" s="82"/>
      <c r="U457" s="81">
        <v>1695044</v>
      </c>
      <c r="V457" s="81">
        <v>3212</v>
      </c>
      <c r="W457" s="81">
        <v>573</v>
      </c>
      <c r="X457" s="81">
        <v>20552</v>
      </c>
      <c r="Y457" s="81">
        <v>24186</v>
      </c>
      <c r="Z457" s="81">
        <v>33632</v>
      </c>
      <c r="AA457" s="81">
        <v>19538</v>
      </c>
      <c r="AB457" s="81">
        <v>58527</v>
      </c>
      <c r="AC457" s="81">
        <v>14269433</v>
      </c>
      <c r="AD457" s="81">
        <v>11.34731124184</v>
      </c>
      <c r="AE457" s="82"/>
      <c r="AF457" s="81">
        <v>18416668.963117428</v>
      </c>
      <c r="AG457" s="81">
        <v>8648239.0710331202</v>
      </c>
      <c r="AH457" s="81">
        <v>3878976.6206883923</v>
      </c>
      <c r="AI457" s="81">
        <v>123794065.52305603</v>
      </c>
      <c r="AJ457" s="81">
        <v>129383270.00745109</v>
      </c>
      <c r="AK457" s="81">
        <v>0</v>
      </c>
      <c r="AL457" s="81">
        <v>0</v>
      </c>
      <c r="AM457" s="81">
        <v>8020879.8384688646</v>
      </c>
      <c r="AN457" s="81">
        <v>0</v>
      </c>
      <c r="AO457" s="81">
        <v>0</v>
      </c>
      <c r="AP457" s="82"/>
      <c r="AQ457" s="81">
        <v>252</v>
      </c>
      <c r="AR457" s="81">
        <v>88</v>
      </c>
      <c r="AS457" s="81">
        <v>0</v>
      </c>
      <c r="AT457" s="81">
        <v>0</v>
      </c>
      <c r="AU457" s="81">
        <v>0</v>
      </c>
      <c r="AV457" s="81">
        <v>0</v>
      </c>
      <c r="AW457" s="81" t="s">
        <v>564</v>
      </c>
      <c r="AX457" s="82"/>
      <c r="AY457" s="81">
        <v>1143.9000000000001</v>
      </c>
      <c r="AZ457" s="81">
        <v>2955.8</v>
      </c>
      <c r="BA457" s="81">
        <v>0</v>
      </c>
      <c r="BB457" s="81">
        <v>0</v>
      </c>
      <c r="BC457" s="81">
        <v>0</v>
      </c>
      <c r="BD457" s="81">
        <v>0</v>
      </c>
      <c r="BE457" s="81" t="s">
        <v>564</v>
      </c>
      <c r="BF457" s="82"/>
      <c r="BG457" s="81">
        <v>0</v>
      </c>
      <c r="BH457" s="81">
        <v>0</v>
      </c>
      <c r="BI457" s="81">
        <v>7.133</v>
      </c>
      <c r="BJ457" s="81">
        <v>30.402999999999999</v>
      </c>
      <c r="BK457" s="81">
        <v>11.614000000000001</v>
      </c>
      <c r="BL457" s="81">
        <v>0</v>
      </c>
      <c r="BM457" s="82"/>
      <c r="BN457" s="81">
        <v>0</v>
      </c>
      <c r="BO457" s="81">
        <v>0</v>
      </c>
      <c r="BP457" s="81">
        <v>2</v>
      </c>
      <c r="BQ457" s="81">
        <v>3</v>
      </c>
      <c r="BR457" s="81">
        <v>2</v>
      </c>
      <c r="BS457" s="81">
        <v>0</v>
      </c>
      <c r="BT457"/>
      <c r="BU457" s="80">
        <v>49.15</v>
      </c>
      <c r="BV457" s="80">
        <v>0</v>
      </c>
      <c r="BW457" s="80">
        <v>0</v>
      </c>
      <c r="BX457" s="80">
        <v>0</v>
      </c>
      <c r="BY457" s="80">
        <v>0</v>
      </c>
      <c r="BZ457" s="80">
        <v>0</v>
      </c>
      <c r="CA457" s="80">
        <v>0</v>
      </c>
      <c r="CB457" s="80">
        <v>0</v>
      </c>
      <c r="CC457" s="80">
        <v>0</v>
      </c>
    </row>
    <row r="458" spans="1:81">
      <c r="A458" s="80" t="s">
        <v>2323</v>
      </c>
      <c r="B458" s="80">
        <v>489</v>
      </c>
      <c r="C458" s="80">
        <v>13</v>
      </c>
      <c r="D458" s="80">
        <v>29</v>
      </c>
      <c r="E458" s="80">
        <v>2016</v>
      </c>
      <c r="F458" s="80" t="s">
        <v>92</v>
      </c>
      <c r="G458" s="80" t="s">
        <v>2310</v>
      </c>
      <c r="H458" s="80" t="s">
        <v>2311</v>
      </c>
      <c r="I458" s="177"/>
      <c r="J458" s="81">
        <v>21.062596438538158</v>
      </c>
      <c r="K458" s="81">
        <v>10.946278617630684</v>
      </c>
      <c r="L458" s="81">
        <v>24.550176367096835</v>
      </c>
      <c r="M458" s="81">
        <v>90.479237140222139</v>
      </c>
      <c r="N458" s="81">
        <v>101.1434645475792</v>
      </c>
      <c r="O458" s="81">
        <v>56.983576071271564</v>
      </c>
      <c r="P458" s="81">
        <v>95.46902728235905</v>
      </c>
      <c r="Q458" s="81">
        <v>4.0592226406145606</v>
      </c>
      <c r="R458" s="81">
        <v>87.422798742632011</v>
      </c>
      <c r="S458" s="81">
        <v>3.5717799472</v>
      </c>
      <c r="T458" s="82"/>
      <c r="U458" s="81">
        <v>1623493</v>
      </c>
      <c r="V458" s="81">
        <v>3212</v>
      </c>
      <c r="W458" s="81">
        <v>573</v>
      </c>
      <c r="X458" s="81">
        <v>20552</v>
      </c>
      <c r="Y458" s="81">
        <v>24058</v>
      </c>
      <c r="Z458" s="81">
        <v>33514</v>
      </c>
      <c r="AA458" s="81">
        <v>19649</v>
      </c>
      <c r="AB458" s="81">
        <v>57470</v>
      </c>
      <c r="AC458" s="81">
        <v>14930953.480666431</v>
      </c>
      <c r="AD458" s="81">
        <v>3.5717799472</v>
      </c>
      <c r="AE458" s="82"/>
      <c r="AF458" s="81">
        <v>18190087.504722401</v>
      </c>
      <c r="AG458" s="81">
        <v>7054605.6792796385</v>
      </c>
      <c r="AH458" s="81">
        <v>3866776.510168042</v>
      </c>
      <c r="AI458" s="81">
        <v>126857085.12116989</v>
      </c>
      <c r="AJ458" s="81">
        <v>119057446.14015269</v>
      </c>
      <c r="AK458" s="81">
        <v>0</v>
      </c>
      <c r="AL458" s="81">
        <v>0</v>
      </c>
      <c r="AM458" s="81">
        <v>7882141.3190509258</v>
      </c>
      <c r="AN458" s="81">
        <v>0</v>
      </c>
      <c r="AO458" s="81">
        <v>0</v>
      </c>
      <c r="AP458" s="82"/>
      <c r="AQ458" s="81">
        <v>274</v>
      </c>
      <c r="AR458" s="81">
        <v>100</v>
      </c>
      <c r="AS458" s="81">
        <v>0</v>
      </c>
      <c r="AT458" s="81">
        <v>0</v>
      </c>
      <c r="AU458" s="81">
        <v>0</v>
      </c>
      <c r="AV458" s="81">
        <v>0</v>
      </c>
      <c r="AW458" s="81" t="s">
        <v>564</v>
      </c>
      <c r="AX458" s="82"/>
      <c r="AY458" s="81">
        <v>1251.5</v>
      </c>
      <c r="AZ458" s="81">
        <v>3139.1</v>
      </c>
      <c r="BA458" s="81">
        <v>0</v>
      </c>
      <c r="BB458" s="81">
        <v>0</v>
      </c>
      <c r="BC458" s="81">
        <v>0</v>
      </c>
      <c r="BD458" s="81">
        <v>0</v>
      </c>
      <c r="BE458" s="81" t="s">
        <v>564</v>
      </c>
      <c r="BF458" s="82"/>
      <c r="BG458" s="81">
        <v>0</v>
      </c>
      <c r="BH458" s="81">
        <v>0</v>
      </c>
      <c r="BI458" s="81">
        <v>5.6669999999999998</v>
      </c>
      <c r="BJ458" s="81">
        <v>8.5380000000000003</v>
      </c>
      <c r="BK458" s="81">
        <v>11.435</v>
      </c>
      <c r="BL458" s="81">
        <v>0</v>
      </c>
      <c r="BM458" s="82"/>
      <c r="BN458" s="81">
        <v>0</v>
      </c>
      <c r="BO458" s="81">
        <v>0</v>
      </c>
      <c r="BP458" s="81">
        <v>1</v>
      </c>
      <c r="BQ458" s="81">
        <v>3</v>
      </c>
      <c r="BR458" s="81">
        <v>2</v>
      </c>
      <c r="BS458" s="81">
        <v>0</v>
      </c>
      <c r="BT458"/>
      <c r="BU458" s="80">
        <v>25.64</v>
      </c>
      <c r="BV458" s="80">
        <v>0</v>
      </c>
      <c r="BW458" s="80">
        <v>0</v>
      </c>
      <c r="BX458" s="80">
        <v>0</v>
      </c>
      <c r="BY458" s="80">
        <v>0</v>
      </c>
      <c r="BZ458" s="80">
        <v>0</v>
      </c>
      <c r="CA458" s="80">
        <v>0</v>
      </c>
      <c r="CB458" s="80">
        <v>0</v>
      </c>
      <c r="CC458" s="80">
        <v>0</v>
      </c>
    </row>
    <row r="459" spans="1:81">
      <c r="A459" s="80" t="s">
        <v>2324</v>
      </c>
      <c r="B459" s="80">
        <v>490</v>
      </c>
      <c r="C459" s="80">
        <v>14</v>
      </c>
      <c r="D459" s="80">
        <v>29</v>
      </c>
      <c r="E459" s="80">
        <v>2017</v>
      </c>
      <c r="F459" s="80" t="s">
        <v>71</v>
      </c>
      <c r="G459" s="80" t="s">
        <v>2310</v>
      </c>
      <c r="H459" s="80" t="s">
        <v>2311</v>
      </c>
      <c r="I459" s="177"/>
      <c r="J459" s="81">
        <v>19.288999077466194</v>
      </c>
      <c r="K459" s="81">
        <v>11.199108149831423</v>
      </c>
      <c r="L459" s="81">
        <v>22.116709228266547</v>
      </c>
      <c r="M459" s="81">
        <v>87.181943478799425</v>
      </c>
      <c r="N459" s="81">
        <v>107.4444605749443</v>
      </c>
      <c r="O459" s="81">
        <v>56.013598759246321</v>
      </c>
      <c r="P459" s="81">
        <v>93.362774605282809</v>
      </c>
      <c r="Q459" s="81">
        <v>3.8596702324865624</v>
      </c>
      <c r="R459" s="81">
        <v>83.690909548267882</v>
      </c>
      <c r="S459" s="81">
        <v>5.3714419506799995</v>
      </c>
      <c r="T459" s="82"/>
      <c r="U459" s="81">
        <v>1587709</v>
      </c>
      <c r="V459" s="81">
        <v>3212</v>
      </c>
      <c r="W459" s="81">
        <v>573</v>
      </c>
      <c r="X459" s="81">
        <v>20552</v>
      </c>
      <c r="Y459" s="81">
        <v>24113</v>
      </c>
      <c r="Z459" s="81">
        <v>33490</v>
      </c>
      <c r="AA459" s="81">
        <v>19338</v>
      </c>
      <c r="AB459" s="81">
        <v>56510</v>
      </c>
      <c r="AC459" s="81">
        <v>14577197.999999991</v>
      </c>
      <c r="AD459" s="81">
        <v>5.3714419506800004</v>
      </c>
      <c r="AE459" s="82"/>
      <c r="AF459" s="81">
        <v>17232406.222276911</v>
      </c>
      <c r="AG459" s="81">
        <v>8031209.4601667412</v>
      </c>
      <c r="AH459" s="81">
        <v>4681958.988330896</v>
      </c>
      <c r="AI459" s="81">
        <v>130406383.9232032</v>
      </c>
      <c r="AJ459" s="81">
        <v>126209660.7328397</v>
      </c>
      <c r="AK459" s="81">
        <v>0</v>
      </c>
      <c r="AL459" s="81">
        <v>0</v>
      </c>
      <c r="AM459" s="81">
        <v>7762602.5117334966</v>
      </c>
      <c r="AN459" s="81">
        <v>0</v>
      </c>
      <c r="AO459" s="81">
        <v>0</v>
      </c>
      <c r="AP459" s="82"/>
      <c r="AQ459" s="81">
        <v>293</v>
      </c>
      <c r="AR459" s="81">
        <v>107</v>
      </c>
      <c r="AS459" s="81">
        <v>0</v>
      </c>
      <c r="AT459" s="81">
        <v>1</v>
      </c>
      <c r="AU459" s="81">
        <v>0</v>
      </c>
      <c r="AV459" s="81">
        <v>0</v>
      </c>
      <c r="AW459" s="81" t="s">
        <v>564</v>
      </c>
      <c r="AX459" s="82"/>
      <c r="AY459" s="81">
        <v>1348</v>
      </c>
      <c r="AZ459" s="81">
        <v>3338.2</v>
      </c>
      <c r="BA459" s="81">
        <v>0</v>
      </c>
      <c r="BB459" s="81">
        <v>184</v>
      </c>
      <c r="BC459" s="81">
        <v>0</v>
      </c>
      <c r="BD459" s="81">
        <v>0</v>
      </c>
      <c r="BE459" s="81" t="s">
        <v>564</v>
      </c>
      <c r="BF459" s="82"/>
      <c r="BG459" s="81">
        <v>0</v>
      </c>
      <c r="BH459" s="81">
        <v>0</v>
      </c>
      <c r="BI459" s="81">
        <v>4.4889999999999999</v>
      </c>
      <c r="BJ459" s="81">
        <v>8.6069999999999993</v>
      </c>
      <c r="BK459" s="81">
        <v>4.3339999999999996</v>
      </c>
      <c r="BL459" s="81">
        <v>0</v>
      </c>
      <c r="BM459" s="82"/>
      <c r="BN459" s="81">
        <v>0</v>
      </c>
      <c r="BO459" s="81">
        <v>0</v>
      </c>
      <c r="BP459" s="81">
        <v>1</v>
      </c>
      <c r="BQ459" s="81">
        <v>3</v>
      </c>
      <c r="BR459" s="81">
        <v>2</v>
      </c>
      <c r="BS459" s="81">
        <v>0</v>
      </c>
      <c r="BT459"/>
      <c r="BU459" s="80">
        <v>17.43</v>
      </c>
      <c r="BV459" s="80">
        <v>0</v>
      </c>
      <c r="BW459" s="80">
        <v>0</v>
      </c>
      <c r="BX459" s="80">
        <v>0</v>
      </c>
      <c r="BY459" s="80">
        <v>0</v>
      </c>
      <c r="BZ459" s="80">
        <v>0</v>
      </c>
      <c r="CA459" s="80">
        <v>0</v>
      </c>
      <c r="CB459" s="80">
        <v>0</v>
      </c>
      <c r="CC459" s="80">
        <v>0</v>
      </c>
    </row>
    <row r="460" spans="1:81">
      <c r="A460" s="80" t="s">
        <v>2325</v>
      </c>
      <c r="B460" s="80">
        <v>491</v>
      </c>
      <c r="C460" s="80">
        <v>15</v>
      </c>
      <c r="D460" s="80">
        <v>29</v>
      </c>
      <c r="E460" s="80">
        <v>2018</v>
      </c>
      <c r="F460" s="80" t="s">
        <v>93</v>
      </c>
      <c r="G460" s="80" t="s">
        <v>2310</v>
      </c>
      <c r="H460" s="80" t="s">
        <v>2311</v>
      </c>
      <c r="I460" s="177"/>
      <c r="J460" s="81">
        <v>18.719132864021375</v>
      </c>
      <c r="K460" s="81">
        <v>10.254811059007409</v>
      </c>
      <c r="L460" s="81">
        <v>20.607177639322266</v>
      </c>
      <c r="M460" s="81">
        <v>85.072507608613137</v>
      </c>
      <c r="N460" s="81">
        <v>99.817501911893359</v>
      </c>
      <c r="O460" s="81">
        <v>54.688798986699361</v>
      </c>
      <c r="P460" s="81">
        <v>91.118950965252694</v>
      </c>
      <c r="Q460" s="81">
        <v>3.5069814465863094</v>
      </c>
      <c r="R460" s="81">
        <v>81.191497193626958</v>
      </c>
      <c r="S460" s="81">
        <v>7.1858651424</v>
      </c>
      <c r="T460" s="82"/>
      <c r="U460" s="81">
        <v>1544747</v>
      </c>
      <c r="V460" s="81">
        <v>3212</v>
      </c>
      <c r="W460" s="81">
        <v>573</v>
      </c>
      <c r="X460" s="81">
        <v>20552</v>
      </c>
      <c r="Y460" s="81">
        <v>23911</v>
      </c>
      <c r="Z460" s="81">
        <v>33324</v>
      </c>
      <c r="AA460" s="81">
        <v>19063</v>
      </c>
      <c r="AB460" s="81">
        <v>55333</v>
      </c>
      <c r="AC460" s="81">
        <v>14086429</v>
      </c>
      <c r="AD460" s="81">
        <v>7.1858651424</v>
      </c>
      <c r="AE460" s="82"/>
      <c r="AF460" s="81">
        <v>16699771.56550516</v>
      </c>
      <c r="AG460" s="81">
        <v>7042848.071670332</v>
      </c>
      <c r="AH460" s="81">
        <v>4427234.5635408629</v>
      </c>
      <c r="AI460" s="81">
        <v>123305953.20212381</v>
      </c>
      <c r="AJ460" s="81">
        <v>127418407.49877959</v>
      </c>
      <c r="AK460" s="81">
        <v>0</v>
      </c>
      <c r="AL460" s="81">
        <v>0</v>
      </c>
      <c r="AM460" s="81">
        <v>7616648.9090076666</v>
      </c>
      <c r="AN460" s="81">
        <v>0</v>
      </c>
      <c r="AO460" s="81">
        <v>0</v>
      </c>
      <c r="AP460" s="82"/>
      <c r="AQ460" s="81">
        <v>315</v>
      </c>
      <c r="AR460" s="81">
        <v>110</v>
      </c>
      <c r="AS460" s="81">
        <v>0</v>
      </c>
      <c r="AT460" s="81">
        <v>1</v>
      </c>
      <c r="AU460" s="81">
        <v>0</v>
      </c>
      <c r="AV460" s="81">
        <v>0</v>
      </c>
      <c r="AW460" s="81" t="s">
        <v>564</v>
      </c>
      <c r="AX460" s="82"/>
      <c r="AY460" s="81">
        <v>1476.5</v>
      </c>
      <c r="AZ460" s="81">
        <v>3373.3</v>
      </c>
      <c r="BA460" s="81">
        <v>0</v>
      </c>
      <c r="BB460" s="81">
        <v>184</v>
      </c>
      <c r="BC460" s="81">
        <v>0</v>
      </c>
      <c r="BD460" s="81">
        <v>0</v>
      </c>
      <c r="BE460" s="81" t="s">
        <v>564</v>
      </c>
      <c r="BF460" s="82"/>
      <c r="BG460" s="81">
        <v>0</v>
      </c>
      <c r="BH460" s="81">
        <v>0</v>
      </c>
      <c r="BI460" s="81">
        <v>3.8490000000000002</v>
      </c>
      <c r="BJ460" s="81">
        <v>8.4179999999999993</v>
      </c>
      <c r="BK460" s="81">
        <v>11.138999999999999</v>
      </c>
      <c r="BL460" s="81">
        <v>0</v>
      </c>
      <c r="BM460" s="82"/>
      <c r="BN460" s="81">
        <v>0</v>
      </c>
      <c r="BO460" s="81">
        <v>0</v>
      </c>
      <c r="BP460" s="81">
        <v>1</v>
      </c>
      <c r="BQ460" s="81">
        <v>3</v>
      </c>
      <c r="BR460" s="81">
        <v>2</v>
      </c>
      <c r="BS460" s="81">
        <v>0</v>
      </c>
      <c r="BT460"/>
      <c r="BU460" s="80">
        <v>23.405999999999999</v>
      </c>
      <c r="BV460" s="80">
        <v>0</v>
      </c>
      <c r="BW460" s="80">
        <v>0</v>
      </c>
      <c r="BX460" s="80">
        <v>0</v>
      </c>
      <c r="BY460" s="80">
        <v>0</v>
      </c>
      <c r="BZ460" s="80">
        <v>0</v>
      </c>
      <c r="CA460" s="80">
        <v>0</v>
      </c>
      <c r="CB460" s="80">
        <v>0</v>
      </c>
      <c r="CC460" s="80">
        <v>0</v>
      </c>
    </row>
    <row r="461" spans="1:81">
      <c r="A461" s="80" t="s">
        <v>2326</v>
      </c>
      <c r="B461" s="80">
        <v>492</v>
      </c>
      <c r="C461" s="80">
        <v>16</v>
      </c>
      <c r="D461" s="80">
        <v>29</v>
      </c>
      <c r="E461" s="80">
        <v>2019</v>
      </c>
      <c r="F461" s="80" t="s">
        <v>73</v>
      </c>
      <c r="G461" s="80" t="s">
        <v>2310</v>
      </c>
      <c r="H461" s="80" t="s">
        <v>2311</v>
      </c>
      <c r="I461" s="177"/>
      <c r="J461" s="81">
        <v>15.879079052919762</v>
      </c>
      <c r="K461" s="81">
        <v>11.551079949203629</v>
      </c>
      <c r="L461" s="81">
        <v>20.800972676912789</v>
      </c>
      <c r="M461" s="81">
        <v>86.310762632976903</v>
      </c>
      <c r="N461" s="81">
        <v>95.379656654267166</v>
      </c>
      <c r="O461" s="81">
        <v>52.792943311088791</v>
      </c>
      <c r="P461" s="81">
        <v>88.223017017775632</v>
      </c>
      <c r="Q461" s="81">
        <v>3.3419629357403133</v>
      </c>
      <c r="R461" s="81">
        <v>81.736173275791643</v>
      </c>
      <c r="S461" s="81">
        <v>4.6884286900000003</v>
      </c>
      <c r="T461" s="82"/>
      <c r="U461" s="81">
        <v>1392500</v>
      </c>
      <c r="V461" s="81">
        <v>3212</v>
      </c>
      <c r="W461" s="81">
        <v>573</v>
      </c>
      <c r="X461" s="81">
        <v>20552</v>
      </c>
      <c r="Y461" s="81">
        <v>23717</v>
      </c>
      <c r="Z461" s="81">
        <v>33052</v>
      </c>
      <c r="AA461" s="81">
        <v>18319</v>
      </c>
      <c r="AB461" s="81">
        <v>54157</v>
      </c>
      <c r="AC461" s="81">
        <v>14413195</v>
      </c>
      <c r="AD461" s="81">
        <v>4.6884286900000003</v>
      </c>
      <c r="AE461" s="82"/>
      <c r="AF461" s="81">
        <v>13856254.1488229</v>
      </c>
      <c r="AG461" s="81">
        <v>6862900.435197155</v>
      </c>
      <c r="AH461" s="81">
        <v>4682327.3306222456</v>
      </c>
      <c r="AI461" s="81">
        <v>127341968.32550269</v>
      </c>
      <c r="AJ461" s="81">
        <v>117123237.10281858</v>
      </c>
      <c r="AK461" s="81">
        <v>0</v>
      </c>
      <c r="AL461" s="81">
        <v>0</v>
      </c>
      <c r="AM461" s="81">
        <v>7375775.7063222779</v>
      </c>
      <c r="AN461" s="81">
        <v>0</v>
      </c>
      <c r="AO461" s="81">
        <v>0</v>
      </c>
      <c r="AP461" s="82"/>
      <c r="AQ461" s="81">
        <v>336</v>
      </c>
      <c r="AR461" s="81">
        <v>116</v>
      </c>
      <c r="AS461" s="81">
        <v>0</v>
      </c>
      <c r="AT461" s="81">
        <v>1</v>
      </c>
      <c r="AU461" s="81">
        <v>0</v>
      </c>
      <c r="AV461" s="81">
        <v>0</v>
      </c>
      <c r="AW461" s="81" t="s">
        <v>564</v>
      </c>
      <c r="AX461" s="82"/>
      <c r="AY461" s="81">
        <v>1588.4999999999991</v>
      </c>
      <c r="AZ461" s="81">
        <v>4195.4000000000005</v>
      </c>
      <c r="BA461" s="81">
        <v>0</v>
      </c>
      <c r="BB461" s="81">
        <v>184</v>
      </c>
      <c r="BC461" s="81">
        <v>0</v>
      </c>
      <c r="BD461" s="81">
        <v>0</v>
      </c>
      <c r="BE461" s="81" t="s">
        <v>564</v>
      </c>
      <c r="BF461" s="82"/>
      <c r="BG461" s="81">
        <v>0</v>
      </c>
      <c r="BH461" s="81">
        <v>0</v>
      </c>
      <c r="BI461" s="81">
        <v>3.2330000000000001</v>
      </c>
      <c r="BJ461" s="81">
        <v>8.2870000000000008</v>
      </c>
      <c r="BK461" s="81">
        <v>10.147</v>
      </c>
      <c r="BL461" s="81">
        <v>0</v>
      </c>
      <c r="BM461" s="82"/>
      <c r="BN461" s="81">
        <v>0</v>
      </c>
      <c r="BO461" s="81">
        <v>0</v>
      </c>
      <c r="BP461" s="81">
        <v>1</v>
      </c>
      <c r="BQ461" s="81">
        <v>3</v>
      </c>
      <c r="BR461" s="81">
        <v>2</v>
      </c>
      <c r="BS461" s="81">
        <v>0</v>
      </c>
      <c r="BT461"/>
      <c r="BU461" s="80">
        <v>21.667000000000002</v>
      </c>
      <c r="BV461" s="80">
        <v>0</v>
      </c>
      <c r="BW461" s="80">
        <v>0</v>
      </c>
      <c r="BX461" s="80">
        <v>0</v>
      </c>
      <c r="BY461" s="80">
        <v>0</v>
      </c>
      <c r="BZ461" s="80">
        <v>0</v>
      </c>
      <c r="CA461" s="80">
        <v>0</v>
      </c>
      <c r="CB461" s="80">
        <v>0</v>
      </c>
      <c r="CC461" s="80">
        <v>0</v>
      </c>
    </row>
    <row r="462" spans="1:81">
      <c r="A462" s="80" t="s">
        <v>2327</v>
      </c>
      <c r="B462" s="80">
        <v>493</v>
      </c>
      <c r="C462" s="80">
        <v>17</v>
      </c>
      <c r="D462" s="80">
        <v>29</v>
      </c>
      <c r="E462" s="80">
        <v>2020</v>
      </c>
      <c r="F462" s="80" t="s">
        <v>218</v>
      </c>
      <c r="G462" s="174" t="s">
        <v>2310</v>
      </c>
      <c r="H462" s="80" t="s">
        <v>2311</v>
      </c>
      <c r="I462" s="177"/>
      <c r="J462" s="81">
        <v>13.839779773474209</v>
      </c>
      <c r="K462" s="81">
        <v>10.55377040603136</v>
      </c>
      <c r="L462" s="81">
        <v>30.505271570332326</v>
      </c>
      <c r="M462" s="81">
        <v>69.791462540790164</v>
      </c>
      <c r="N462" s="81">
        <v>88.494336080053728</v>
      </c>
      <c r="O462" s="81">
        <v>45.835657891682089</v>
      </c>
      <c r="P462" s="81">
        <v>82.508156311372289</v>
      </c>
      <c r="Q462" s="81">
        <v>3.1282910401743673</v>
      </c>
      <c r="R462" s="81">
        <v>74.353455002129763</v>
      </c>
      <c r="S462" s="81">
        <v>4.3560493949199994</v>
      </c>
      <c r="T462" s="82"/>
      <c r="U462" s="81">
        <v>1283671</v>
      </c>
      <c r="V462" s="81">
        <v>2655</v>
      </c>
      <c r="W462" s="81">
        <v>888</v>
      </c>
      <c r="X462" s="81">
        <v>18798</v>
      </c>
      <c r="Y462" s="81">
        <v>23549</v>
      </c>
      <c r="Z462" s="81">
        <v>32753</v>
      </c>
      <c r="AA462" s="81">
        <v>18614</v>
      </c>
      <c r="AB462" s="81">
        <v>53055</v>
      </c>
      <c r="AC462" s="81">
        <v>13179742</v>
      </c>
      <c r="AD462" s="81">
        <v>4.3560493949199994</v>
      </c>
      <c r="AE462" s="82"/>
      <c r="AF462" s="81">
        <v>12400084.364644529</v>
      </c>
      <c r="AG462" s="81">
        <v>5993215.292784797</v>
      </c>
      <c r="AH462" s="81">
        <v>7049028.9456913304</v>
      </c>
      <c r="AI462" s="81">
        <v>109340189.0210198</v>
      </c>
      <c r="AJ462" s="81">
        <v>111519988.83330762</v>
      </c>
      <c r="AK462" s="81"/>
      <c r="AL462" s="81"/>
      <c r="AM462" s="81">
        <v>6924266.9533442557</v>
      </c>
      <c r="AN462" s="81"/>
      <c r="AO462" s="81"/>
      <c r="AP462" s="82"/>
      <c r="AQ462" s="81">
        <v>344</v>
      </c>
      <c r="AR462" s="81">
        <v>117</v>
      </c>
      <c r="AS462" s="81">
        <v>0</v>
      </c>
      <c r="AT462" s="81">
        <v>1</v>
      </c>
      <c r="AU462" s="81">
        <v>0</v>
      </c>
      <c r="AV462" s="81">
        <v>0</v>
      </c>
      <c r="AW462" s="81">
        <v>0</v>
      </c>
      <c r="AX462" s="82"/>
      <c r="AY462" s="81">
        <v>1633.299999999999</v>
      </c>
      <c r="AZ462" s="81">
        <v>4211.8999999999996</v>
      </c>
      <c r="BA462" s="81">
        <v>0</v>
      </c>
      <c r="BB462" s="81">
        <v>184</v>
      </c>
      <c r="BC462" s="81">
        <v>0</v>
      </c>
      <c r="BD462" s="81">
        <v>0</v>
      </c>
      <c r="BE462" s="81">
        <v>0</v>
      </c>
      <c r="BF462" s="82"/>
      <c r="BG462" s="81">
        <v>0</v>
      </c>
      <c r="BH462" s="81">
        <v>0</v>
      </c>
      <c r="BI462" s="81">
        <v>0</v>
      </c>
      <c r="BJ462" s="81">
        <v>8.1470000000000002</v>
      </c>
      <c r="BK462" s="81">
        <v>10.731999999999999</v>
      </c>
      <c r="BL462" s="81">
        <v>0</v>
      </c>
      <c r="BM462" s="82"/>
      <c r="BN462" s="81">
        <v>0</v>
      </c>
      <c r="BO462" s="81">
        <v>0</v>
      </c>
      <c r="BP462" s="81">
        <v>0</v>
      </c>
      <c r="BQ462" s="81">
        <v>3</v>
      </c>
      <c r="BR462" s="81">
        <v>2</v>
      </c>
      <c r="BS462" s="81">
        <v>0</v>
      </c>
      <c r="BT462"/>
      <c r="BU462" s="80">
        <v>18.879000000000001</v>
      </c>
      <c r="BV462" s="80">
        <v>0</v>
      </c>
      <c r="BW462" s="80">
        <v>0</v>
      </c>
      <c r="BX462" s="80">
        <v>0</v>
      </c>
      <c r="BY462" s="80">
        <v>0</v>
      </c>
      <c r="BZ462" s="80">
        <v>0</v>
      </c>
      <c r="CA462" s="80">
        <v>0</v>
      </c>
      <c r="CB462" s="80">
        <v>0</v>
      </c>
      <c r="CC462" s="80">
        <v>0</v>
      </c>
    </row>
    <row r="463" spans="1:81">
      <c r="A463" s="80" t="s">
        <v>2328</v>
      </c>
      <c r="B463" s="80">
        <v>493</v>
      </c>
      <c r="C463" s="80">
        <v>18</v>
      </c>
      <c r="D463" s="80">
        <v>29</v>
      </c>
      <c r="E463" s="80">
        <v>2021</v>
      </c>
      <c r="F463" s="80" t="s">
        <v>75</v>
      </c>
      <c r="G463" s="174" t="s">
        <v>2310</v>
      </c>
      <c r="H463" s="80" t="s">
        <v>2311</v>
      </c>
      <c r="I463" s="177"/>
      <c r="J463" s="81">
        <v>14.417025182042531</v>
      </c>
      <c r="K463" s="81">
        <v>8.658335668060154</v>
      </c>
      <c r="L463" s="81">
        <v>22.219815240097674</v>
      </c>
      <c r="M463" s="81">
        <v>77.554367453384629</v>
      </c>
      <c r="N463" s="81">
        <v>77.171438675732418</v>
      </c>
      <c r="O463" s="81">
        <v>44.053508327006732</v>
      </c>
      <c r="P463" s="81">
        <v>83.378834829703607</v>
      </c>
      <c r="Q463" s="81">
        <v>3.0978083836940953</v>
      </c>
      <c r="R463" s="81">
        <v>64.430101745283977</v>
      </c>
      <c r="S463" s="81">
        <v>5.2594882454</v>
      </c>
      <c r="T463" s="82"/>
      <c r="U463" s="81">
        <v>1389323</v>
      </c>
      <c r="V463" s="81">
        <v>2655</v>
      </c>
      <c r="W463" s="81">
        <v>888</v>
      </c>
      <c r="X463" s="81">
        <v>18798</v>
      </c>
      <c r="Y463" s="81">
        <v>23267</v>
      </c>
      <c r="Z463" s="81">
        <v>32414</v>
      </c>
      <c r="AA463" s="81">
        <v>18344</v>
      </c>
      <c r="AB463" s="81">
        <v>51915</v>
      </c>
      <c r="AC463" s="81">
        <v>11069718</v>
      </c>
      <c r="AD463" s="81">
        <v>5.2594882454</v>
      </c>
      <c r="AE463" s="82"/>
      <c r="AF463" s="81">
        <v>12499598.472390262</v>
      </c>
      <c r="AG463" s="81">
        <v>5995600.8573396746</v>
      </c>
      <c r="AH463" s="81">
        <v>4807366.4027141863</v>
      </c>
      <c r="AI463" s="81">
        <v>119832174.69285037</v>
      </c>
      <c r="AJ463" s="81">
        <v>90861143.992797926</v>
      </c>
      <c r="AK463" s="81">
        <v>0</v>
      </c>
      <c r="AL463" s="81">
        <v>0</v>
      </c>
      <c r="AM463" s="81">
        <v>6814564.7355420887</v>
      </c>
      <c r="AN463" s="81">
        <v>0</v>
      </c>
      <c r="AO463" s="81">
        <v>0</v>
      </c>
      <c r="AP463" s="82"/>
      <c r="AQ463" s="81">
        <v>349</v>
      </c>
      <c r="AR463" s="81">
        <v>119</v>
      </c>
      <c r="AS463" s="81">
        <v>0</v>
      </c>
      <c r="AT463" s="81">
        <v>1</v>
      </c>
      <c r="AU463" s="81">
        <v>0</v>
      </c>
      <c r="AV463" s="81">
        <v>0</v>
      </c>
      <c r="AW463" s="81"/>
      <c r="AX463" s="82"/>
      <c r="AY463" s="81">
        <v>1663.099999999999</v>
      </c>
      <c r="AZ463" s="81">
        <v>4235.7999999999993</v>
      </c>
      <c r="BA463" s="81">
        <v>0</v>
      </c>
      <c r="BB463" s="81">
        <v>184</v>
      </c>
      <c r="BC463" s="81">
        <v>0</v>
      </c>
      <c r="BD463" s="81">
        <v>0</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2329</v>
      </c>
      <c r="B464" s="80">
        <v>493</v>
      </c>
      <c r="C464" s="80">
        <v>19</v>
      </c>
      <c r="D464" s="80">
        <v>29</v>
      </c>
      <c r="E464" s="80">
        <v>2022</v>
      </c>
      <c r="F464" s="80" t="s">
        <v>568</v>
      </c>
      <c r="G464" s="80" t="s">
        <v>2310</v>
      </c>
      <c r="H464" s="80" t="s">
        <v>2311</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357</v>
      </c>
      <c r="AR464" s="81">
        <v>120</v>
      </c>
      <c r="AS464" s="81">
        <v>0</v>
      </c>
      <c r="AT464" s="81">
        <v>1</v>
      </c>
      <c r="AU464" s="81">
        <v>0</v>
      </c>
      <c r="AV464" s="81">
        <v>0</v>
      </c>
      <c r="AW464" s="81"/>
      <c r="AX464" s="82"/>
      <c r="AY464" s="81">
        <v>1699.7999999999995</v>
      </c>
      <c r="AZ464" s="81">
        <v>4266.0999999999995</v>
      </c>
      <c r="BA464" s="81">
        <v>0</v>
      </c>
      <c r="BB464" s="81">
        <v>184</v>
      </c>
      <c r="BC464" s="81">
        <v>0</v>
      </c>
      <c r="BD464" s="81">
        <v>0</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2330</v>
      </c>
      <c r="B465" s="80">
        <v>392</v>
      </c>
      <c r="C465" s="80">
        <v>1</v>
      </c>
      <c r="D465" s="80">
        <v>24</v>
      </c>
      <c r="E465" s="80">
        <v>1990</v>
      </c>
      <c r="F465" s="80" t="s">
        <v>562</v>
      </c>
      <c r="G465" s="80" t="s">
        <v>2331</v>
      </c>
      <c r="H465" s="80" t="s">
        <v>2332</v>
      </c>
      <c r="I465" s="177"/>
      <c r="J465" s="81">
        <v>51.485601043057947</v>
      </c>
      <c r="K465" s="81">
        <v>5.4580875264354711</v>
      </c>
      <c r="L465" s="81">
        <v>6.9781529245359719</v>
      </c>
      <c r="M465" s="81">
        <v>28.542481680270765</v>
      </c>
      <c r="N465" s="81">
        <v>51.61064822461281</v>
      </c>
      <c r="O465" s="81">
        <v>40.271162361828964</v>
      </c>
      <c r="P465" s="81">
        <v>42.485703000087859</v>
      </c>
      <c r="Q465" s="81">
        <v>3.6649907169309053</v>
      </c>
      <c r="R465" s="81">
        <v>0</v>
      </c>
      <c r="S465" s="81">
        <v>3.3899148577697646</v>
      </c>
      <c r="T465" s="82"/>
      <c r="U465" s="81">
        <v>4152109</v>
      </c>
      <c r="V465" s="81">
        <v>1605</v>
      </c>
      <c r="W465" s="81">
        <v>91</v>
      </c>
      <c r="X465" s="81">
        <v>11197</v>
      </c>
      <c r="Y465" s="81">
        <v>18647</v>
      </c>
      <c r="Z465" s="81">
        <v>16564</v>
      </c>
      <c r="AA465" s="81">
        <v>10316</v>
      </c>
      <c r="AB465" s="81">
        <v>59507</v>
      </c>
      <c r="AC465" s="81">
        <v>0</v>
      </c>
      <c r="AD465" s="81">
        <v>3.3899148577697646</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2333</v>
      </c>
      <c r="B466" s="80">
        <v>393</v>
      </c>
      <c r="C466" s="80">
        <v>2</v>
      </c>
      <c r="D466" s="80">
        <v>24</v>
      </c>
      <c r="E466" s="80">
        <v>2005</v>
      </c>
      <c r="F466" s="80" t="s">
        <v>565</v>
      </c>
      <c r="G466" s="80" t="s">
        <v>2331</v>
      </c>
      <c r="H466" s="80" t="s">
        <v>2332</v>
      </c>
      <c r="I466" s="177"/>
      <c r="J466" s="81">
        <v>26.183370480288346</v>
      </c>
      <c r="K466" s="81">
        <v>2.9328867735867141</v>
      </c>
      <c r="L466" s="81">
        <v>3.1090585092729843</v>
      </c>
      <c r="M466" s="81">
        <v>50.878129065186826</v>
      </c>
      <c r="N466" s="81">
        <v>68.656733828255483</v>
      </c>
      <c r="O466" s="81">
        <v>60.750130653213844</v>
      </c>
      <c r="P466" s="81">
        <v>37.176909314896996</v>
      </c>
      <c r="Q466" s="81">
        <v>3.3520755402351954</v>
      </c>
      <c r="R466" s="81">
        <v>0</v>
      </c>
      <c r="S466" s="81">
        <v>0</v>
      </c>
      <c r="T466" s="82"/>
      <c r="U466" s="81">
        <v>2413461</v>
      </c>
      <c r="V466" s="81">
        <v>1180</v>
      </c>
      <c r="W466" s="81">
        <v>41</v>
      </c>
      <c r="X466" s="81">
        <v>11273</v>
      </c>
      <c r="Y466" s="81">
        <v>22638</v>
      </c>
      <c r="Z466" s="81">
        <v>28915</v>
      </c>
      <c r="AA466" s="81">
        <v>7393</v>
      </c>
      <c r="AB466" s="81">
        <v>56897</v>
      </c>
      <c r="AC466" s="81">
        <v>0</v>
      </c>
      <c r="AD466" s="81">
        <v>0</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2334</v>
      </c>
      <c r="B467" s="80">
        <v>394</v>
      </c>
      <c r="C467" s="80">
        <v>3</v>
      </c>
      <c r="D467" s="80">
        <v>24</v>
      </c>
      <c r="E467" s="80">
        <v>2006</v>
      </c>
      <c r="F467" s="80" t="s">
        <v>566</v>
      </c>
      <c r="G467" s="80" t="s">
        <v>2331</v>
      </c>
      <c r="H467" s="80" t="s">
        <v>2332</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2335</v>
      </c>
      <c r="B468" s="80">
        <v>395</v>
      </c>
      <c r="C468" s="80">
        <v>4</v>
      </c>
      <c r="D468" s="80">
        <v>24</v>
      </c>
      <c r="E468" s="80">
        <v>2007</v>
      </c>
      <c r="F468" s="80" t="s">
        <v>567</v>
      </c>
      <c r="G468" s="80" t="s">
        <v>2331</v>
      </c>
      <c r="H468" s="80" t="s">
        <v>2332</v>
      </c>
      <c r="I468" s="177"/>
      <c r="J468" s="81">
        <v>29.924265502751542</v>
      </c>
      <c r="K468" s="81">
        <v>2.5426266512330145</v>
      </c>
      <c r="L468" s="81">
        <v>2.9495028892702351</v>
      </c>
      <c r="M468" s="81">
        <v>52.025819653451016</v>
      </c>
      <c r="N468" s="81">
        <v>70.389283051302215</v>
      </c>
      <c r="O468" s="81">
        <v>59.827246762582625</v>
      </c>
      <c r="P468" s="81">
        <v>36.363396543371415</v>
      </c>
      <c r="Q468" s="81">
        <v>3.5167939878636969</v>
      </c>
      <c r="R468" s="81">
        <v>0</v>
      </c>
      <c r="S468" s="81">
        <v>0</v>
      </c>
      <c r="T468" s="82"/>
      <c r="U468" s="81">
        <v>3137774</v>
      </c>
      <c r="V468" s="81">
        <v>1043</v>
      </c>
      <c r="W468" s="81">
        <v>38</v>
      </c>
      <c r="X468" s="81">
        <v>13281</v>
      </c>
      <c r="Y468" s="81">
        <v>23112</v>
      </c>
      <c r="Z468" s="81">
        <v>29602</v>
      </c>
      <c r="AA468" s="81">
        <v>7121</v>
      </c>
      <c r="AB468" s="81">
        <v>56536</v>
      </c>
      <c r="AC468" s="81">
        <v>0</v>
      </c>
      <c r="AD468" s="81">
        <v>0</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2336</v>
      </c>
      <c r="B469" s="80">
        <v>396</v>
      </c>
      <c r="C469" s="80">
        <v>5</v>
      </c>
      <c r="D469" s="80">
        <v>24</v>
      </c>
      <c r="E469" s="80">
        <v>2008</v>
      </c>
      <c r="F469" s="80" t="s">
        <v>84</v>
      </c>
      <c r="G469" s="80" t="s">
        <v>2331</v>
      </c>
      <c r="H469" s="80" t="s">
        <v>2332</v>
      </c>
      <c r="I469" s="177"/>
      <c r="J469" s="81">
        <v>31.879596652278355</v>
      </c>
      <c r="K469" s="81">
        <v>1.8831663350882624</v>
      </c>
      <c r="L469" s="81">
        <v>2.6431033503637837</v>
      </c>
      <c r="M469" s="81">
        <v>54.189888182516512</v>
      </c>
      <c r="N469" s="81">
        <v>63.676972025969839</v>
      </c>
      <c r="O469" s="81">
        <v>58.366801106043546</v>
      </c>
      <c r="P469" s="81">
        <v>35.577255528227127</v>
      </c>
      <c r="Q469" s="81">
        <v>3.4666103662175458</v>
      </c>
      <c r="R469" s="81">
        <v>0</v>
      </c>
      <c r="S469" s="81">
        <v>0</v>
      </c>
      <c r="T469" s="82"/>
      <c r="U469" s="81">
        <v>3447094</v>
      </c>
      <c r="V469" s="81">
        <v>1043</v>
      </c>
      <c r="W469" s="81">
        <v>38</v>
      </c>
      <c r="X469" s="81">
        <v>13281</v>
      </c>
      <c r="Y469" s="81">
        <v>23453</v>
      </c>
      <c r="Z469" s="81">
        <v>29893</v>
      </c>
      <c r="AA469" s="81">
        <v>6975</v>
      </c>
      <c r="AB469" s="81">
        <v>56645</v>
      </c>
      <c r="AC469" s="81">
        <v>0</v>
      </c>
      <c r="AD469" s="81">
        <v>0</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2337</v>
      </c>
      <c r="B470" s="80">
        <v>397</v>
      </c>
      <c r="C470" s="80">
        <v>6</v>
      </c>
      <c r="D470" s="80">
        <v>24</v>
      </c>
      <c r="E470" s="80">
        <v>2009</v>
      </c>
      <c r="F470" s="80" t="s">
        <v>85</v>
      </c>
      <c r="G470" s="80" t="s">
        <v>2331</v>
      </c>
      <c r="H470" s="80" t="s">
        <v>2332</v>
      </c>
      <c r="I470" s="177"/>
      <c r="J470" s="81">
        <v>29.256935616961027</v>
      </c>
      <c r="K470" s="81">
        <v>2.2334152465616826</v>
      </c>
      <c r="L470" s="81">
        <v>2.612064632030211</v>
      </c>
      <c r="M470" s="81">
        <v>55.178362291908577</v>
      </c>
      <c r="N470" s="81">
        <v>61.839902512293314</v>
      </c>
      <c r="O470" s="81">
        <v>60.032707726742885</v>
      </c>
      <c r="P470" s="81">
        <v>33.725885290436466</v>
      </c>
      <c r="Q470" s="81">
        <v>3.2912841760856133</v>
      </c>
      <c r="R470" s="81">
        <v>0</v>
      </c>
      <c r="S470" s="81">
        <v>0</v>
      </c>
      <c r="T470" s="82"/>
      <c r="U470" s="81">
        <v>2858976</v>
      </c>
      <c r="V470" s="81">
        <v>1179</v>
      </c>
      <c r="W470" s="81">
        <v>54</v>
      </c>
      <c r="X470" s="81">
        <v>14428</v>
      </c>
      <c r="Y470" s="81">
        <v>23658</v>
      </c>
      <c r="Z470" s="81">
        <v>30348</v>
      </c>
      <c r="AA470" s="81">
        <v>6788</v>
      </c>
      <c r="AB470" s="81">
        <v>56456</v>
      </c>
      <c r="AC470" s="81">
        <v>0</v>
      </c>
      <c r="AD470" s="81">
        <v>0</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16.850000000000001</v>
      </c>
      <c r="BJ470" s="81">
        <v>0</v>
      </c>
      <c r="BK470" s="81">
        <v>0</v>
      </c>
      <c r="BL470" s="81">
        <v>0</v>
      </c>
      <c r="BM470" s="82"/>
      <c r="BN470" s="81">
        <v>0</v>
      </c>
      <c r="BO470" s="81">
        <v>0</v>
      </c>
      <c r="BP470" s="81">
        <v>4</v>
      </c>
      <c r="BQ470" s="81">
        <v>0</v>
      </c>
      <c r="BR470" s="81">
        <v>0</v>
      </c>
      <c r="BS470" s="81">
        <v>0</v>
      </c>
      <c r="BT470"/>
      <c r="BU470" s="80"/>
      <c r="BV470" s="80"/>
      <c r="BW470" s="80"/>
      <c r="BX470" s="80"/>
      <c r="BY470" s="80"/>
      <c r="BZ470" s="80"/>
      <c r="CA470" s="80"/>
      <c r="CB470" s="80"/>
      <c r="CC470" s="80"/>
    </row>
    <row r="471" spans="1:81">
      <c r="A471" s="80" t="s">
        <v>2338</v>
      </c>
      <c r="B471" s="80">
        <v>398</v>
      </c>
      <c r="C471" s="80">
        <v>7</v>
      </c>
      <c r="D471" s="80">
        <v>24</v>
      </c>
      <c r="E471" s="80">
        <v>2010</v>
      </c>
      <c r="F471" s="80" t="s">
        <v>86</v>
      </c>
      <c r="G471" s="80" t="s">
        <v>2331</v>
      </c>
      <c r="H471" s="80" t="s">
        <v>2332</v>
      </c>
      <c r="I471" s="177"/>
      <c r="J471" s="81">
        <v>32.108846545362759</v>
      </c>
      <c r="K471" s="81">
        <v>2.4062899371100461</v>
      </c>
      <c r="L471" s="81">
        <v>2.5153303443954127</v>
      </c>
      <c r="M471" s="81">
        <v>58.286685203616678</v>
      </c>
      <c r="N471" s="81">
        <v>75.452052873644419</v>
      </c>
      <c r="O471" s="81">
        <v>60.333922358647463</v>
      </c>
      <c r="P471" s="81">
        <v>33.376937835541426</v>
      </c>
      <c r="Q471" s="81">
        <v>3.4094232889042257</v>
      </c>
      <c r="R471" s="81">
        <v>0</v>
      </c>
      <c r="S471" s="81">
        <v>0</v>
      </c>
      <c r="T471" s="82"/>
      <c r="U471" s="81">
        <v>3116944</v>
      </c>
      <c r="V471" s="81">
        <v>1179</v>
      </c>
      <c r="W471" s="81">
        <v>54</v>
      </c>
      <c r="X471" s="81">
        <v>14428</v>
      </c>
      <c r="Y471" s="81">
        <v>23842</v>
      </c>
      <c r="Z471" s="81">
        <v>30642</v>
      </c>
      <c r="AA471" s="81">
        <v>6550</v>
      </c>
      <c r="AB471" s="81">
        <v>56038</v>
      </c>
      <c r="AC471" s="81">
        <v>0</v>
      </c>
      <c r="AD471" s="81">
        <v>0</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18.423999999999999</v>
      </c>
      <c r="BJ471" s="81">
        <v>0</v>
      </c>
      <c r="BK471" s="81">
        <v>0</v>
      </c>
      <c r="BL471" s="81">
        <v>0</v>
      </c>
      <c r="BM471" s="82"/>
      <c r="BN471" s="81">
        <v>0</v>
      </c>
      <c r="BO471" s="81">
        <v>0</v>
      </c>
      <c r="BP471" s="81">
        <v>4</v>
      </c>
      <c r="BQ471" s="81">
        <v>0</v>
      </c>
      <c r="BR471" s="81">
        <v>0</v>
      </c>
      <c r="BS471" s="81">
        <v>0</v>
      </c>
      <c r="BT471"/>
      <c r="BU471" s="80">
        <v>18.423999999999999</v>
      </c>
      <c r="BV471" s="80">
        <v>0</v>
      </c>
      <c r="BW471" s="80">
        <v>0</v>
      </c>
      <c r="BX471" s="80">
        <v>0</v>
      </c>
      <c r="BY471" s="80">
        <v>0</v>
      </c>
      <c r="BZ471" s="80">
        <v>0</v>
      </c>
      <c r="CA471" s="80">
        <v>0</v>
      </c>
      <c r="CB471" s="80">
        <v>0</v>
      </c>
      <c r="CC471" s="80">
        <v>0</v>
      </c>
    </row>
    <row r="472" spans="1:81">
      <c r="A472" s="80" t="s">
        <v>2339</v>
      </c>
      <c r="B472" s="80">
        <v>399</v>
      </c>
      <c r="C472" s="80">
        <v>8</v>
      </c>
      <c r="D472" s="80">
        <v>24</v>
      </c>
      <c r="E472" s="80">
        <v>2011</v>
      </c>
      <c r="F472" s="80" t="s">
        <v>87</v>
      </c>
      <c r="G472" s="80" t="s">
        <v>2331</v>
      </c>
      <c r="H472" s="80" t="s">
        <v>2332</v>
      </c>
      <c r="I472" s="177"/>
      <c r="J472" s="81">
        <v>34.589989569308628</v>
      </c>
      <c r="K472" s="81">
        <v>3.17918994812932</v>
      </c>
      <c r="L472" s="81">
        <v>2.2276871647785792</v>
      </c>
      <c r="M472" s="81">
        <v>66.936285056548144</v>
      </c>
      <c r="N472" s="81">
        <v>93.135679492638829</v>
      </c>
      <c r="O472" s="81">
        <v>59.696626008768256</v>
      </c>
      <c r="P472" s="81">
        <v>32.02641683306296</v>
      </c>
      <c r="Q472" s="81">
        <v>3.9101252198179886</v>
      </c>
      <c r="R472" s="81">
        <v>0</v>
      </c>
      <c r="S472" s="81">
        <v>0</v>
      </c>
      <c r="T472" s="82"/>
      <c r="U472" s="81">
        <v>2896454</v>
      </c>
      <c r="V472" s="81">
        <v>1179</v>
      </c>
      <c r="W472" s="81">
        <v>54</v>
      </c>
      <c r="X472" s="81">
        <v>14428</v>
      </c>
      <c r="Y472" s="81">
        <v>23945</v>
      </c>
      <c r="Z472" s="81">
        <v>30977</v>
      </c>
      <c r="AA472" s="81">
        <v>6472</v>
      </c>
      <c r="AB472" s="81">
        <v>55717</v>
      </c>
      <c r="AC472" s="81">
        <v>0</v>
      </c>
      <c r="AD472" s="81">
        <v>0</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17.876000000000001</v>
      </c>
      <c r="BJ472" s="81">
        <v>0</v>
      </c>
      <c r="BK472" s="81">
        <v>0</v>
      </c>
      <c r="BL472" s="81">
        <v>0</v>
      </c>
      <c r="BM472" s="82"/>
      <c r="BN472" s="81">
        <v>0</v>
      </c>
      <c r="BO472" s="81">
        <v>0</v>
      </c>
      <c r="BP472" s="81">
        <v>4</v>
      </c>
      <c r="BQ472" s="81">
        <v>0</v>
      </c>
      <c r="BR472" s="81">
        <v>0</v>
      </c>
      <c r="BS472" s="81">
        <v>0</v>
      </c>
      <c r="BT472"/>
      <c r="BU472" s="80">
        <v>17.876000000000001</v>
      </c>
      <c r="BV472" s="80">
        <v>0</v>
      </c>
      <c r="BW472" s="80">
        <v>0</v>
      </c>
      <c r="BX472" s="80">
        <v>0</v>
      </c>
      <c r="BY472" s="80">
        <v>0</v>
      </c>
      <c r="BZ472" s="80">
        <v>0</v>
      </c>
      <c r="CA472" s="80">
        <v>0</v>
      </c>
      <c r="CB472" s="80">
        <v>0</v>
      </c>
      <c r="CC472" s="80">
        <v>0</v>
      </c>
    </row>
    <row r="473" spans="1:81">
      <c r="A473" s="80" t="s">
        <v>2340</v>
      </c>
      <c r="B473" s="80">
        <v>400</v>
      </c>
      <c r="C473" s="80">
        <v>9</v>
      </c>
      <c r="D473" s="80">
        <v>24</v>
      </c>
      <c r="E473" s="80">
        <v>2012</v>
      </c>
      <c r="F473" s="80" t="s">
        <v>88</v>
      </c>
      <c r="G473" s="80" t="s">
        <v>2331</v>
      </c>
      <c r="H473" s="80" t="s">
        <v>2332</v>
      </c>
      <c r="I473" s="177"/>
      <c r="J473" s="81">
        <v>41.592344773794409</v>
      </c>
      <c r="K473" s="81">
        <v>3.0736604607772682</v>
      </c>
      <c r="L473" s="81">
        <v>2.2059221531260751</v>
      </c>
      <c r="M473" s="81">
        <v>75.462096822803176</v>
      </c>
      <c r="N473" s="81">
        <v>100.03834487952744</v>
      </c>
      <c r="O473" s="81">
        <v>60.024150144583672</v>
      </c>
      <c r="P473" s="81">
        <v>31.606465035415056</v>
      </c>
      <c r="Q473" s="81">
        <v>4.222638578835852</v>
      </c>
      <c r="R473" s="81">
        <v>0</v>
      </c>
      <c r="S473" s="81">
        <v>0</v>
      </c>
      <c r="T473" s="82"/>
      <c r="U473" s="81">
        <v>3118271</v>
      </c>
      <c r="V473" s="81">
        <v>1179</v>
      </c>
      <c r="W473" s="81">
        <v>54</v>
      </c>
      <c r="X473" s="81">
        <v>14428</v>
      </c>
      <c r="Y473" s="81">
        <v>24028</v>
      </c>
      <c r="Z473" s="81">
        <v>31394</v>
      </c>
      <c r="AA473" s="81">
        <v>6351</v>
      </c>
      <c r="AB473" s="81">
        <v>55381</v>
      </c>
      <c r="AC473" s="81">
        <v>0</v>
      </c>
      <c r="AD473" s="81">
        <v>0</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18.623999999999999</v>
      </c>
      <c r="BJ473" s="81">
        <v>0</v>
      </c>
      <c r="BK473" s="81">
        <v>0</v>
      </c>
      <c r="BL473" s="81">
        <v>0</v>
      </c>
      <c r="BM473" s="82"/>
      <c r="BN473" s="81">
        <v>0</v>
      </c>
      <c r="BO473" s="81">
        <v>0</v>
      </c>
      <c r="BP473" s="81">
        <v>4</v>
      </c>
      <c r="BQ473" s="81">
        <v>0</v>
      </c>
      <c r="BR473" s="81">
        <v>0</v>
      </c>
      <c r="BS473" s="81">
        <v>0</v>
      </c>
      <c r="BT473"/>
      <c r="BU473" s="80">
        <v>18.623999999999999</v>
      </c>
      <c r="BV473" s="80">
        <v>0</v>
      </c>
      <c r="BW473" s="80">
        <v>0</v>
      </c>
      <c r="BX473" s="80">
        <v>0</v>
      </c>
      <c r="BY473" s="80">
        <v>0</v>
      </c>
      <c r="BZ473" s="80">
        <v>0</v>
      </c>
      <c r="CA473" s="80">
        <v>0</v>
      </c>
      <c r="CB473" s="80">
        <v>0</v>
      </c>
      <c r="CC473" s="80">
        <v>0</v>
      </c>
    </row>
    <row r="474" spans="1:81">
      <c r="A474" s="80" t="s">
        <v>2341</v>
      </c>
      <c r="B474" s="80">
        <v>401</v>
      </c>
      <c r="C474" s="80">
        <v>10</v>
      </c>
      <c r="D474" s="80">
        <v>24</v>
      </c>
      <c r="E474" s="80">
        <v>2013</v>
      </c>
      <c r="F474" s="80" t="s">
        <v>89</v>
      </c>
      <c r="G474" s="80" t="s">
        <v>2331</v>
      </c>
      <c r="H474" s="80" t="s">
        <v>2332</v>
      </c>
      <c r="I474" s="177"/>
      <c r="J474" s="81">
        <v>41.948779881707956</v>
      </c>
      <c r="K474" s="81">
        <v>2.6508072045397979</v>
      </c>
      <c r="L474" s="81">
        <v>2.0769505918266269</v>
      </c>
      <c r="M474" s="81">
        <v>74.019524350414784</v>
      </c>
      <c r="N474" s="81">
        <v>110.08622350483657</v>
      </c>
      <c r="O474" s="81">
        <v>58.055383795271737</v>
      </c>
      <c r="P474" s="81">
        <v>31.335916428327224</v>
      </c>
      <c r="Q474" s="81">
        <v>4.2744724071128921</v>
      </c>
      <c r="R474" s="81">
        <v>0</v>
      </c>
      <c r="S474" s="81">
        <v>0</v>
      </c>
      <c r="T474" s="82"/>
      <c r="U474" s="81">
        <v>2958480</v>
      </c>
      <c r="V474" s="81">
        <v>1179</v>
      </c>
      <c r="W474" s="81">
        <v>54</v>
      </c>
      <c r="X474" s="81">
        <v>14428</v>
      </c>
      <c r="Y474" s="81">
        <v>24135</v>
      </c>
      <c r="Z474" s="81">
        <v>31720</v>
      </c>
      <c r="AA474" s="81">
        <v>6273</v>
      </c>
      <c r="AB474" s="81">
        <v>55257</v>
      </c>
      <c r="AC474" s="81">
        <v>0</v>
      </c>
      <c r="AD474" s="81">
        <v>0</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17.405000000000001</v>
      </c>
      <c r="BJ474" s="81">
        <v>0</v>
      </c>
      <c r="BK474" s="81">
        <v>0</v>
      </c>
      <c r="BL474" s="81">
        <v>0</v>
      </c>
      <c r="BM474" s="82"/>
      <c r="BN474" s="81">
        <v>0</v>
      </c>
      <c r="BO474" s="81">
        <v>0</v>
      </c>
      <c r="BP474" s="81">
        <v>4</v>
      </c>
      <c r="BQ474" s="81">
        <v>0</v>
      </c>
      <c r="BR474" s="81">
        <v>0</v>
      </c>
      <c r="BS474" s="81">
        <v>0</v>
      </c>
      <c r="BT474"/>
      <c r="BU474" s="80">
        <v>17.405000000000001</v>
      </c>
      <c r="BV474" s="80">
        <v>0</v>
      </c>
      <c r="BW474" s="80">
        <v>0</v>
      </c>
      <c r="BX474" s="80">
        <v>0</v>
      </c>
      <c r="BY474" s="80">
        <v>0</v>
      </c>
      <c r="BZ474" s="80">
        <v>0</v>
      </c>
      <c r="CA474" s="80">
        <v>0</v>
      </c>
      <c r="CB474" s="80">
        <v>0</v>
      </c>
      <c r="CC474" s="80">
        <v>0</v>
      </c>
    </row>
    <row r="475" spans="1:81">
      <c r="A475" s="80" t="s">
        <v>2342</v>
      </c>
      <c r="B475" s="80">
        <v>402</v>
      </c>
      <c r="C475" s="80">
        <v>11</v>
      </c>
      <c r="D475" s="80">
        <v>24</v>
      </c>
      <c r="E475" s="80">
        <v>2014</v>
      </c>
      <c r="F475" s="80" t="s">
        <v>90</v>
      </c>
      <c r="G475" s="80" t="s">
        <v>2331</v>
      </c>
      <c r="H475" s="80" t="s">
        <v>2332</v>
      </c>
      <c r="I475" s="177"/>
      <c r="J475" s="81">
        <v>37.697751107994627</v>
      </c>
      <c r="K475" s="81">
        <v>2.7411460565457202</v>
      </c>
      <c r="L475" s="81">
        <v>2.8058397453536199</v>
      </c>
      <c r="M475" s="81">
        <v>70.824958821790759</v>
      </c>
      <c r="N475" s="81">
        <v>86.707271942873163</v>
      </c>
      <c r="O475" s="81">
        <v>55.582771679954618</v>
      </c>
      <c r="P475" s="81">
        <v>31.348256839095576</v>
      </c>
      <c r="Q475" s="81">
        <v>4.0690260859542891</v>
      </c>
      <c r="R475" s="81">
        <v>0</v>
      </c>
      <c r="S475" s="81">
        <v>0</v>
      </c>
      <c r="T475" s="82"/>
      <c r="U475" s="81">
        <v>2903907</v>
      </c>
      <c r="V475" s="81">
        <v>1100</v>
      </c>
      <c r="W475" s="81">
        <v>64</v>
      </c>
      <c r="X475" s="81">
        <v>13718</v>
      </c>
      <c r="Y475" s="81">
        <v>24152</v>
      </c>
      <c r="Z475" s="81">
        <v>31985</v>
      </c>
      <c r="AA475" s="81">
        <v>6243</v>
      </c>
      <c r="AB475" s="81">
        <v>54824</v>
      </c>
      <c r="AC475" s="81">
        <v>0</v>
      </c>
      <c r="AD475" s="81">
        <v>0</v>
      </c>
      <c r="AE475" s="82"/>
      <c r="AF475" s="81">
        <v>36131650.428019345</v>
      </c>
      <c r="AG475" s="81">
        <v>2122645.385055433</v>
      </c>
      <c r="AH475" s="81">
        <v>711979.90316495893</v>
      </c>
      <c r="AI475" s="81">
        <v>87685178.448544934</v>
      </c>
      <c r="AJ475" s="81">
        <v>120797475.89245439</v>
      </c>
      <c r="AK475" s="81">
        <v>0</v>
      </c>
      <c r="AL475" s="81">
        <v>0</v>
      </c>
      <c r="AM475" s="81">
        <v>7526515.9531826209</v>
      </c>
      <c r="AN475" s="81">
        <v>0</v>
      </c>
      <c r="AO475" s="81">
        <v>0</v>
      </c>
      <c r="AP475" s="82"/>
      <c r="AQ475" s="81">
        <v>1302</v>
      </c>
      <c r="AR475" s="81">
        <v>269</v>
      </c>
      <c r="AS475" s="81">
        <v>0</v>
      </c>
      <c r="AT475" s="81">
        <v>0</v>
      </c>
      <c r="AU475" s="81">
        <v>0</v>
      </c>
      <c r="AV475" s="81">
        <v>0</v>
      </c>
      <c r="AW475" s="81" t="s">
        <v>564</v>
      </c>
      <c r="AX475" s="82"/>
      <c r="AY475" s="81">
        <v>5887.143</v>
      </c>
      <c r="AZ475" s="81">
        <v>29647.119999999999</v>
      </c>
      <c r="BA475" s="81">
        <v>0</v>
      </c>
      <c r="BB475" s="81">
        <v>0</v>
      </c>
      <c r="BC475" s="81">
        <v>0</v>
      </c>
      <c r="BD475" s="81">
        <v>0</v>
      </c>
      <c r="BE475" s="81" t="s">
        <v>564</v>
      </c>
      <c r="BF475" s="82"/>
      <c r="BG475" s="81">
        <v>0</v>
      </c>
      <c r="BH475" s="81">
        <v>0</v>
      </c>
      <c r="BI475" s="81">
        <v>19.997</v>
      </c>
      <c r="BJ475" s="81">
        <v>0</v>
      </c>
      <c r="BK475" s="81">
        <v>0</v>
      </c>
      <c r="BL475" s="81">
        <v>0</v>
      </c>
      <c r="BM475" s="82"/>
      <c r="BN475" s="81">
        <v>0</v>
      </c>
      <c r="BO475" s="81">
        <v>0</v>
      </c>
      <c r="BP475" s="81">
        <v>4</v>
      </c>
      <c r="BQ475" s="81">
        <v>0</v>
      </c>
      <c r="BR475" s="81">
        <v>0</v>
      </c>
      <c r="BS475" s="81">
        <v>0</v>
      </c>
      <c r="BT475"/>
      <c r="BU475" s="80">
        <v>19.997</v>
      </c>
      <c r="BV475" s="80">
        <v>0</v>
      </c>
      <c r="BW475" s="80">
        <v>0</v>
      </c>
      <c r="BX475" s="80">
        <v>0</v>
      </c>
      <c r="BY475" s="80">
        <v>0</v>
      </c>
      <c r="BZ475" s="80">
        <v>0</v>
      </c>
      <c r="CA475" s="80">
        <v>0</v>
      </c>
      <c r="CB475" s="80">
        <v>0</v>
      </c>
      <c r="CC475" s="80">
        <v>0</v>
      </c>
    </row>
    <row r="476" spans="1:81">
      <c r="A476" s="80" t="s">
        <v>2343</v>
      </c>
      <c r="B476" s="80">
        <v>403</v>
      </c>
      <c r="C476" s="80">
        <v>12</v>
      </c>
      <c r="D476" s="80">
        <v>24</v>
      </c>
      <c r="E476" s="80">
        <v>2015</v>
      </c>
      <c r="F476" s="80" t="s">
        <v>91</v>
      </c>
      <c r="G476" s="80" t="s">
        <v>2331</v>
      </c>
      <c r="H476" s="80" t="s">
        <v>2332</v>
      </c>
      <c r="I476" s="177"/>
      <c r="J476" s="81">
        <v>38.715661995839461</v>
      </c>
      <c r="K476" s="81">
        <v>2.5837100540238094</v>
      </c>
      <c r="L476" s="81">
        <v>2.7690397588133102</v>
      </c>
      <c r="M476" s="81">
        <v>63.298470770350768</v>
      </c>
      <c r="N476" s="81">
        <v>78.301706759953319</v>
      </c>
      <c r="O476" s="81">
        <v>55.350121782816203</v>
      </c>
      <c r="P476" s="81">
        <v>30.950797319810274</v>
      </c>
      <c r="Q476" s="81">
        <v>3.9572178392258253</v>
      </c>
      <c r="R476" s="81">
        <v>0</v>
      </c>
      <c r="S476" s="81">
        <v>0</v>
      </c>
      <c r="T476" s="82"/>
      <c r="U476" s="81">
        <v>3729767</v>
      </c>
      <c r="V476" s="81">
        <v>1100</v>
      </c>
      <c r="W476" s="81">
        <v>64</v>
      </c>
      <c r="X476" s="81">
        <v>13718</v>
      </c>
      <c r="Y476" s="81">
        <v>24228</v>
      </c>
      <c r="Z476" s="81">
        <v>32158</v>
      </c>
      <c r="AA476" s="81">
        <v>6159</v>
      </c>
      <c r="AB476" s="81">
        <v>54464</v>
      </c>
      <c r="AC476" s="81">
        <v>0</v>
      </c>
      <c r="AD476" s="81">
        <v>0</v>
      </c>
      <c r="AE476" s="82"/>
      <c r="AF476" s="81">
        <v>38956710.897338532</v>
      </c>
      <c r="AG476" s="81">
        <v>1952873.2731808899</v>
      </c>
      <c r="AH476" s="81">
        <v>576686.64132981247</v>
      </c>
      <c r="AI476" s="81">
        <v>84048328.388924524</v>
      </c>
      <c r="AJ476" s="81">
        <v>119623719.28484388</v>
      </c>
      <c r="AK476" s="81">
        <v>0</v>
      </c>
      <c r="AL476" s="81">
        <v>0</v>
      </c>
      <c r="AM476" s="81">
        <v>7464062.7321128407</v>
      </c>
      <c r="AN476" s="81">
        <v>0</v>
      </c>
      <c r="AO476" s="81">
        <v>0</v>
      </c>
      <c r="AP476" s="82"/>
      <c r="AQ476" s="81">
        <v>1414</v>
      </c>
      <c r="AR476" s="81">
        <v>350</v>
      </c>
      <c r="AS476" s="81">
        <v>0</v>
      </c>
      <c r="AT476" s="81">
        <v>0</v>
      </c>
      <c r="AU476" s="81">
        <v>0</v>
      </c>
      <c r="AV476" s="81">
        <v>0</v>
      </c>
      <c r="AW476" s="81" t="s">
        <v>564</v>
      </c>
      <c r="AX476" s="82"/>
      <c r="AY476" s="81">
        <v>6513.0930000000008</v>
      </c>
      <c r="AZ476" s="81">
        <v>36104.620000000003</v>
      </c>
      <c r="BA476" s="81">
        <v>0</v>
      </c>
      <c r="BB476" s="81">
        <v>0</v>
      </c>
      <c r="BC476" s="81">
        <v>0</v>
      </c>
      <c r="BD476" s="81">
        <v>0</v>
      </c>
      <c r="BE476" s="81" t="s">
        <v>564</v>
      </c>
      <c r="BF476" s="82"/>
      <c r="BG476" s="81">
        <v>0</v>
      </c>
      <c r="BH476" s="81">
        <v>0</v>
      </c>
      <c r="BI476" s="81">
        <v>19.942</v>
      </c>
      <c r="BJ476" s="81">
        <v>0</v>
      </c>
      <c r="BK476" s="81">
        <v>0</v>
      </c>
      <c r="BL476" s="81">
        <v>0</v>
      </c>
      <c r="BM476" s="82"/>
      <c r="BN476" s="81">
        <v>0</v>
      </c>
      <c r="BO476" s="81">
        <v>0</v>
      </c>
      <c r="BP476" s="81">
        <v>4</v>
      </c>
      <c r="BQ476" s="81">
        <v>0</v>
      </c>
      <c r="BR476" s="81">
        <v>0</v>
      </c>
      <c r="BS476" s="81">
        <v>0</v>
      </c>
      <c r="BT476"/>
      <c r="BU476" s="80">
        <v>19.942</v>
      </c>
      <c r="BV476" s="80">
        <v>0</v>
      </c>
      <c r="BW476" s="80">
        <v>0</v>
      </c>
      <c r="BX476" s="80">
        <v>0</v>
      </c>
      <c r="BY476" s="80">
        <v>0</v>
      </c>
      <c r="BZ476" s="80">
        <v>0</v>
      </c>
      <c r="CA476" s="80">
        <v>0</v>
      </c>
      <c r="CB476" s="80">
        <v>0</v>
      </c>
      <c r="CC476" s="80">
        <v>0</v>
      </c>
    </row>
    <row r="477" spans="1:81">
      <c r="A477" s="80" t="s">
        <v>2344</v>
      </c>
      <c r="B477" s="80">
        <v>404</v>
      </c>
      <c r="C477" s="80">
        <v>13</v>
      </c>
      <c r="D477" s="80">
        <v>24</v>
      </c>
      <c r="E477" s="80">
        <v>2016</v>
      </c>
      <c r="F477" s="80" t="s">
        <v>92</v>
      </c>
      <c r="G477" s="80" t="s">
        <v>2331</v>
      </c>
      <c r="H477" s="80" t="s">
        <v>2332</v>
      </c>
      <c r="I477" s="177"/>
      <c r="J477" s="81">
        <v>33.881380574768471</v>
      </c>
      <c r="K477" s="81">
        <v>2.4825879904509578</v>
      </c>
      <c r="L477" s="81">
        <v>2.7052701089677544</v>
      </c>
      <c r="M477" s="81">
        <v>50.759405737515124</v>
      </c>
      <c r="N477" s="81">
        <v>77.111818441873822</v>
      </c>
      <c r="O477" s="81">
        <v>55.120056366846143</v>
      </c>
      <c r="P477" s="81">
        <v>30.318424868538884</v>
      </c>
      <c r="Q477" s="81">
        <v>3.8113748548843271</v>
      </c>
      <c r="R477" s="81">
        <v>0</v>
      </c>
      <c r="S477" s="81">
        <v>0</v>
      </c>
      <c r="T477" s="82"/>
      <c r="U477" s="81">
        <v>3470586</v>
      </c>
      <c r="V477" s="81">
        <v>1100</v>
      </c>
      <c r="W477" s="81">
        <v>64</v>
      </c>
      <c r="X477" s="81">
        <v>13718</v>
      </c>
      <c r="Y477" s="81">
        <v>24183</v>
      </c>
      <c r="Z477" s="81">
        <v>32418</v>
      </c>
      <c r="AA477" s="81">
        <v>6240</v>
      </c>
      <c r="AB477" s="81">
        <v>53961</v>
      </c>
      <c r="AC477" s="81">
        <v>0</v>
      </c>
      <c r="AD477" s="81">
        <v>0</v>
      </c>
      <c r="AE477" s="82"/>
      <c r="AF477" s="81">
        <v>36827561.686714873</v>
      </c>
      <c r="AG477" s="81">
        <v>1855149.719792759</v>
      </c>
      <c r="AH477" s="81">
        <v>481526.88686832978</v>
      </c>
      <c r="AI477" s="81">
        <v>80028471.864880487</v>
      </c>
      <c r="AJ477" s="81">
        <v>129648319.2186369</v>
      </c>
      <c r="AK477" s="81">
        <v>0</v>
      </c>
      <c r="AL477" s="81">
        <v>0</v>
      </c>
      <c r="AM477" s="81">
        <v>7400873.9815087356</v>
      </c>
      <c r="AN477" s="81">
        <v>0</v>
      </c>
      <c r="AO477" s="81">
        <v>0</v>
      </c>
      <c r="AP477" s="82"/>
      <c r="AQ477" s="81">
        <v>1490</v>
      </c>
      <c r="AR477" s="81">
        <v>380</v>
      </c>
      <c r="AS477" s="81">
        <v>0</v>
      </c>
      <c r="AT477" s="81">
        <v>0</v>
      </c>
      <c r="AU477" s="81">
        <v>0</v>
      </c>
      <c r="AV477" s="81">
        <v>1</v>
      </c>
      <c r="AW477" s="81" t="s">
        <v>564</v>
      </c>
      <c r="AX477" s="82"/>
      <c r="AY477" s="81">
        <v>6922.2330000000002</v>
      </c>
      <c r="AZ477" s="81">
        <v>37485.420000000013</v>
      </c>
      <c r="BA477" s="81">
        <v>0</v>
      </c>
      <c r="BB477" s="81">
        <v>0</v>
      </c>
      <c r="BC477" s="81">
        <v>0</v>
      </c>
      <c r="BD477" s="81">
        <v>6250</v>
      </c>
      <c r="BE477" s="81" t="s">
        <v>564</v>
      </c>
      <c r="BF477" s="82"/>
      <c r="BG477" s="81">
        <v>0</v>
      </c>
      <c r="BH477" s="81">
        <v>0</v>
      </c>
      <c r="BI477" s="81">
        <v>20.321999999999999</v>
      </c>
      <c r="BJ477" s="81">
        <v>0</v>
      </c>
      <c r="BK477" s="81">
        <v>0</v>
      </c>
      <c r="BL477" s="81">
        <v>0</v>
      </c>
      <c r="BM477" s="82"/>
      <c r="BN477" s="81">
        <v>0</v>
      </c>
      <c r="BO477" s="81">
        <v>0</v>
      </c>
      <c r="BP477" s="81">
        <v>4</v>
      </c>
      <c r="BQ477" s="81">
        <v>0</v>
      </c>
      <c r="BR477" s="81">
        <v>0</v>
      </c>
      <c r="BS477" s="81">
        <v>0</v>
      </c>
      <c r="BT477"/>
      <c r="BU477" s="80">
        <v>20.321999999999999</v>
      </c>
      <c r="BV477" s="80">
        <v>0</v>
      </c>
      <c r="BW477" s="80">
        <v>0</v>
      </c>
      <c r="BX477" s="80">
        <v>0</v>
      </c>
      <c r="BY477" s="80">
        <v>0</v>
      </c>
      <c r="BZ477" s="80">
        <v>0</v>
      </c>
      <c r="CA477" s="80">
        <v>0</v>
      </c>
      <c r="CB477" s="80">
        <v>0</v>
      </c>
      <c r="CC477" s="80">
        <v>0</v>
      </c>
    </row>
    <row r="478" spans="1:81">
      <c r="A478" s="80" t="s">
        <v>2345</v>
      </c>
      <c r="B478" s="80">
        <v>405</v>
      </c>
      <c r="C478" s="80">
        <v>14</v>
      </c>
      <c r="D478" s="80">
        <v>24</v>
      </c>
      <c r="E478" s="80">
        <v>2017</v>
      </c>
      <c r="F478" s="80" t="s">
        <v>71</v>
      </c>
      <c r="G478" s="80" t="s">
        <v>2331</v>
      </c>
      <c r="H478" s="80" t="s">
        <v>2332</v>
      </c>
      <c r="I478" s="177"/>
      <c r="J478" s="81">
        <v>33.721348400894122</v>
      </c>
      <c r="K478" s="81">
        <v>2.3896515329505856</v>
      </c>
      <c r="L478" s="81">
        <v>2.4978683416390055</v>
      </c>
      <c r="M478" s="81">
        <v>46.195030238775622</v>
      </c>
      <c r="N478" s="81">
        <v>72.620417253999406</v>
      </c>
      <c r="O478" s="81">
        <v>54.463147697740766</v>
      </c>
      <c r="P478" s="81">
        <v>30.029809600003059</v>
      </c>
      <c r="Q478" s="81">
        <v>3.6494408044987083</v>
      </c>
      <c r="R478" s="81">
        <v>0</v>
      </c>
      <c r="S478" s="81">
        <v>0</v>
      </c>
      <c r="T478" s="82"/>
      <c r="U478" s="81">
        <v>3743859</v>
      </c>
      <c r="V478" s="81">
        <v>1100</v>
      </c>
      <c r="W478" s="81">
        <v>64</v>
      </c>
      <c r="X478" s="81">
        <v>13718</v>
      </c>
      <c r="Y478" s="81">
        <v>24179</v>
      </c>
      <c r="Z478" s="81">
        <v>32563</v>
      </c>
      <c r="AA478" s="81">
        <v>6220</v>
      </c>
      <c r="AB478" s="81">
        <v>53432</v>
      </c>
      <c r="AC478" s="81">
        <v>0</v>
      </c>
      <c r="AD478" s="81">
        <v>0</v>
      </c>
      <c r="AE478" s="82"/>
      <c r="AF478" s="81">
        <v>41419955.514284261</v>
      </c>
      <c r="AG478" s="81">
        <v>1821961.6161678759</v>
      </c>
      <c r="AH478" s="81">
        <v>581506.24381774873</v>
      </c>
      <c r="AI478" s="81">
        <v>77096993.182566926</v>
      </c>
      <c r="AJ478" s="81">
        <v>130408326.249523</v>
      </c>
      <c r="AK478" s="81">
        <v>0</v>
      </c>
      <c r="AL478" s="81">
        <v>0</v>
      </c>
      <c r="AM478" s="81">
        <v>7339787.2483975273</v>
      </c>
      <c r="AN478" s="81">
        <v>0</v>
      </c>
      <c r="AO478" s="81">
        <v>0</v>
      </c>
      <c r="AP478" s="82"/>
      <c r="AQ478" s="81">
        <v>1553</v>
      </c>
      <c r="AR478" s="81">
        <v>401</v>
      </c>
      <c r="AS478" s="81">
        <v>0</v>
      </c>
      <c r="AT478" s="81">
        <v>0</v>
      </c>
      <c r="AU478" s="81">
        <v>0</v>
      </c>
      <c r="AV478" s="81">
        <v>1</v>
      </c>
      <c r="AW478" s="81" t="s">
        <v>564</v>
      </c>
      <c r="AX478" s="82"/>
      <c r="AY478" s="81">
        <v>7261.6129999999994</v>
      </c>
      <c r="AZ478" s="81">
        <v>38127.220000000008</v>
      </c>
      <c r="BA478" s="81">
        <v>0</v>
      </c>
      <c r="BB478" s="81">
        <v>0</v>
      </c>
      <c r="BC478" s="81">
        <v>0</v>
      </c>
      <c r="BD478" s="81">
        <v>6250</v>
      </c>
      <c r="BE478" s="81" t="s">
        <v>564</v>
      </c>
      <c r="BF478" s="82"/>
      <c r="BG478" s="81">
        <v>0</v>
      </c>
      <c r="BH478" s="81">
        <v>0</v>
      </c>
      <c r="BI478" s="81">
        <v>21.777999999999999</v>
      </c>
      <c r="BJ478" s="81">
        <v>0</v>
      </c>
      <c r="BK478" s="81">
        <v>0</v>
      </c>
      <c r="BL478" s="81">
        <v>0</v>
      </c>
      <c r="BM478" s="82"/>
      <c r="BN478" s="81">
        <v>0</v>
      </c>
      <c r="BO478" s="81">
        <v>0</v>
      </c>
      <c r="BP478" s="81">
        <v>4</v>
      </c>
      <c r="BQ478" s="81">
        <v>0</v>
      </c>
      <c r="BR478" s="81">
        <v>0</v>
      </c>
      <c r="BS478" s="81">
        <v>0</v>
      </c>
      <c r="BT478"/>
      <c r="BU478" s="80">
        <v>21.777999999999999</v>
      </c>
      <c r="BV478" s="80">
        <v>0</v>
      </c>
      <c r="BW478" s="80">
        <v>0</v>
      </c>
      <c r="BX478" s="80">
        <v>0</v>
      </c>
      <c r="BY478" s="80">
        <v>0</v>
      </c>
      <c r="BZ478" s="80">
        <v>0</v>
      </c>
      <c r="CA478" s="80">
        <v>0</v>
      </c>
      <c r="CB478" s="80">
        <v>0</v>
      </c>
      <c r="CC478" s="80">
        <v>0</v>
      </c>
    </row>
    <row r="479" spans="1:81">
      <c r="A479" s="80" t="s">
        <v>2346</v>
      </c>
      <c r="B479" s="80">
        <v>406</v>
      </c>
      <c r="C479" s="80">
        <v>15</v>
      </c>
      <c r="D479" s="80">
        <v>24</v>
      </c>
      <c r="E479" s="80">
        <v>2018</v>
      </c>
      <c r="F479" s="80" t="s">
        <v>93</v>
      </c>
      <c r="G479" s="80" t="s">
        <v>2331</v>
      </c>
      <c r="H479" s="80" t="s">
        <v>2332</v>
      </c>
      <c r="I479" s="177"/>
      <c r="J479" s="81">
        <v>31.510744823608754</v>
      </c>
      <c r="K479" s="81">
        <v>2.0925815064596422</v>
      </c>
      <c r="L479" s="81">
        <v>2.1898262911335991</v>
      </c>
      <c r="M479" s="81">
        <v>41.88045347127882</v>
      </c>
      <c r="N479" s="81">
        <v>54.490362877584083</v>
      </c>
      <c r="O479" s="81">
        <v>53.456315250082767</v>
      </c>
      <c r="P479" s="81">
        <v>29.721325977125385</v>
      </c>
      <c r="Q479" s="81">
        <v>3.3478353599403978</v>
      </c>
      <c r="R479" s="81">
        <v>0</v>
      </c>
      <c r="S479" s="81">
        <v>0</v>
      </c>
      <c r="T479" s="82"/>
      <c r="U479" s="81">
        <v>3865027</v>
      </c>
      <c r="V479" s="81">
        <v>1100</v>
      </c>
      <c r="W479" s="81">
        <v>64</v>
      </c>
      <c r="X479" s="81">
        <v>13718</v>
      </c>
      <c r="Y479" s="81">
        <v>24178</v>
      </c>
      <c r="Z479" s="81">
        <v>32573</v>
      </c>
      <c r="AA479" s="81">
        <v>6218</v>
      </c>
      <c r="AB479" s="81">
        <v>52822</v>
      </c>
      <c r="AC479" s="81">
        <v>0</v>
      </c>
      <c r="AD479" s="81">
        <v>0</v>
      </c>
      <c r="AE479" s="82"/>
      <c r="AF479" s="81">
        <v>45528008.760637291</v>
      </c>
      <c r="AG479" s="81">
        <v>1622456.5892487229</v>
      </c>
      <c r="AH479" s="81">
        <v>529137.8220352818</v>
      </c>
      <c r="AI479" s="81">
        <v>75699462.926560387</v>
      </c>
      <c r="AJ479" s="81">
        <v>116987613.0211674</v>
      </c>
      <c r="AK479" s="81">
        <v>0</v>
      </c>
      <c r="AL479" s="81">
        <v>0</v>
      </c>
      <c r="AM479" s="81">
        <v>7271006.9700107146</v>
      </c>
      <c r="AN479" s="81">
        <v>0</v>
      </c>
      <c r="AO479" s="81">
        <v>0</v>
      </c>
      <c r="AP479" s="82"/>
      <c r="AQ479" s="81">
        <v>1623</v>
      </c>
      <c r="AR479" s="81">
        <v>420</v>
      </c>
      <c r="AS479" s="81">
        <v>0</v>
      </c>
      <c r="AT479" s="81">
        <v>0</v>
      </c>
      <c r="AU479" s="81">
        <v>0</v>
      </c>
      <c r="AV479" s="81">
        <v>2</v>
      </c>
      <c r="AW479" s="81" t="s">
        <v>564</v>
      </c>
      <c r="AX479" s="82"/>
      <c r="AY479" s="81">
        <v>7668.5030000000006</v>
      </c>
      <c r="AZ479" s="81">
        <v>38809.120000000003</v>
      </c>
      <c r="BA479" s="81">
        <v>0</v>
      </c>
      <c r="BB479" s="81">
        <v>0</v>
      </c>
      <c r="BC479" s="81">
        <v>0</v>
      </c>
      <c r="BD479" s="81">
        <v>12500</v>
      </c>
      <c r="BE479" s="81" t="s">
        <v>564</v>
      </c>
      <c r="BF479" s="82"/>
      <c r="BG479" s="81">
        <v>0</v>
      </c>
      <c r="BH479" s="81">
        <v>0</v>
      </c>
      <c r="BI479" s="81">
        <v>21.16</v>
      </c>
      <c r="BJ479" s="81">
        <v>0</v>
      </c>
      <c r="BK479" s="81">
        <v>0</v>
      </c>
      <c r="BL479" s="81">
        <v>0</v>
      </c>
      <c r="BM479" s="82"/>
      <c r="BN479" s="81">
        <v>0</v>
      </c>
      <c r="BO479" s="81">
        <v>0</v>
      </c>
      <c r="BP479" s="81">
        <v>4</v>
      </c>
      <c r="BQ479" s="81">
        <v>0</v>
      </c>
      <c r="BR479" s="81">
        <v>0</v>
      </c>
      <c r="BS479" s="81">
        <v>0</v>
      </c>
      <c r="BT479"/>
      <c r="BU479" s="80">
        <v>21.16</v>
      </c>
      <c r="BV479" s="80">
        <v>0</v>
      </c>
      <c r="BW479" s="80">
        <v>0</v>
      </c>
      <c r="BX479" s="80">
        <v>0</v>
      </c>
      <c r="BY479" s="80">
        <v>0</v>
      </c>
      <c r="BZ479" s="80">
        <v>0</v>
      </c>
      <c r="CA479" s="80">
        <v>0</v>
      </c>
      <c r="CB479" s="80">
        <v>0</v>
      </c>
      <c r="CC479" s="80">
        <v>0</v>
      </c>
    </row>
    <row r="480" spans="1:81">
      <c r="A480" s="80" t="s">
        <v>2347</v>
      </c>
      <c r="B480" s="80">
        <v>407</v>
      </c>
      <c r="C480" s="80">
        <v>16</v>
      </c>
      <c r="D480" s="80">
        <v>24</v>
      </c>
      <c r="E480" s="80">
        <v>2019</v>
      </c>
      <c r="F480" s="80" t="s">
        <v>73</v>
      </c>
      <c r="G480" s="80" t="s">
        <v>2331</v>
      </c>
      <c r="H480" s="80" t="s">
        <v>2332</v>
      </c>
      <c r="I480" s="177"/>
      <c r="J480" s="81">
        <v>31.852995998069321</v>
      </c>
      <c r="K480" s="81">
        <v>1.968160110922087</v>
      </c>
      <c r="L480" s="81">
        <v>2.231904614465996</v>
      </c>
      <c r="M480" s="81">
        <v>46.797248033489289</v>
      </c>
      <c r="N480" s="81">
        <v>51.759751117829779</v>
      </c>
      <c r="O480" s="81">
        <v>51.836179029249806</v>
      </c>
      <c r="P480" s="81">
        <v>29.507201554010109</v>
      </c>
      <c r="Q480" s="81">
        <v>3.2244076909412054</v>
      </c>
      <c r="R480" s="81">
        <v>0</v>
      </c>
      <c r="S480" s="81">
        <v>0</v>
      </c>
      <c r="T480" s="82"/>
      <c r="U480" s="81">
        <v>3834842</v>
      </c>
      <c r="V480" s="81">
        <v>1100</v>
      </c>
      <c r="W480" s="81">
        <v>64</v>
      </c>
      <c r="X480" s="81">
        <v>13718</v>
      </c>
      <c r="Y480" s="81">
        <v>24206</v>
      </c>
      <c r="Z480" s="81">
        <v>32453</v>
      </c>
      <c r="AA480" s="81">
        <v>6127</v>
      </c>
      <c r="AB480" s="81">
        <v>52252</v>
      </c>
      <c r="AC480" s="81">
        <v>0</v>
      </c>
      <c r="AD480" s="81">
        <v>0</v>
      </c>
      <c r="AE480" s="82"/>
      <c r="AF480" s="81">
        <v>44940107.980056956</v>
      </c>
      <c r="AG480" s="81">
        <v>1572079.4761075189</v>
      </c>
      <c r="AH480" s="81">
        <v>588329.28940762707</v>
      </c>
      <c r="AI480" s="81">
        <v>76304426.990573049</v>
      </c>
      <c r="AJ480" s="81">
        <v>105910124.09550859</v>
      </c>
      <c r="AK480" s="81">
        <v>0</v>
      </c>
      <c r="AL480" s="81">
        <v>0</v>
      </c>
      <c r="AM480" s="81">
        <v>7116329.0471545998</v>
      </c>
      <c r="AN480" s="81">
        <v>0</v>
      </c>
      <c r="AO480" s="81">
        <v>0</v>
      </c>
      <c r="AP480" s="82"/>
      <c r="AQ480" s="81">
        <v>1701</v>
      </c>
      <c r="AR480" s="81">
        <v>440</v>
      </c>
      <c r="AS480" s="81">
        <v>0</v>
      </c>
      <c r="AT480" s="81">
        <v>0</v>
      </c>
      <c r="AU480" s="81">
        <v>0</v>
      </c>
      <c r="AV480" s="81">
        <v>2</v>
      </c>
      <c r="AW480" s="81" t="s">
        <v>564</v>
      </c>
      <c r="AX480" s="82"/>
      <c r="AY480" s="81">
        <v>8114.6530000000002</v>
      </c>
      <c r="AZ480" s="81">
        <v>39555.919999999998</v>
      </c>
      <c r="BA480" s="81">
        <v>0</v>
      </c>
      <c r="BB480" s="81">
        <v>0</v>
      </c>
      <c r="BC480" s="81">
        <v>0</v>
      </c>
      <c r="BD480" s="81">
        <v>12500</v>
      </c>
      <c r="BE480" s="81" t="s">
        <v>564</v>
      </c>
      <c r="BF480" s="82"/>
      <c r="BG480" s="81">
        <v>0</v>
      </c>
      <c r="BH480" s="81">
        <v>0</v>
      </c>
      <c r="BI480" s="81">
        <v>20.91</v>
      </c>
      <c r="BJ480" s="81">
        <v>0</v>
      </c>
      <c r="BK480" s="81">
        <v>0</v>
      </c>
      <c r="BL480" s="81">
        <v>0</v>
      </c>
      <c r="BM480" s="82"/>
      <c r="BN480" s="81">
        <v>0</v>
      </c>
      <c r="BO480" s="81">
        <v>0</v>
      </c>
      <c r="BP480" s="81">
        <v>4</v>
      </c>
      <c r="BQ480" s="81">
        <v>0</v>
      </c>
      <c r="BR480" s="81">
        <v>0</v>
      </c>
      <c r="BS480" s="81">
        <v>0</v>
      </c>
      <c r="BT480"/>
      <c r="BU480" s="80">
        <v>20.91</v>
      </c>
      <c r="BV480" s="80">
        <v>0</v>
      </c>
      <c r="BW480" s="80">
        <v>0</v>
      </c>
      <c r="BX480" s="80">
        <v>0</v>
      </c>
      <c r="BY480" s="80">
        <v>0</v>
      </c>
      <c r="BZ480" s="80">
        <v>0</v>
      </c>
      <c r="CA480" s="80">
        <v>0</v>
      </c>
      <c r="CB480" s="80">
        <v>0</v>
      </c>
      <c r="CC480" s="80">
        <v>0</v>
      </c>
    </row>
    <row r="481" spans="1:81">
      <c r="A481" s="80" t="s">
        <v>2348</v>
      </c>
      <c r="B481" s="80">
        <v>408</v>
      </c>
      <c r="C481" s="80">
        <v>17</v>
      </c>
      <c r="D481" s="80">
        <v>24</v>
      </c>
      <c r="E481" s="80">
        <v>2020</v>
      </c>
      <c r="F481" s="80" t="s">
        <v>218</v>
      </c>
      <c r="G481" s="80" t="s">
        <v>2331</v>
      </c>
      <c r="H481" s="80" t="s">
        <v>2332</v>
      </c>
      <c r="I481" s="177"/>
      <c r="J481" s="81">
        <v>28.34999235701898</v>
      </c>
      <c r="K481" s="81">
        <v>2.2366411121265397</v>
      </c>
      <c r="L481" s="81">
        <v>4.1587979215061619</v>
      </c>
      <c r="M481" s="81">
        <v>44.112310072364572</v>
      </c>
      <c r="N481" s="81">
        <v>54.338371381114683</v>
      </c>
      <c r="O481" s="81">
        <v>45.449414140633202</v>
      </c>
      <c r="P481" s="81">
        <v>27.8056121489867</v>
      </c>
      <c r="Q481" s="81">
        <v>3.0452119321618203</v>
      </c>
      <c r="R481" s="81">
        <v>0</v>
      </c>
      <c r="S481" s="81">
        <v>0</v>
      </c>
      <c r="T481" s="82"/>
      <c r="U481" s="81">
        <v>3414959</v>
      </c>
      <c r="V481" s="81">
        <v>1147</v>
      </c>
      <c r="W481" s="81">
        <v>134</v>
      </c>
      <c r="X481" s="81">
        <v>13667</v>
      </c>
      <c r="Y481" s="81">
        <v>24198</v>
      </c>
      <c r="Z481" s="81">
        <v>32477</v>
      </c>
      <c r="AA481" s="81">
        <v>6273</v>
      </c>
      <c r="AB481" s="81">
        <v>51646</v>
      </c>
      <c r="AC481" s="81">
        <v>0</v>
      </c>
      <c r="AD481" s="81">
        <v>0</v>
      </c>
      <c r="AE481" s="82"/>
      <c r="AF481" s="81">
        <v>39391063.006957188</v>
      </c>
      <c r="AG481" s="81">
        <v>1644779.1384688811</v>
      </c>
      <c r="AH481" s="81">
        <v>1275526.3648994272</v>
      </c>
      <c r="AI481" s="81">
        <v>70113121.646211326</v>
      </c>
      <c r="AJ481" s="81">
        <v>112477075.8570002</v>
      </c>
      <c r="AK481" s="81"/>
      <c r="AL481" s="81"/>
      <c r="AM481" s="81">
        <v>6740376.7990277531</v>
      </c>
      <c r="AN481" s="81"/>
      <c r="AO481" s="81"/>
      <c r="AP481" s="82"/>
      <c r="AQ481" s="81">
        <v>1769</v>
      </c>
      <c r="AR481" s="81">
        <v>463</v>
      </c>
      <c r="AS481" s="81">
        <v>0</v>
      </c>
      <c r="AT481" s="81">
        <v>0</v>
      </c>
      <c r="AU481" s="81">
        <v>0</v>
      </c>
      <c r="AV481" s="81">
        <v>2</v>
      </c>
      <c r="AW481" s="81">
        <v>0</v>
      </c>
      <c r="AX481" s="82"/>
      <c r="AY481" s="81">
        <v>8495.8329999999969</v>
      </c>
      <c r="AZ481" s="81">
        <v>40926.220000000008</v>
      </c>
      <c r="BA481" s="81">
        <v>0</v>
      </c>
      <c r="BB481" s="81">
        <v>0</v>
      </c>
      <c r="BC481" s="81">
        <v>0</v>
      </c>
      <c r="BD481" s="81">
        <v>12500</v>
      </c>
      <c r="BE481" s="81">
        <v>0</v>
      </c>
      <c r="BF481" s="82"/>
      <c r="BG481" s="81">
        <v>0</v>
      </c>
      <c r="BH481" s="81">
        <v>0</v>
      </c>
      <c r="BI481" s="81">
        <v>20.853999999999999</v>
      </c>
      <c r="BJ481" s="81">
        <v>0</v>
      </c>
      <c r="BK481" s="81">
        <v>0</v>
      </c>
      <c r="BL481" s="81">
        <v>0</v>
      </c>
      <c r="BM481" s="82"/>
      <c r="BN481" s="81">
        <v>0</v>
      </c>
      <c r="BO481" s="81">
        <v>0</v>
      </c>
      <c r="BP481" s="81">
        <v>4</v>
      </c>
      <c r="BQ481" s="81">
        <v>0</v>
      </c>
      <c r="BR481" s="81">
        <v>0</v>
      </c>
      <c r="BS481" s="81">
        <v>0</v>
      </c>
      <c r="BT481"/>
      <c r="BU481" s="80">
        <v>20.853999999999999</v>
      </c>
      <c r="BV481" s="80">
        <v>0</v>
      </c>
      <c r="BW481" s="80">
        <v>0</v>
      </c>
      <c r="BX481" s="80">
        <v>0</v>
      </c>
      <c r="BY481" s="80">
        <v>0</v>
      </c>
      <c r="BZ481" s="80">
        <v>0</v>
      </c>
      <c r="CA481" s="80">
        <v>0</v>
      </c>
      <c r="CB481" s="80">
        <v>0</v>
      </c>
      <c r="CC481" s="80">
        <v>0</v>
      </c>
    </row>
    <row r="482" spans="1:81">
      <c r="A482" s="80" t="s">
        <v>2349</v>
      </c>
      <c r="B482" s="80">
        <v>408</v>
      </c>
      <c r="C482" s="80">
        <v>18</v>
      </c>
      <c r="D482" s="80">
        <v>24</v>
      </c>
      <c r="E482" s="80">
        <v>2021</v>
      </c>
      <c r="F482" s="80" t="s">
        <v>75</v>
      </c>
      <c r="G482" s="174" t="s">
        <v>2331</v>
      </c>
      <c r="H482" s="80" t="s">
        <v>2332</v>
      </c>
      <c r="I482" s="177"/>
      <c r="J482" s="81">
        <v>29.865727108491942</v>
      </c>
      <c r="K482" s="81">
        <v>2.2896942306827235</v>
      </c>
      <c r="L482" s="81">
        <v>3.7155544831432938</v>
      </c>
      <c r="M482" s="81">
        <v>40.480062796251147</v>
      </c>
      <c r="N482" s="81">
        <v>40.752819269327645</v>
      </c>
      <c r="O482" s="81">
        <v>43.912163079088899</v>
      </c>
      <c r="P482" s="81">
        <v>28.758061925835957</v>
      </c>
      <c r="Q482" s="81">
        <v>3.0417775241681633</v>
      </c>
      <c r="R482" s="81">
        <v>0</v>
      </c>
      <c r="S482" s="81">
        <v>0</v>
      </c>
      <c r="T482" s="82"/>
      <c r="U482" s="81">
        <v>4597146</v>
      </c>
      <c r="V482" s="81">
        <v>1147</v>
      </c>
      <c r="W482" s="81">
        <v>134</v>
      </c>
      <c r="X482" s="81">
        <v>13667</v>
      </c>
      <c r="Y482" s="81">
        <v>24047</v>
      </c>
      <c r="Z482" s="81">
        <v>32310</v>
      </c>
      <c r="AA482" s="81">
        <v>6327</v>
      </c>
      <c r="AB482" s="81">
        <v>50976</v>
      </c>
      <c r="AC482" s="81">
        <v>0</v>
      </c>
      <c r="AD482" s="81">
        <v>0</v>
      </c>
      <c r="AE482" s="82"/>
      <c r="AF482" s="81">
        <v>46224693.040179439</v>
      </c>
      <c r="AG482" s="81">
        <v>1760615.1176278372</v>
      </c>
      <c r="AH482" s="81">
        <v>1180066.6373807706</v>
      </c>
      <c r="AI482" s="81">
        <v>77080146.503054634</v>
      </c>
      <c r="AJ482" s="81">
        <v>100454786.26200485</v>
      </c>
      <c r="AK482" s="81">
        <v>0</v>
      </c>
      <c r="AL482" s="81">
        <v>0</v>
      </c>
      <c r="AM482" s="81">
        <v>6691307.9448905615</v>
      </c>
      <c r="AN482" s="81">
        <v>0</v>
      </c>
      <c r="AO482" s="81">
        <v>0</v>
      </c>
      <c r="AP482" s="82"/>
      <c r="AQ482" s="81">
        <v>1852</v>
      </c>
      <c r="AR482" s="81">
        <v>476</v>
      </c>
      <c r="AS482" s="81">
        <v>0</v>
      </c>
      <c r="AT482" s="81">
        <v>0</v>
      </c>
      <c r="AU482" s="81">
        <v>0</v>
      </c>
      <c r="AV482" s="81">
        <v>2</v>
      </c>
      <c r="AW482" s="81"/>
      <c r="AX482" s="82"/>
      <c r="AY482" s="81">
        <v>8970.3529999999937</v>
      </c>
      <c r="AZ482" s="81">
        <v>41447.420000000013</v>
      </c>
      <c r="BA482" s="81">
        <v>0</v>
      </c>
      <c r="BB482" s="81">
        <v>0</v>
      </c>
      <c r="BC482" s="81">
        <v>0</v>
      </c>
      <c r="BD482" s="81">
        <v>12500</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2350</v>
      </c>
      <c r="B483" s="80">
        <v>408</v>
      </c>
      <c r="C483" s="80">
        <v>19</v>
      </c>
      <c r="D483" s="80">
        <v>24</v>
      </c>
      <c r="E483" s="80">
        <v>2022</v>
      </c>
      <c r="F483" s="80" t="s">
        <v>568</v>
      </c>
      <c r="G483" s="174" t="s">
        <v>2331</v>
      </c>
      <c r="H483" s="80" t="s">
        <v>2332</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1940</v>
      </c>
      <c r="AR483" s="81">
        <v>480</v>
      </c>
      <c r="AS483" s="81">
        <v>0</v>
      </c>
      <c r="AT483" s="81">
        <v>0</v>
      </c>
      <c r="AU483" s="81">
        <v>0</v>
      </c>
      <c r="AV483" s="81">
        <v>2</v>
      </c>
      <c r="AW483" s="81"/>
      <c r="AX483" s="82"/>
      <c r="AY483" s="81">
        <v>9463.222999999989</v>
      </c>
      <c r="AZ483" s="81">
        <v>41645.420000000013</v>
      </c>
      <c r="BA483" s="81">
        <v>0</v>
      </c>
      <c r="BB483" s="81">
        <v>0</v>
      </c>
      <c r="BC483" s="81">
        <v>0</v>
      </c>
      <c r="BD483" s="81">
        <v>12500</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2351</v>
      </c>
      <c r="B484" s="80">
        <v>18</v>
      </c>
      <c r="C484" s="80">
        <v>1</v>
      </c>
      <c r="D484" s="80">
        <v>2</v>
      </c>
      <c r="E484" s="80">
        <v>1990</v>
      </c>
      <c r="F484" s="80" t="s">
        <v>562</v>
      </c>
      <c r="G484" s="80" t="s">
        <v>2352</v>
      </c>
      <c r="H484" s="80" t="s">
        <v>2353</v>
      </c>
      <c r="I484" s="177"/>
      <c r="J484" s="81">
        <v>408.95602975686501</v>
      </c>
      <c r="K484" s="81">
        <v>5.3034250086853847</v>
      </c>
      <c r="L484" s="81">
        <v>2.6373697448105964</v>
      </c>
      <c r="M484" s="81">
        <v>30.361880460617137</v>
      </c>
      <c r="N484" s="81">
        <v>42.995216174569968</v>
      </c>
      <c r="O484" s="81">
        <v>46.857408367515674</v>
      </c>
      <c r="P484" s="81">
        <v>49.841215365167045</v>
      </c>
      <c r="Q484" s="81">
        <v>3.2819672529923212</v>
      </c>
      <c r="R484" s="81">
        <v>0</v>
      </c>
      <c r="S484" s="81">
        <v>3.1991696440618518</v>
      </c>
      <c r="T484" s="82"/>
      <c r="U484" s="81">
        <v>17255163</v>
      </c>
      <c r="V484" s="81">
        <v>1876</v>
      </c>
      <c r="W484" s="81">
        <v>28</v>
      </c>
      <c r="X484" s="81">
        <v>10857</v>
      </c>
      <c r="Y484" s="81">
        <v>14180</v>
      </c>
      <c r="Z484" s="81">
        <v>19273</v>
      </c>
      <c r="AA484" s="81">
        <v>12102</v>
      </c>
      <c r="AB484" s="81">
        <v>53288</v>
      </c>
      <c r="AC484" s="81">
        <v>0</v>
      </c>
      <c r="AD484" s="81">
        <v>3.1991696440618518</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2354</v>
      </c>
      <c r="B485" s="80">
        <v>19</v>
      </c>
      <c r="C485" s="80">
        <v>2</v>
      </c>
      <c r="D485" s="80">
        <v>2</v>
      </c>
      <c r="E485" s="80">
        <v>2005</v>
      </c>
      <c r="F485" s="80" t="s">
        <v>565</v>
      </c>
      <c r="G485" s="80" t="s">
        <v>2352</v>
      </c>
      <c r="H485" s="80" t="s">
        <v>2353</v>
      </c>
      <c r="I485" s="177"/>
      <c r="J485" s="81">
        <v>334.83536928717137</v>
      </c>
      <c r="K485" s="81">
        <v>3.3276834193856621</v>
      </c>
      <c r="L485" s="81">
        <v>6.2585127481017748</v>
      </c>
      <c r="M485" s="81">
        <v>61.12682046188953</v>
      </c>
      <c r="N485" s="81">
        <v>64.455834145842474</v>
      </c>
      <c r="O485" s="81">
        <v>68.782216058271302</v>
      </c>
      <c r="P485" s="81">
        <v>54.294479896245484</v>
      </c>
      <c r="Q485" s="81">
        <v>3.1138829921365101</v>
      </c>
      <c r="R485" s="81">
        <v>0</v>
      </c>
      <c r="S485" s="81">
        <v>6.8559040051125972</v>
      </c>
      <c r="T485" s="82"/>
      <c r="U485" s="81">
        <v>14781005</v>
      </c>
      <c r="V485" s="81">
        <v>1510</v>
      </c>
      <c r="W485" s="81">
        <v>75</v>
      </c>
      <c r="X485" s="81">
        <v>10281</v>
      </c>
      <c r="Y485" s="81">
        <v>17405</v>
      </c>
      <c r="Z485" s="81">
        <v>32738</v>
      </c>
      <c r="AA485" s="81">
        <v>10797</v>
      </c>
      <c r="AB485" s="81">
        <v>52854</v>
      </c>
      <c r="AC485" s="81">
        <v>0</v>
      </c>
      <c r="AD485" s="81">
        <v>6.8559040051125972</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2355</v>
      </c>
      <c r="B486" s="80">
        <v>20</v>
      </c>
      <c r="C486" s="80">
        <v>3</v>
      </c>
      <c r="D486" s="80">
        <v>2</v>
      </c>
      <c r="E486" s="80">
        <v>2006</v>
      </c>
      <c r="F486" s="80" t="s">
        <v>566</v>
      </c>
      <c r="G486" s="80" t="s">
        <v>2352</v>
      </c>
      <c r="H486" s="80" t="s">
        <v>2353</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2356</v>
      </c>
      <c r="B487" s="80">
        <v>21</v>
      </c>
      <c r="C487" s="80">
        <v>4</v>
      </c>
      <c r="D487" s="80">
        <v>2</v>
      </c>
      <c r="E487" s="80">
        <v>2007</v>
      </c>
      <c r="F487" s="80" t="s">
        <v>567</v>
      </c>
      <c r="G487" s="80" t="s">
        <v>2352</v>
      </c>
      <c r="H487" s="80" t="s">
        <v>2353</v>
      </c>
      <c r="I487" s="177"/>
      <c r="J487" s="81">
        <v>394.85256794945047</v>
      </c>
      <c r="K487" s="81">
        <v>3.6956892721305654</v>
      </c>
      <c r="L487" s="81">
        <v>9.2948624654275687</v>
      </c>
      <c r="M487" s="81">
        <v>63.483688319957203</v>
      </c>
      <c r="N487" s="81">
        <v>66.938705714133533</v>
      </c>
      <c r="O487" s="81">
        <v>67.549694903918635</v>
      </c>
      <c r="P487" s="81">
        <v>54.256577485370215</v>
      </c>
      <c r="Q487" s="81">
        <v>3.2557216734611227</v>
      </c>
      <c r="R487" s="81">
        <v>0</v>
      </c>
      <c r="S487" s="81">
        <v>8.1555839575713023</v>
      </c>
      <c r="T487" s="82"/>
      <c r="U487" s="81">
        <v>19383093</v>
      </c>
      <c r="V487" s="81">
        <v>1561</v>
      </c>
      <c r="W487" s="81">
        <v>109</v>
      </c>
      <c r="X487" s="81">
        <v>12905</v>
      </c>
      <c r="Y487" s="81">
        <v>17759</v>
      </c>
      <c r="Z487" s="81">
        <v>33423</v>
      </c>
      <c r="AA487" s="81">
        <v>10625</v>
      </c>
      <c r="AB487" s="81">
        <v>52339</v>
      </c>
      <c r="AC487" s="81">
        <v>0</v>
      </c>
      <c r="AD487" s="81">
        <v>8.1555839575713023</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2357</v>
      </c>
      <c r="B488" s="80">
        <v>22</v>
      </c>
      <c r="C488" s="80">
        <v>5</v>
      </c>
      <c r="D488" s="80">
        <v>2</v>
      </c>
      <c r="E488" s="80">
        <v>2008</v>
      </c>
      <c r="F488" s="80" t="s">
        <v>84</v>
      </c>
      <c r="G488" s="80" t="s">
        <v>2352</v>
      </c>
      <c r="H488" s="80" t="s">
        <v>2353</v>
      </c>
      <c r="I488" s="177"/>
      <c r="J488" s="81">
        <v>377.65842667659768</v>
      </c>
      <c r="K488" s="81">
        <v>2.773417154998981</v>
      </c>
      <c r="L488" s="81">
        <v>8.3069662192329066</v>
      </c>
      <c r="M488" s="81">
        <v>65.465943228332719</v>
      </c>
      <c r="N488" s="81">
        <v>65.68954214044706</v>
      </c>
      <c r="O488" s="81">
        <v>66.026552912118831</v>
      </c>
      <c r="P488" s="81">
        <v>53.41944045120038</v>
      </c>
      <c r="Q488" s="81">
        <v>3.2054747596741566</v>
      </c>
      <c r="R488" s="81">
        <v>0</v>
      </c>
      <c r="S488" s="81">
        <v>0</v>
      </c>
      <c r="T488" s="82"/>
      <c r="U488" s="81">
        <v>19433779</v>
      </c>
      <c r="V488" s="81">
        <v>1561</v>
      </c>
      <c r="W488" s="81">
        <v>109</v>
      </c>
      <c r="X488" s="81">
        <v>12905</v>
      </c>
      <c r="Y488" s="81">
        <v>17919</v>
      </c>
      <c r="Z488" s="81">
        <v>33816</v>
      </c>
      <c r="AA488" s="81">
        <v>10473</v>
      </c>
      <c r="AB488" s="81">
        <v>52378</v>
      </c>
      <c r="AC488" s="81">
        <v>0</v>
      </c>
      <c r="AD488" s="81">
        <v>0</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2358</v>
      </c>
      <c r="B489" s="80">
        <v>23</v>
      </c>
      <c r="C489" s="80">
        <v>6</v>
      </c>
      <c r="D489" s="80">
        <v>2</v>
      </c>
      <c r="E489" s="80">
        <v>2009</v>
      </c>
      <c r="F489" s="80" t="s">
        <v>85</v>
      </c>
      <c r="G489" s="80" t="s">
        <v>2352</v>
      </c>
      <c r="H489" s="80" t="s">
        <v>2353</v>
      </c>
      <c r="I489" s="177"/>
      <c r="J489" s="81">
        <v>328.49929692421176</v>
      </c>
      <c r="K489" s="81">
        <v>3.046503796201264</v>
      </c>
      <c r="L489" s="81">
        <v>9.5046252591424754</v>
      </c>
      <c r="M489" s="81">
        <v>65.432422725193433</v>
      </c>
      <c r="N489" s="81">
        <v>57.18006999758493</v>
      </c>
      <c r="O489" s="81">
        <v>67.22128225814474</v>
      </c>
      <c r="P489" s="81">
        <v>51.244664243600724</v>
      </c>
      <c r="Q489" s="81">
        <v>3.0506291335944451</v>
      </c>
      <c r="R489" s="81">
        <v>0</v>
      </c>
      <c r="S489" s="81">
        <v>6.4060820630666502</v>
      </c>
      <c r="T489" s="82"/>
      <c r="U489" s="81">
        <v>14751972</v>
      </c>
      <c r="V489" s="81">
        <v>1887</v>
      </c>
      <c r="W489" s="81">
        <v>194</v>
      </c>
      <c r="X489" s="81">
        <v>13972</v>
      </c>
      <c r="Y489" s="81">
        <v>18071</v>
      </c>
      <c r="Z489" s="81">
        <v>33982</v>
      </c>
      <c r="AA489" s="81">
        <v>10314</v>
      </c>
      <c r="AB489" s="81">
        <v>52328</v>
      </c>
      <c r="AC489" s="81">
        <v>0</v>
      </c>
      <c r="AD489" s="81">
        <v>6.4060820630666502</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0</v>
      </c>
      <c r="BH489" s="81">
        <v>0</v>
      </c>
      <c r="BI489" s="81">
        <v>82.939000000000007</v>
      </c>
      <c r="BJ489" s="81">
        <v>0</v>
      </c>
      <c r="BK489" s="81">
        <v>0</v>
      </c>
      <c r="BL489" s="81">
        <v>0</v>
      </c>
      <c r="BM489" s="82"/>
      <c r="BN489" s="81">
        <v>0</v>
      </c>
      <c r="BO489" s="81">
        <v>0</v>
      </c>
      <c r="BP489" s="81">
        <v>7</v>
      </c>
      <c r="BQ489" s="81">
        <v>0</v>
      </c>
      <c r="BR489" s="81">
        <v>0</v>
      </c>
      <c r="BS489" s="81">
        <v>0</v>
      </c>
      <c r="BT489"/>
      <c r="BU489" s="80"/>
      <c r="BV489" s="80"/>
      <c r="BW489" s="80"/>
      <c r="BX489" s="80"/>
      <c r="BY489" s="80"/>
      <c r="BZ489" s="80"/>
      <c r="CA489" s="80"/>
      <c r="CB489" s="80"/>
      <c r="CC489" s="80"/>
    </row>
    <row r="490" spans="1:81">
      <c r="A490" s="80" t="s">
        <v>2359</v>
      </c>
      <c r="B490" s="80">
        <v>24</v>
      </c>
      <c r="C490" s="80">
        <v>7</v>
      </c>
      <c r="D490" s="80">
        <v>2</v>
      </c>
      <c r="E490" s="80">
        <v>2010</v>
      </c>
      <c r="F490" s="80" t="s">
        <v>86</v>
      </c>
      <c r="G490" s="80" t="s">
        <v>2352</v>
      </c>
      <c r="H490" s="80" t="s">
        <v>2353</v>
      </c>
      <c r="I490" s="177"/>
      <c r="J490" s="81">
        <v>353.11999535760509</v>
      </c>
      <c r="K490" s="81">
        <v>3.262234204342723</v>
      </c>
      <c r="L490" s="81">
        <v>9.1282479736204536</v>
      </c>
      <c r="M490" s="81">
        <v>62.598948188506675</v>
      </c>
      <c r="N490" s="81">
        <v>63.79313035511619</v>
      </c>
      <c r="O490" s="81">
        <v>67.339603964027916</v>
      </c>
      <c r="P490" s="81">
        <v>51.879481542541569</v>
      </c>
      <c r="Q490" s="81">
        <v>3.1650847342049255</v>
      </c>
      <c r="R490" s="81">
        <v>0</v>
      </c>
      <c r="S490" s="81">
        <v>6.9269942481653395</v>
      </c>
      <c r="T490" s="82"/>
      <c r="U490" s="81">
        <v>17320515</v>
      </c>
      <c r="V490" s="81">
        <v>1887</v>
      </c>
      <c r="W490" s="81">
        <v>194</v>
      </c>
      <c r="X490" s="81">
        <v>13972</v>
      </c>
      <c r="Y490" s="81">
        <v>18121</v>
      </c>
      <c r="Z490" s="81">
        <v>34200</v>
      </c>
      <c r="AA490" s="81">
        <v>10181</v>
      </c>
      <c r="AB490" s="81">
        <v>52022</v>
      </c>
      <c r="AC490" s="81">
        <v>0</v>
      </c>
      <c r="AD490" s="81">
        <v>6.9269942481653395</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0</v>
      </c>
      <c r="BH490" s="81">
        <v>0</v>
      </c>
      <c r="BI490" s="81">
        <v>83.126000000000005</v>
      </c>
      <c r="BJ490" s="81">
        <v>0</v>
      </c>
      <c r="BK490" s="81">
        <v>0</v>
      </c>
      <c r="BL490" s="81">
        <v>0</v>
      </c>
      <c r="BM490" s="82"/>
      <c r="BN490" s="81">
        <v>0</v>
      </c>
      <c r="BO490" s="81">
        <v>0</v>
      </c>
      <c r="BP490" s="81">
        <v>7</v>
      </c>
      <c r="BQ490" s="81">
        <v>0</v>
      </c>
      <c r="BR490" s="81">
        <v>0</v>
      </c>
      <c r="BS490" s="81">
        <v>0</v>
      </c>
      <c r="BT490"/>
      <c r="BU490" s="80">
        <v>65.882999999999996</v>
      </c>
      <c r="BV490" s="80">
        <v>0</v>
      </c>
      <c r="BW490" s="80">
        <v>17.242999999999999</v>
      </c>
      <c r="BX490" s="80">
        <v>0</v>
      </c>
      <c r="BY490" s="80">
        <v>0</v>
      </c>
      <c r="BZ490" s="80">
        <v>0</v>
      </c>
      <c r="CA490" s="80">
        <v>0</v>
      </c>
      <c r="CB490" s="80">
        <v>0</v>
      </c>
      <c r="CC490" s="80">
        <v>0</v>
      </c>
    </row>
    <row r="491" spans="1:81">
      <c r="A491" s="80" t="s">
        <v>2360</v>
      </c>
      <c r="B491" s="80">
        <v>25</v>
      </c>
      <c r="C491" s="80">
        <v>8</v>
      </c>
      <c r="D491" s="80">
        <v>2</v>
      </c>
      <c r="E491" s="80">
        <v>2011</v>
      </c>
      <c r="F491" s="80" t="s">
        <v>87</v>
      </c>
      <c r="G491" s="80" t="s">
        <v>2352</v>
      </c>
      <c r="H491" s="80" t="s">
        <v>2353</v>
      </c>
      <c r="I491" s="177"/>
      <c r="J491" s="81">
        <v>419.6750824685929</v>
      </c>
      <c r="K491" s="81">
        <v>4.6846736700573963</v>
      </c>
      <c r="L491" s="81">
        <v>9.7259493462687736</v>
      </c>
      <c r="M491" s="81">
        <v>76.210703869370533</v>
      </c>
      <c r="N491" s="81">
        <v>68.425704523499277</v>
      </c>
      <c r="O491" s="81">
        <v>66.503240047021464</v>
      </c>
      <c r="P491" s="81">
        <v>50.370348724312088</v>
      </c>
      <c r="Q491" s="81">
        <v>3.6304646314701836</v>
      </c>
      <c r="R491" s="81">
        <v>0</v>
      </c>
      <c r="S491" s="81">
        <v>7.9657093055628625</v>
      </c>
      <c r="T491" s="82"/>
      <c r="U491" s="81">
        <v>19093501</v>
      </c>
      <c r="V491" s="81">
        <v>1887</v>
      </c>
      <c r="W491" s="81">
        <v>194</v>
      </c>
      <c r="X491" s="81">
        <v>13972</v>
      </c>
      <c r="Y491" s="81">
        <v>18182</v>
      </c>
      <c r="Z491" s="81">
        <v>34509</v>
      </c>
      <c r="AA491" s="81">
        <v>10179</v>
      </c>
      <c r="AB491" s="81">
        <v>51732</v>
      </c>
      <c r="AC491" s="81">
        <v>0</v>
      </c>
      <c r="AD491" s="81">
        <v>7.9657093055628625</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0</v>
      </c>
      <c r="BI491" s="81">
        <v>63.027999999999999</v>
      </c>
      <c r="BJ491" s="81">
        <v>0</v>
      </c>
      <c r="BK491" s="81">
        <v>0</v>
      </c>
      <c r="BL491" s="81">
        <v>0</v>
      </c>
      <c r="BM491" s="82"/>
      <c r="BN491" s="81">
        <v>0</v>
      </c>
      <c r="BO491" s="81">
        <v>0</v>
      </c>
      <c r="BP491" s="81">
        <v>7</v>
      </c>
      <c r="BQ491" s="81">
        <v>0</v>
      </c>
      <c r="BR491" s="81">
        <v>0</v>
      </c>
      <c r="BS491" s="81">
        <v>0</v>
      </c>
      <c r="BT491"/>
      <c r="BU491" s="80">
        <v>63.027999999999999</v>
      </c>
      <c r="BV491" s="80">
        <v>0</v>
      </c>
      <c r="BW491" s="80">
        <v>0</v>
      </c>
      <c r="BX491" s="80">
        <v>0</v>
      </c>
      <c r="BY491" s="80">
        <v>0</v>
      </c>
      <c r="BZ491" s="80">
        <v>0</v>
      </c>
      <c r="CA491" s="80">
        <v>0</v>
      </c>
      <c r="CB491" s="80">
        <v>0</v>
      </c>
      <c r="CC491" s="80">
        <v>0</v>
      </c>
    </row>
    <row r="492" spans="1:81">
      <c r="A492" s="80" t="s">
        <v>2361</v>
      </c>
      <c r="B492" s="80">
        <v>26</v>
      </c>
      <c r="C492" s="80">
        <v>9</v>
      </c>
      <c r="D492" s="80">
        <v>2</v>
      </c>
      <c r="E492" s="80">
        <v>2012</v>
      </c>
      <c r="F492" s="80" t="s">
        <v>88</v>
      </c>
      <c r="G492" s="80" t="s">
        <v>2352</v>
      </c>
      <c r="H492" s="80" t="s">
        <v>2353</v>
      </c>
      <c r="I492" s="177"/>
      <c r="J492" s="81">
        <v>438.46687212065393</v>
      </c>
      <c r="K492" s="81">
        <v>4.4389893100449074</v>
      </c>
      <c r="L492" s="81">
        <v>9.7454122074105545</v>
      </c>
      <c r="M492" s="81">
        <v>83.31485974469544</v>
      </c>
      <c r="N492" s="81">
        <v>78.810976120175454</v>
      </c>
      <c r="O492" s="81">
        <v>66.758082004468491</v>
      </c>
      <c r="P492" s="81">
        <v>50.328480696449759</v>
      </c>
      <c r="Q492" s="81">
        <v>4.0408655813828513</v>
      </c>
      <c r="R492" s="81">
        <v>0</v>
      </c>
      <c r="S492" s="81">
        <v>7.4100073152918151</v>
      </c>
      <c r="T492" s="82"/>
      <c r="U492" s="81">
        <v>19567974</v>
      </c>
      <c r="V492" s="81">
        <v>1887</v>
      </c>
      <c r="W492" s="81">
        <v>194</v>
      </c>
      <c r="X492" s="81">
        <v>13972</v>
      </c>
      <c r="Y492" s="81">
        <v>19177</v>
      </c>
      <c r="Z492" s="81">
        <v>34916</v>
      </c>
      <c r="AA492" s="81">
        <v>10113</v>
      </c>
      <c r="AB492" s="81">
        <v>52997</v>
      </c>
      <c r="AC492" s="81">
        <v>0</v>
      </c>
      <c r="AD492" s="81">
        <v>7.4100073152918151</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0</v>
      </c>
      <c r="BI492" s="81">
        <v>89.503</v>
      </c>
      <c r="BJ492" s="81">
        <v>0</v>
      </c>
      <c r="BK492" s="81">
        <v>0</v>
      </c>
      <c r="BL492" s="81">
        <v>0</v>
      </c>
      <c r="BM492" s="82"/>
      <c r="BN492" s="81">
        <v>0</v>
      </c>
      <c r="BO492" s="81">
        <v>0</v>
      </c>
      <c r="BP492" s="81">
        <v>7</v>
      </c>
      <c r="BQ492" s="81">
        <v>0</v>
      </c>
      <c r="BR492" s="81">
        <v>0</v>
      </c>
      <c r="BS492" s="81">
        <v>0</v>
      </c>
      <c r="BT492"/>
      <c r="BU492" s="80">
        <v>73.709999999999994</v>
      </c>
      <c r="BV492" s="80">
        <v>0</v>
      </c>
      <c r="BW492" s="80">
        <v>15.792999999999999</v>
      </c>
      <c r="BX492" s="80">
        <v>0</v>
      </c>
      <c r="BY492" s="80">
        <v>0</v>
      </c>
      <c r="BZ492" s="80">
        <v>0</v>
      </c>
      <c r="CA492" s="80">
        <v>0</v>
      </c>
      <c r="CB492" s="80">
        <v>0</v>
      </c>
      <c r="CC492" s="80">
        <v>0</v>
      </c>
    </row>
    <row r="493" spans="1:81">
      <c r="A493" s="80" t="s">
        <v>2362</v>
      </c>
      <c r="B493" s="80">
        <v>27</v>
      </c>
      <c r="C493" s="80">
        <v>10</v>
      </c>
      <c r="D493" s="80">
        <v>2</v>
      </c>
      <c r="E493" s="80">
        <v>2013</v>
      </c>
      <c r="F493" s="80" t="s">
        <v>89</v>
      </c>
      <c r="G493" s="80" t="s">
        <v>2352</v>
      </c>
      <c r="H493" s="80" t="s">
        <v>2353</v>
      </c>
      <c r="I493" s="177"/>
      <c r="J493" s="81">
        <v>453.99187652284553</v>
      </c>
      <c r="K493" s="81">
        <v>3.9577800921104105</v>
      </c>
      <c r="L493" s="81">
        <v>9.3512499616252125</v>
      </c>
      <c r="M493" s="81">
        <v>81.315098949923609</v>
      </c>
      <c r="N493" s="81">
        <v>78.188387581953123</v>
      </c>
      <c r="O493" s="81">
        <v>64.726628244633829</v>
      </c>
      <c r="P493" s="81">
        <v>50.068530266399456</v>
      </c>
      <c r="Q493" s="81">
        <v>4.0963983987307167</v>
      </c>
      <c r="R493" s="81">
        <v>0</v>
      </c>
      <c r="S493" s="81">
        <v>9.2417604344370616</v>
      </c>
      <c r="T493" s="82"/>
      <c r="U493" s="81">
        <v>18985747</v>
      </c>
      <c r="V493" s="81">
        <v>1887</v>
      </c>
      <c r="W493" s="81">
        <v>194</v>
      </c>
      <c r="X493" s="81">
        <v>13972</v>
      </c>
      <c r="Y493" s="81">
        <v>19249</v>
      </c>
      <c r="Z493" s="81">
        <v>35365</v>
      </c>
      <c r="AA493" s="81">
        <v>10023</v>
      </c>
      <c r="AB493" s="81">
        <v>52955</v>
      </c>
      <c r="AC493" s="81">
        <v>0</v>
      </c>
      <c r="AD493" s="81">
        <v>9.2417604344370616</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0</v>
      </c>
      <c r="BI493" s="81">
        <v>97.218000000000004</v>
      </c>
      <c r="BJ493" s="81">
        <v>0</v>
      </c>
      <c r="BK493" s="81">
        <v>0</v>
      </c>
      <c r="BL493" s="81">
        <v>0</v>
      </c>
      <c r="BM493" s="82"/>
      <c r="BN493" s="81">
        <v>0</v>
      </c>
      <c r="BO493" s="81">
        <v>0</v>
      </c>
      <c r="BP493" s="81">
        <v>7</v>
      </c>
      <c r="BQ493" s="81">
        <v>0</v>
      </c>
      <c r="BR493" s="81">
        <v>0</v>
      </c>
      <c r="BS493" s="81">
        <v>0</v>
      </c>
      <c r="BT493"/>
      <c r="BU493" s="80">
        <v>80.429000000000002</v>
      </c>
      <c r="BV493" s="80">
        <v>0</v>
      </c>
      <c r="BW493" s="80">
        <v>16.789000000000001</v>
      </c>
      <c r="BX493" s="80">
        <v>0</v>
      </c>
      <c r="BY493" s="80">
        <v>0</v>
      </c>
      <c r="BZ493" s="80">
        <v>0</v>
      </c>
      <c r="CA493" s="80">
        <v>0</v>
      </c>
      <c r="CB493" s="80">
        <v>0</v>
      </c>
      <c r="CC493" s="80">
        <v>0</v>
      </c>
    </row>
    <row r="494" spans="1:81">
      <c r="A494" s="80" t="s">
        <v>2363</v>
      </c>
      <c r="B494" s="80">
        <v>28</v>
      </c>
      <c r="C494" s="80">
        <v>11</v>
      </c>
      <c r="D494" s="80">
        <v>2</v>
      </c>
      <c r="E494" s="80">
        <v>2014</v>
      </c>
      <c r="F494" s="80" t="s">
        <v>90</v>
      </c>
      <c r="G494" s="80" t="s">
        <v>2352</v>
      </c>
      <c r="H494" s="80" t="s">
        <v>2353</v>
      </c>
      <c r="I494" s="177"/>
      <c r="J494" s="81">
        <v>473.13035314244263</v>
      </c>
      <c r="K494" s="81">
        <v>4.1354292953177314</v>
      </c>
      <c r="L494" s="81">
        <v>10.64211909719323</v>
      </c>
      <c r="M494" s="81">
        <v>73.699106634928384</v>
      </c>
      <c r="N494" s="81">
        <v>76.884683430247264</v>
      </c>
      <c r="O494" s="81">
        <v>62.261045607297596</v>
      </c>
      <c r="P494" s="81">
        <v>50.559922811605531</v>
      </c>
      <c r="Q494" s="81">
        <v>3.9210318130921689</v>
      </c>
      <c r="R494" s="81">
        <v>0</v>
      </c>
      <c r="S494" s="81">
        <v>7.3251125740129597</v>
      </c>
      <c r="T494" s="82"/>
      <c r="U494" s="81">
        <v>21993394</v>
      </c>
      <c r="V494" s="81">
        <v>1707</v>
      </c>
      <c r="W494" s="81">
        <v>187</v>
      </c>
      <c r="X494" s="81">
        <v>13073</v>
      </c>
      <c r="Y494" s="81">
        <v>19493</v>
      </c>
      <c r="Z494" s="81">
        <v>35828</v>
      </c>
      <c r="AA494" s="81">
        <v>10069</v>
      </c>
      <c r="AB494" s="81">
        <v>52830</v>
      </c>
      <c r="AC494" s="81">
        <v>0</v>
      </c>
      <c r="AD494" s="81">
        <v>7.3251125740129597</v>
      </c>
      <c r="AE494" s="82"/>
      <c r="AF494" s="81">
        <v>267522694.00841272</v>
      </c>
      <c r="AG494" s="81">
        <v>3514250.4015612798</v>
      </c>
      <c r="AH494" s="81">
        <v>2276506.2157009654</v>
      </c>
      <c r="AI494" s="81">
        <v>94595513.333061486</v>
      </c>
      <c r="AJ494" s="81">
        <v>109600667.72293688</v>
      </c>
      <c r="AK494" s="81">
        <v>0</v>
      </c>
      <c r="AL494" s="81">
        <v>0</v>
      </c>
      <c r="AM494" s="81">
        <v>7252769.5499532651</v>
      </c>
      <c r="AN494" s="81">
        <v>0</v>
      </c>
      <c r="AO494" s="81">
        <v>0</v>
      </c>
      <c r="AP494" s="82"/>
      <c r="AQ494" s="81">
        <v>1170</v>
      </c>
      <c r="AR494" s="81">
        <v>267</v>
      </c>
      <c r="AS494" s="81">
        <v>0</v>
      </c>
      <c r="AT494" s="81">
        <v>0</v>
      </c>
      <c r="AU494" s="81">
        <v>0</v>
      </c>
      <c r="AV494" s="81">
        <v>0</v>
      </c>
      <c r="AW494" s="81" t="s">
        <v>564</v>
      </c>
      <c r="AX494" s="82"/>
      <c r="AY494" s="81">
        <v>4883.8</v>
      </c>
      <c r="AZ494" s="81">
        <v>13138.6</v>
      </c>
      <c r="BA494" s="81">
        <v>0</v>
      </c>
      <c r="BB494" s="81">
        <v>0</v>
      </c>
      <c r="BC494" s="81">
        <v>0</v>
      </c>
      <c r="BD494" s="81">
        <v>0</v>
      </c>
      <c r="BE494" s="81" t="s">
        <v>564</v>
      </c>
      <c r="BF494" s="82"/>
      <c r="BG494" s="81">
        <v>0</v>
      </c>
      <c r="BH494" s="81">
        <v>0</v>
      </c>
      <c r="BI494" s="81">
        <v>51.228999999999999</v>
      </c>
      <c r="BJ494" s="81">
        <v>0</v>
      </c>
      <c r="BK494" s="81">
        <v>0</v>
      </c>
      <c r="BL494" s="81">
        <v>0</v>
      </c>
      <c r="BM494" s="82"/>
      <c r="BN494" s="81">
        <v>0</v>
      </c>
      <c r="BO494" s="81">
        <v>0</v>
      </c>
      <c r="BP494" s="81">
        <v>6</v>
      </c>
      <c r="BQ494" s="81">
        <v>0</v>
      </c>
      <c r="BR494" s="81">
        <v>0</v>
      </c>
      <c r="BS494" s="81">
        <v>0</v>
      </c>
      <c r="BT494"/>
      <c r="BU494" s="80">
        <v>34.767000000000003</v>
      </c>
      <c r="BV494" s="80">
        <v>0</v>
      </c>
      <c r="BW494" s="80">
        <v>16.462</v>
      </c>
      <c r="BX494" s="80">
        <v>0</v>
      </c>
      <c r="BY494" s="80">
        <v>0</v>
      </c>
      <c r="BZ494" s="80">
        <v>0</v>
      </c>
      <c r="CA494" s="80">
        <v>0</v>
      </c>
      <c r="CB494" s="80">
        <v>0</v>
      </c>
      <c r="CC494" s="80">
        <v>0</v>
      </c>
    </row>
    <row r="495" spans="1:81">
      <c r="A495" s="80" t="s">
        <v>2364</v>
      </c>
      <c r="B495" s="80">
        <v>29</v>
      </c>
      <c r="C495" s="80">
        <v>12</v>
      </c>
      <c r="D495" s="80">
        <v>2</v>
      </c>
      <c r="E495" s="80">
        <v>2015</v>
      </c>
      <c r="F495" s="80" t="s">
        <v>91</v>
      </c>
      <c r="G495" s="80" t="s">
        <v>2352</v>
      </c>
      <c r="H495" s="80" t="s">
        <v>2353</v>
      </c>
      <c r="I495" s="177"/>
      <c r="J495" s="81">
        <v>426.88540502256376</v>
      </c>
      <c r="K495" s="81">
        <v>3.9568290576464382</v>
      </c>
      <c r="L495" s="81">
        <v>10.716329429043865</v>
      </c>
      <c r="M495" s="81">
        <v>82.004200330255756</v>
      </c>
      <c r="N495" s="81">
        <v>73.173613157776245</v>
      </c>
      <c r="O495" s="81">
        <v>61.849346232468356</v>
      </c>
      <c r="P495" s="81">
        <v>50.217781720549453</v>
      </c>
      <c r="Q495" s="81">
        <v>3.8216389524750287</v>
      </c>
      <c r="R495" s="81">
        <v>0</v>
      </c>
      <c r="S495" s="81">
        <v>7.3385131845375904</v>
      </c>
      <c r="T495" s="82"/>
      <c r="U495" s="81">
        <v>22171077</v>
      </c>
      <c r="V495" s="81">
        <v>1707</v>
      </c>
      <c r="W495" s="81">
        <v>187</v>
      </c>
      <c r="X495" s="81">
        <v>13073</v>
      </c>
      <c r="Y495" s="81">
        <v>19670</v>
      </c>
      <c r="Z495" s="81">
        <v>35934</v>
      </c>
      <c r="AA495" s="81">
        <v>9993</v>
      </c>
      <c r="AB495" s="81">
        <v>52598</v>
      </c>
      <c r="AC495" s="81">
        <v>0</v>
      </c>
      <c r="AD495" s="81">
        <v>7.3385131845375904</v>
      </c>
      <c r="AE495" s="82"/>
      <c r="AF495" s="81">
        <v>239559207.63356182</v>
      </c>
      <c r="AG495" s="81">
        <v>3099914.2271557208</v>
      </c>
      <c r="AH495" s="81">
        <v>2051169.57740075</v>
      </c>
      <c r="AI495" s="81">
        <v>100265579.32346489</v>
      </c>
      <c r="AJ495" s="81">
        <v>106050623.40455689</v>
      </c>
      <c r="AK495" s="81">
        <v>0</v>
      </c>
      <c r="AL495" s="81">
        <v>0</v>
      </c>
      <c r="AM495" s="81">
        <v>7208335.2596884416</v>
      </c>
      <c r="AN495" s="81">
        <v>0</v>
      </c>
      <c r="AO495" s="81">
        <v>0</v>
      </c>
      <c r="AP495" s="82"/>
      <c r="AQ495" s="81">
        <v>1301</v>
      </c>
      <c r="AR495" s="81">
        <v>362</v>
      </c>
      <c r="AS495" s="81">
        <v>0</v>
      </c>
      <c r="AT495" s="81">
        <v>0</v>
      </c>
      <c r="AU495" s="81">
        <v>0</v>
      </c>
      <c r="AV495" s="81">
        <v>0</v>
      </c>
      <c r="AW495" s="81" t="s">
        <v>564</v>
      </c>
      <c r="AX495" s="82"/>
      <c r="AY495" s="81">
        <v>5511.7000000000007</v>
      </c>
      <c r="AZ495" s="81">
        <v>23797.399999999998</v>
      </c>
      <c r="BA495" s="81">
        <v>0</v>
      </c>
      <c r="BB495" s="81">
        <v>0</v>
      </c>
      <c r="BC495" s="81">
        <v>0</v>
      </c>
      <c r="BD495" s="81">
        <v>0</v>
      </c>
      <c r="BE495" s="81" t="s">
        <v>564</v>
      </c>
      <c r="BF495" s="82"/>
      <c r="BG495" s="81">
        <v>0</v>
      </c>
      <c r="BH495" s="81">
        <v>0</v>
      </c>
      <c r="BI495" s="81">
        <v>92.085999999999999</v>
      </c>
      <c r="BJ495" s="81">
        <v>0</v>
      </c>
      <c r="BK495" s="81">
        <v>0</v>
      </c>
      <c r="BL495" s="81">
        <v>0</v>
      </c>
      <c r="BM495" s="82"/>
      <c r="BN495" s="81">
        <v>0</v>
      </c>
      <c r="BO495" s="81">
        <v>0</v>
      </c>
      <c r="BP495" s="81">
        <v>6</v>
      </c>
      <c r="BQ495" s="81">
        <v>0</v>
      </c>
      <c r="BR495" s="81">
        <v>0</v>
      </c>
      <c r="BS495" s="81">
        <v>0</v>
      </c>
      <c r="BT495"/>
      <c r="BU495" s="80">
        <v>74.984999999999999</v>
      </c>
      <c r="BV495" s="80">
        <v>0</v>
      </c>
      <c r="BW495" s="80">
        <v>17.100999999999999</v>
      </c>
      <c r="BX495" s="80">
        <v>0</v>
      </c>
      <c r="BY495" s="80">
        <v>0</v>
      </c>
      <c r="BZ495" s="80">
        <v>0</v>
      </c>
      <c r="CA495" s="80">
        <v>0</v>
      </c>
      <c r="CB495" s="80">
        <v>0</v>
      </c>
      <c r="CC495" s="80">
        <v>0</v>
      </c>
    </row>
    <row r="496" spans="1:81">
      <c r="A496" s="80" t="s">
        <v>2365</v>
      </c>
      <c r="B496" s="80">
        <v>30</v>
      </c>
      <c r="C496" s="80">
        <v>13</v>
      </c>
      <c r="D496" s="80">
        <v>2</v>
      </c>
      <c r="E496" s="80">
        <v>2016</v>
      </c>
      <c r="F496" s="80" t="s">
        <v>92</v>
      </c>
      <c r="G496" s="80" t="s">
        <v>2352</v>
      </c>
      <c r="H496" s="80" t="s">
        <v>2353</v>
      </c>
      <c r="I496" s="177"/>
      <c r="J496" s="81">
        <v>439.1042677421537</v>
      </c>
      <c r="K496" s="81">
        <v>3.6758994960455977</v>
      </c>
      <c r="L496" s="81">
        <v>10.640905747257452</v>
      </c>
      <c r="M496" s="81">
        <v>59.98395549322742</v>
      </c>
      <c r="N496" s="81">
        <v>65.591370720700553</v>
      </c>
      <c r="O496" s="81">
        <v>61.650876790840705</v>
      </c>
      <c r="P496" s="81">
        <v>49.320886352650355</v>
      </c>
      <c r="Q496" s="81">
        <v>3.7151034009229966</v>
      </c>
      <c r="R496" s="81">
        <v>0</v>
      </c>
      <c r="S496" s="81">
        <v>6.9627350047537444</v>
      </c>
      <c r="T496" s="82"/>
      <c r="U496" s="81">
        <v>20550758</v>
      </c>
      <c r="V496" s="81">
        <v>1707</v>
      </c>
      <c r="W496" s="81">
        <v>187</v>
      </c>
      <c r="X496" s="81">
        <v>13073</v>
      </c>
      <c r="Y496" s="81">
        <v>20026</v>
      </c>
      <c r="Z496" s="81">
        <v>36259</v>
      </c>
      <c r="AA496" s="81">
        <v>10151</v>
      </c>
      <c r="AB496" s="81">
        <v>52598</v>
      </c>
      <c r="AC496" s="81">
        <v>0</v>
      </c>
      <c r="AD496" s="81">
        <v>6.9627350047537444</v>
      </c>
      <c r="AE496" s="82"/>
      <c r="AF496" s="81">
        <v>246825651.75580451</v>
      </c>
      <c r="AG496" s="81">
        <v>2763758.1710170871</v>
      </c>
      <c r="AH496" s="81">
        <v>1839288.6822678379</v>
      </c>
      <c r="AI496" s="81">
        <v>93311573.088976607</v>
      </c>
      <c r="AJ496" s="81">
        <v>94492826.790909156</v>
      </c>
      <c r="AK496" s="81">
        <v>0</v>
      </c>
      <c r="AL496" s="81">
        <v>0</v>
      </c>
      <c r="AM496" s="81">
        <v>7213935.4289097032</v>
      </c>
      <c r="AN496" s="81">
        <v>0</v>
      </c>
      <c r="AO496" s="81">
        <v>0</v>
      </c>
      <c r="AP496" s="82"/>
      <c r="AQ496" s="81">
        <v>1409</v>
      </c>
      <c r="AR496" s="81">
        <v>412</v>
      </c>
      <c r="AS496" s="81">
        <v>0</v>
      </c>
      <c r="AT496" s="81">
        <v>0</v>
      </c>
      <c r="AU496" s="81">
        <v>0</v>
      </c>
      <c r="AV496" s="81">
        <v>0</v>
      </c>
      <c r="AW496" s="81" t="s">
        <v>564</v>
      </c>
      <c r="AX496" s="82"/>
      <c r="AY496" s="81">
        <v>6057.5</v>
      </c>
      <c r="AZ496" s="81">
        <v>26176.5</v>
      </c>
      <c r="BA496" s="81">
        <v>0</v>
      </c>
      <c r="BB496" s="81">
        <v>0</v>
      </c>
      <c r="BC496" s="81">
        <v>0</v>
      </c>
      <c r="BD496" s="81">
        <v>0</v>
      </c>
      <c r="BE496" s="81" t="s">
        <v>564</v>
      </c>
      <c r="BF496" s="82"/>
      <c r="BG496" s="81">
        <v>0</v>
      </c>
      <c r="BH496" s="81">
        <v>0</v>
      </c>
      <c r="BI496" s="81">
        <v>98.789000000000001</v>
      </c>
      <c r="BJ496" s="81">
        <v>0</v>
      </c>
      <c r="BK496" s="81">
        <v>0</v>
      </c>
      <c r="BL496" s="81">
        <v>0</v>
      </c>
      <c r="BM496" s="82"/>
      <c r="BN496" s="81">
        <v>0</v>
      </c>
      <c r="BO496" s="81">
        <v>0</v>
      </c>
      <c r="BP496" s="81">
        <v>7</v>
      </c>
      <c r="BQ496" s="81">
        <v>0</v>
      </c>
      <c r="BR496" s="81">
        <v>0</v>
      </c>
      <c r="BS496" s="81">
        <v>0</v>
      </c>
      <c r="BT496"/>
      <c r="BU496" s="80">
        <v>81.477999999999994</v>
      </c>
      <c r="BV496" s="80">
        <v>0</v>
      </c>
      <c r="BW496" s="80">
        <v>17.311</v>
      </c>
      <c r="BX496" s="80">
        <v>0</v>
      </c>
      <c r="BY496" s="80">
        <v>0</v>
      </c>
      <c r="BZ496" s="80">
        <v>0</v>
      </c>
      <c r="CA496" s="80">
        <v>0</v>
      </c>
      <c r="CB496" s="80">
        <v>0</v>
      </c>
      <c r="CC496" s="80">
        <v>0</v>
      </c>
    </row>
    <row r="497" spans="1:81">
      <c r="A497" s="80" t="s">
        <v>2366</v>
      </c>
      <c r="B497" s="80">
        <v>31</v>
      </c>
      <c r="C497" s="80">
        <v>14</v>
      </c>
      <c r="D497" s="80">
        <v>2</v>
      </c>
      <c r="E497" s="80">
        <v>2017</v>
      </c>
      <c r="F497" s="80" t="s">
        <v>71</v>
      </c>
      <c r="G497" s="80" t="s">
        <v>2352</v>
      </c>
      <c r="H497" s="80" t="s">
        <v>2353</v>
      </c>
      <c r="I497" s="177"/>
      <c r="J497" s="81">
        <v>400.15482695114042</v>
      </c>
      <c r="K497" s="81">
        <v>3.6598847619364419</v>
      </c>
      <c r="L497" s="81">
        <v>10.596140188366382</v>
      </c>
      <c r="M497" s="81">
        <v>54.553406063662734</v>
      </c>
      <c r="N497" s="81">
        <v>71.715185189472734</v>
      </c>
      <c r="O497" s="81">
        <v>61.144972930442734</v>
      </c>
      <c r="P497" s="81">
        <v>48.998800262127169</v>
      </c>
      <c r="Q497" s="81">
        <v>3.590292433921229</v>
      </c>
      <c r="R497" s="81">
        <v>0</v>
      </c>
      <c r="S497" s="81">
        <v>7.8448606789967243</v>
      </c>
      <c r="T497" s="82"/>
      <c r="U497" s="81">
        <v>22095801</v>
      </c>
      <c r="V497" s="81">
        <v>1707</v>
      </c>
      <c r="W497" s="81">
        <v>187</v>
      </c>
      <c r="X497" s="81">
        <v>13073</v>
      </c>
      <c r="Y497" s="81">
        <v>20318</v>
      </c>
      <c r="Z497" s="81">
        <v>36558</v>
      </c>
      <c r="AA497" s="81">
        <v>10149</v>
      </c>
      <c r="AB497" s="81">
        <v>52566</v>
      </c>
      <c r="AC497" s="81">
        <v>0</v>
      </c>
      <c r="AD497" s="81">
        <v>7.8448606789967243</v>
      </c>
      <c r="AE497" s="82"/>
      <c r="AF497" s="81">
        <v>247562960.14898279</v>
      </c>
      <c r="AG497" s="81">
        <v>2785013.5949751548</v>
      </c>
      <c r="AH497" s="81">
        <v>2201556.747846222</v>
      </c>
      <c r="AI497" s="81">
        <v>88299711.072092906</v>
      </c>
      <c r="AJ497" s="81">
        <v>103765182.926544</v>
      </c>
      <c r="AK497" s="81">
        <v>0</v>
      </c>
      <c r="AL497" s="81">
        <v>0</v>
      </c>
      <c r="AM497" s="81">
        <v>7220827.5284336051</v>
      </c>
      <c r="AN497" s="81">
        <v>0</v>
      </c>
      <c r="AO497" s="81">
        <v>0</v>
      </c>
      <c r="AP497" s="82"/>
      <c r="AQ497" s="81">
        <v>1512</v>
      </c>
      <c r="AR497" s="81">
        <v>450</v>
      </c>
      <c r="AS497" s="81">
        <v>0</v>
      </c>
      <c r="AT497" s="81">
        <v>0</v>
      </c>
      <c r="AU497" s="81">
        <v>0</v>
      </c>
      <c r="AV497" s="81">
        <v>0</v>
      </c>
      <c r="AW497" s="81" t="s">
        <v>564</v>
      </c>
      <c r="AX497" s="82"/>
      <c r="AY497" s="81">
        <v>6595.4</v>
      </c>
      <c r="AZ497" s="81">
        <v>27481.000000000011</v>
      </c>
      <c r="BA497" s="81">
        <v>0</v>
      </c>
      <c r="BB497" s="81">
        <v>0</v>
      </c>
      <c r="BC497" s="81">
        <v>0</v>
      </c>
      <c r="BD497" s="81">
        <v>0</v>
      </c>
      <c r="BE497" s="81" t="s">
        <v>564</v>
      </c>
      <c r="BF497" s="82"/>
      <c r="BG497" s="81">
        <v>0</v>
      </c>
      <c r="BH497" s="81">
        <v>0</v>
      </c>
      <c r="BI497" s="81">
        <v>97.941000000000003</v>
      </c>
      <c r="BJ497" s="81">
        <v>0</v>
      </c>
      <c r="BK497" s="81">
        <v>0</v>
      </c>
      <c r="BL497" s="81">
        <v>0</v>
      </c>
      <c r="BM497" s="82"/>
      <c r="BN497" s="81">
        <v>0</v>
      </c>
      <c r="BO497" s="81">
        <v>0</v>
      </c>
      <c r="BP497" s="81">
        <v>7</v>
      </c>
      <c r="BQ497" s="81">
        <v>0</v>
      </c>
      <c r="BR497" s="81">
        <v>0</v>
      </c>
      <c r="BS497" s="81">
        <v>0</v>
      </c>
      <c r="BT497"/>
      <c r="BU497" s="80">
        <v>79.92</v>
      </c>
      <c r="BV497" s="80">
        <v>0</v>
      </c>
      <c r="BW497" s="80">
        <v>18.021000000000001</v>
      </c>
      <c r="BX497" s="80">
        <v>0</v>
      </c>
      <c r="BY497" s="80">
        <v>0</v>
      </c>
      <c r="BZ497" s="80">
        <v>0</v>
      </c>
      <c r="CA497" s="80">
        <v>0</v>
      </c>
      <c r="CB497" s="80">
        <v>0</v>
      </c>
      <c r="CC497" s="80">
        <v>0</v>
      </c>
    </row>
    <row r="498" spans="1:81">
      <c r="A498" s="80" t="s">
        <v>2367</v>
      </c>
      <c r="B498" s="80">
        <v>32</v>
      </c>
      <c r="C498" s="80">
        <v>15</v>
      </c>
      <c r="D498" s="80">
        <v>2</v>
      </c>
      <c r="E498" s="80">
        <v>2018</v>
      </c>
      <c r="F498" s="80" t="s">
        <v>93</v>
      </c>
      <c r="G498" s="80" t="s">
        <v>2352</v>
      </c>
      <c r="H498" s="80" t="s">
        <v>2353</v>
      </c>
      <c r="I498" s="177"/>
      <c r="J498" s="81">
        <v>444.48508377810015</v>
      </c>
      <c r="K498" s="81">
        <v>3.4533726534093483</v>
      </c>
      <c r="L498" s="81">
        <v>9.9388886939878169</v>
      </c>
      <c r="M498" s="81">
        <v>57.896296085516319</v>
      </c>
      <c r="N498" s="81">
        <v>68.599287066558091</v>
      </c>
      <c r="O498" s="81">
        <v>60.32277590787745</v>
      </c>
      <c r="P498" s="81">
        <v>48.501494803777945</v>
      </c>
      <c r="Q498" s="81">
        <v>3.3008711025908877</v>
      </c>
      <c r="R498" s="81">
        <v>0</v>
      </c>
      <c r="S498" s="81">
        <v>7.9136970005474367</v>
      </c>
      <c r="T498" s="82"/>
      <c r="U498" s="81">
        <v>24457041</v>
      </c>
      <c r="V498" s="81">
        <v>1707</v>
      </c>
      <c r="W498" s="81">
        <v>187</v>
      </c>
      <c r="X498" s="81">
        <v>13073</v>
      </c>
      <c r="Y498" s="81">
        <v>20464</v>
      </c>
      <c r="Z498" s="81">
        <v>36757</v>
      </c>
      <c r="AA498" s="81">
        <v>10147</v>
      </c>
      <c r="AB498" s="81">
        <v>52081</v>
      </c>
      <c r="AC498" s="81">
        <v>0</v>
      </c>
      <c r="AD498" s="81">
        <v>7.9136970005474367</v>
      </c>
      <c r="AE498" s="82"/>
      <c r="AF498" s="81">
        <v>270488418.80152929</v>
      </c>
      <c r="AG498" s="81">
        <v>2473106.8406270389</v>
      </c>
      <c r="AH498" s="81">
        <v>2114985.5658971928</v>
      </c>
      <c r="AI498" s="81">
        <v>91501556.782841548</v>
      </c>
      <c r="AJ498" s="81">
        <v>103437148.17986611</v>
      </c>
      <c r="AK498" s="81">
        <v>0</v>
      </c>
      <c r="AL498" s="81">
        <v>0</v>
      </c>
      <c r="AM498" s="81">
        <v>7169007.4969733842</v>
      </c>
      <c r="AN498" s="81">
        <v>0</v>
      </c>
      <c r="AO498" s="81">
        <v>0</v>
      </c>
      <c r="AP498" s="82"/>
      <c r="AQ498" s="81">
        <v>1622</v>
      </c>
      <c r="AR498" s="81">
        <v>484</v>
      </c>
      <c r="AS498" s="81">
        <v>0</v>
      </c>
      <c r="AT498" s="81">
        <v>0</v>
      </c>
      <c r="AU498" s="81">
        <v>0</v>
      </c>
      <c r="AV498" s="81">
        <v>0</v>
      </c>
      <c r="AW498" s="81" t="s">
        <v>564</v>
      </c>
      <c r="AX498" s="82"/>
      <c r="AY498" s="81">
        <v>7164.7</v>
      </c>
      <c r="AZ498" s="81">
        <v>28745.599999999999</v>
      </c>
      <c r="BA498" s="81">
        <v>0</v>
      </c>
      <c r="BB498" s="81">
        <v>0</v>
      </c>
      <c r="BC498" s="81">
        <v>0</v>
      </c>
      <c r="BD498" s="81">
        <v>0</v>
      </c>
      <c r="BE498" s="81" t="s">
        <v>564</v>
      </c>
      <c r="BF498" s="82"/>
      <c r="BG498" s="81">
        <v>0</v>
      </c>
      <c r="BH498" s="81">
        <v>0</v>
      </c>
      <c r="BI498" s="81">
        <v>94.03</v>
      </c>
      <c r="BJ498" s="81">
        <v>0</v>
      </c>
      <c r="BK498" s="81">
        <v>0</v>
      </c>
      <c r="BL498" s="81">
        <v>0</v>
      </c>
      <c r="BM498" s="82"/>
      <c r="BN498" s="81">
        <v>0</v>
      </c>
      <c r="BO498" s="81">
        <v>0</v>
      </c>
      <c r="BP498" s="81">
        <v>9</v>
      </c>
      <c r="BQ498" s="81">
        <v>0</v>
      </c>
      <c r="BR498" s="81">
        <v>0</v>
      </c>
      <c r="BS498" s="81">
        <v>0</v>
      </c>
      <c r="BT498"/>
      <c r="BU498" s="80">
        <v>77.480999999999995</v>
      </c>
      <c r="BV498" s="80">
        <v>0</v>
      </c>
      <c r="BW498" s="80">
        <v>16.548999999999999</v>
      </c>
      <c r="BX498" s="80">
        <v>0</v>
      </c>
      <c r="BY498" s="80">
        <v>0</v>
      </c>
      <c r="BZ498" s="80">
        <v>0</v>
      </c>
      <c r="CA498" s="80">
        <v>0</v>
      </c>
      <c r="CB498" s="80">
        <v>0</v>
      </c>
      <c r="CC498" s="80">
        <v>0</v>
      </c>
    </row>
    <row r="499" spans="1:81">
      <c r="A499" s="80" t="s">
        <v>2368</v>
      </c>
      <c r="B499" s="80">
        <v>33</v>
      </c>
      <c r="C499" s="80">
        <v>16</v>
      </c>
      <c r="D499" s="80">
        <v>2</v>
      </c>
      <c r="E499" s="80">
        <v>2019</v>
      </c>
      <c r="F499" s="80" t="s">
        <v>73</v>
      </c>
      <c r="G499" s="80" t="s">
        <v>2352</v>
      </c>
      <c r="H499" s="80" t="s">
        <v>2353</v>
      </c>
      <c r="I499" s="177"/>
      <c r="J499" s="81">
        <v>423.58567017493004</v>
      </c>
      <c r="K499" s="81">
        <v>3.1535676160082406</v>
      </c>
      <c r="L499" s="81">
        <v>10.024402405809825</v>
      </c>
      <c r="M499" s="81">
        <v>56.593494089852406</v>
      </c>
      <c r="N499" s="81">
        <v>66.014231264358685</v>
      </c>
      <c r="O499" s="81">
        <v>58.956805353854492</v>
      </c>
      <c r="P499" s="81">
        <v>48.111138162977156</v>
      </c>
      <c r="Q499" s="81">
        <v>3.1962067739474032</v>
      </c>
      <c r="R499" s="81">
        <v>0</v>
      </c>
      <c r="S499" s="81">
        <v>8.9205784120281351</v>
      </c>
      <c r="T499" s="82"/>
      <c r="U499" s="81">
        <v>23377673</v>
      </c>
      <c r="V499" s="81">
        <v>1707</v>
      </c>
      <c r="W499" s="81">
        <v>187</v>
      </c>
      <c r="X499" s="81">
        <v>13073</v>
      </c>
      <c r="Y499" s="81">
        <v>20653</v>
      </c>
      <c r="Z499" s="81">
        <v>36911</v>
      </c>
      <c r="AA499" s="81">
        <v>9990</v>
      </c>
      <c r="AB499" s="81">
        <v>51795</v>
      </c>
      <c r="AC499" s="81">
        <v>0</v>
      </c>
      <c r="AD499" s="81">
        <v>8.9205784120281351</v>
      </c>
      <c r="AE499" s="82"/>
      <c r="AF499" s="81">
        <v>256115245.51128161</v>
      </c>
      <c r="AG499" s="81">
        <v>2388018.484022554</v>
      </c>
      <c r="AH499" s="81">
        <v>2238715.2186282119</v>
      </c>
      <c r="AI499" s="81">
        <v>93101615.835249543</v>
      </c>
      <c r="AJ499" s="81">
        <v>98966602.690655261</v>
      </c>
      <c r="AK499" s="81">
        <v>0</v>
      </c>
      <c r="AL499" s="81">
        <v>0</v>
      </c>
      <c r="AM499" s="81">
        <v>7054089.0874487581</v>
      </c>
      <c r="AN499" s="81">
        <v>0</v>
      </c>
      <c r="AO499" s="81">
        <v>0</v>
      </c>
      <c r="AP499" s="82"/>
      <c r="AQ499" s="81">
        <v>1708</v>
      </c>
      <c r="AR499" s="81">
        <v>511</v>
      </c>
      <c r="AS499" s="81">
        <v>0</v>
      </c>
      <c r="AT499" s="81">
        <v>0</v>
      </c>
      <c r="AU499" s="81">
        <v>0</v>
      </c>
      <c r="AV499" s="81">
        <v>0</v>
      </c>
      <c r="AW499" s="81" t="s">
        <v>564</v>
      </c>
      <c r="AX499" s="82"/>
      <c r="AY499" s="81">
        <v>7577.7000000000007</v>
      </c>
      <c r="AZ499" s="81">
        <v>29798.700000000012</v>
      </c>
      <c r="BA499" s="81">
        <v>0</v>
      </c>
      <c r="BB499" s="81">
        <v>0</v>
      </c>
      <c r="BC499" s="81">
        <v>0</v>
      </c>
      <c r="BD499" s="81">
        <v>0</v>
      </c>
      <c r="BE499" s="81" t="s">
        <v>564</v>
      </c>
      <c r="BF499" s="82"/>
      <c r="BG499" s="81">
        <v>0</v>
      </c>
      <c r="BH499" s="81">
        <v>0</v>
      </c>
      <c r="BI499" s="81">
        <v>75.248999999999995</v>
      </c>
      <c r="BJ499" s="81">
        <v>0</v>
      </c>
      <c r="BK499" s="81">
        <v>0</v>
      </c>
      <c r="BL499" s="81">
        <v>0</v>
      </c>
      <c r="BM499" s="82"/>
      <c r="BN499" s="81">
        <v>0</v>
      </c>
      <c r="BO499" s="81">
        <v>0</v>
      </c>
      <c r="BP499" s="81">
        <v>8</v>
      </c>
      <c r="BQ499" s="81">
        <v>0</v>
      </c>
      <c r="BR499" s="81">
        <v>0</v>
      </c>
      <c r="BS499" s="81">
        <v>0</v>
      </c>
      <c r="BT499"/>
      <c r="BU499" s="80">
        <v>75.248999999999995</v>
      </c>
      <c r="BV499" s="80">
        <v>0</v>
      </c>
      <c r="BW499" s="80">
        <v>0</v>
      </c>
      <c r="BX499" s="80">
        <v>0</v>
      </c>
      <c r="BY499" s="80">
        <v>0</v>
      </c>
      <c r="BZ499" s="80">
        <v>0</v>
      </c>
      <c r="CA499" s="80">
        <v>0</v>
      </c>
      <c r="CB499" s="80">
        <v>0</v>
      </c>
      <c r="CC499" s="80">
        <v>0</v>
      </c>
    </row>
    <row r="500" spans="1:81">
      <c r="A500" s="80" t="s">
        <v>2369</v>
      </c>
      <c r="B500" s="80">
        <v>34</v>
      </c>
      <c r="C500" s="80">
        <v>17</v>
      </c>
      <c r="D500" s="80">
        <v>2</v>
      </c>
      <c r="E500" s="80">
        <v>2020</v>
      </c>
      <c r="F500" s="80" t="s">
        <v>218</v>
      </c>
      <c r="G500" s="80" t="s">
        <v>2352</v>
      </c>
      <c r="H500" s="80" t="s">
        <v>2353</v>
      </c>
      <c r="I500" s="177"/>
      <c r="J500" s="81">
        <v>323.59720059877401</v>
      </c>
      <c r="K500" s="81">
        <v>2.8091109600569641</v>
      </c>
      <c r="L500" s="81">
        <v>12.013746487283525</v>
      </c>
      <c r="M500" s="81">
        <v>53.76665632225609</v>
      </c>
      <c r="N500" s="81">
        <v>63.509809750099784</v>
      </c>
      <c r="O500" s="81">
        <v>51.675495475475621</v>
      </c>
      <c r="P500" s="81">
        <v>44.720360429001566</v>
      </c>
      <c r="Q500" s="81">
        <v>3.0228059271619849</v>
      </c>
      <c r="R500" s="81">
        <v>0</v>
      </c>
      <c r="S500" s="81">
        <v>8.1379091059419029</v>
      </c>
      <c r="T500" s="82"/>
      <c r="U500" s="81">
        <v>21638976</v>
      </c>
      <c r="V500" s="81">
        <v>1294</v>
      </c>
      <c r="W500" s="81">
        <v>243</v>
      </c>
      <c r="X500" s="81">
        <v>13813</v>
      </c>
      <c r="Y500" s="81">
        <v>20824</v>
      </c>
      <c r="Z500" s="81">
        <v>36926</v>
      </c>
      <c r="AA500" s="81">
        <v>10089</v>
      </c>
      <c r="AB500" s="81">
        <v>51266</v>
      </c>
      <c r="AC500" s="81">
        <v>0</v>
      </c>
      <c r="AD500" s="81">
        <v>8.1379091059419029</v>
      </c>
      <c r="AE500" s="82"/>
      <c r="AF500" s="81">
        <v>232390457.492174</v>
      </c>
      <c r="AG500" s="81">
        <v>2006585.7392645467</v>
      </c>
      <c r="AH500" s="81">
        <v>2175027.5421104473</v>
      </c>
      <c r="AI500" s="81">
        <v>89851948.05791831</v>
      </c>
      <c r="AJ500" s="81">
        <v>98893027.127140865</v>
      </c>
      <c r="AK500" s="81"/>
      <c r="AL500" s="81"/>
      <c r="AM500" s="81">
        <v>6690782.5771396961</v>
      </c>
      <c r="AN500" s="81"/>
      <c r="AO500" s="81"/>
      <c r="AP500" s="82"/>
      <c r="AQ500" s="81">
        <v>1792</v>
      </c>
      <c r="AR500" s="81">
        <v>534</v>
      </c>
      <c r="AS500" s="81">
        <v>0</v>
      </c>
      <c r="AT500" s="81">
        <v>0</v>
      </c>
      <c r="AU500" s="81">
        <v>0</v>
      </c>
      <c r="AV500" s="81">
        <v>0</v>
      </c>
      <c r="AW500" s="81">
        <v>0</v>
      </c>
      <c r="AX500" s="82"/>
      <c r="AY500" s="81">
        <v>8054.3999999999942</v>
      </c>
      <c r="AZ500" s="81">
        <v>33738.000000000007</v>
      </c>
      <c r="BA500" s="81">
        <v>0</v>
      </c>
      <c r="BB500" s="81">
        <v>0</v>
      </c>
      <c r="BC500" s="81">
        <v>0</v>
      </c>
      <c r="BD500" s="81">
        <v>0</v>
      </c>
      <c r="BE500" s="81">
        <v>0</v>
      </c>
      <c r="BF500" s="82"/>
      <c r="BG500" s="81">
        <v>0</v>
      </c>
      <c r="BH500" s="81">
        <v>0</v>
      </c>
      <c r="BI500" s="81">
        <v>70.400000000000006</v>
      </c>
      <c r="BJ500" s="81">
        <v>0</v>
      </c>
      <c r="BK500" s="81">
        <v>0</v>
      </c>
      <c r="BL500" s="81">
        <v>0</v>
      </c>
      <c r="BM500" s="82"/>
      <c r="BN500" s="81">
        <v>0</v>
      </c>
      <c r="BO500" s="81">
        <v>0</v>
      </c>
      <c r="BP500" s="81">
        <v>8</v>
      </c>
      <c r="BQ500" s="81">
        <v>0</v>
      </c>
      <c r="BR500" s="81">
        <v>0</v>
      </c>
      <c r="BS500" s="81">
        <v>0</v>
      </c>
      <c r="BT500"/>
      <c r="BU500" s="80">
        <v>70.400000000000006</v>
      </c>
      <c r="BV500" s="80">
        <v>0</v>
      </c>
      <c r="BW500" s="80">
        <v>0</v>
      </c>
      <c r="BX500" s="80">
        <v>0</v>
      </c>
      <c r="BY500" s="80">
        <v>0</v>
      </c>
      <c r="BZ500" s="80">
        <v>0</v>
      </c>
      <c r="CA500" s="80">
        <v>0</v>
      </c>
      <c r="CB500" s="80">
        <v>0</v>
      </c>
      <c r="CC500" s="80">
        <v>0</v>
      </c>
    </row>
    <row r="501" spans="1:81">
      <c r="A501" s="80" t="s">
        <v>2370</v>
      </c>
      <c r="B501" s="80">
        <v>34</v>
      </c>
      <c r="C501" s="80">
        <v>18</v>
      </c>
      <c r="D501" s="80">
        <v>2</v>
      </c>
      <c r="E501" s="80">
        <v>2021</v>
      </c>
      <c r="F501" s="80" t="s">
        <v>75</v>
      </c>
      <c r="G501" s="174" t="s">
        <v>2352</v>
      </c>
      <c r="H501" s="80" t="s">
        <v>2353</v>
      </c>
      <c r="I501" s="177"/>
      <c r="J501" s="81">
        <v>396.45196568611846</v>
      </c>
      <c r="K501" s="81">
        <v>2.9914768326217329</v>
      </c>
      <c r="L501" s="81">
        <v>9.9525335810056301</v>
      </c>
      <c r="M501" s="81">
        <v>56.924103526738882</v>
      </c>
      <c r="N501" s="81">
        <v>64.946301389920663</v>
      </c>
      <c r="O501" s="81">
        <v>50.216976589577712</v>
      </c>
      <c r="P501" s="81">
        <v>45.625640210453817</v>
      </c>
      <c r="Q501" s="81">
        <v>3.0157610654319482</v>
      </c>
      <c r="R501" s="81">
        <v>0</v>
      </c>
      <c r="S501" s="81">
        <v>8.0442364400991266</v>
      </c>
      <c r="T501" s="82"/>
      <c r="U501" s="81">
        <v>23986602</v>
      </c>
      <c r="V501" s="81">
        <v>1294</v>
      </c>
      <c r="W501" s="81">
        <v>243</v>
      </c>
      <c r="X501" s="81">
        <v>13813</v>
      </c>
      <c r="Y501" s="81">
        <v>20794</v>
      </c>
      <c r="Z501" s="81">
        <v>36949</v>
      </c>
      <c r="AA501" s="81">
        <v>10038</v>
      </c>
      <c r="AB501" s="81">
        <v>50540</v>
      </c>
      <c r="AC501" s="81">
        <v>0</v>
      </c>
      <c r="AD501" s="81">
        <v>8.0442364400991266</v>
      </c>
      <c r="AE501" s="82"/>
      <c r="AF501" s="81">
        <v>242640888.9394528</v>
      </c>
      <c r="AG501" s="81">
        <v>2126505.4154525129</v>
      </c>
      <c r="AH501" s="81">
        <v>1735408.9106895481</v>
      </c>
      <c r="AI501" s="81">
        <v>94011165.653467163</v>
      </c>
      <c r="AJ501" s="81">
        <v>94114444.939915851</v>
      </c>
      <c r="AK501" s="81">
        <v>0</v>
      </c>
      <c r="AL501" s="81">
        <v>0</v>
      </c>
      <c r="AM501" s="81">
        <v>6634076.88980636</v>
      </c>
      <c r="AN501" s="81">
        <v>0</v>
      </c>
      <c r="AO501" s="81">
        <v>0</v>
      </c>
      <c r="AP501" s="82"/>
      <c r="AQ501" s="81">
        <v>1875</v>
      </c>
      <c r="AR501" s="81">
        <v>554</v>
      </c>
      <c r="AS501" s="81">
        <v>0</v>
      </c>
      <c r="AT501" s="81">
        <v>0</v>
      </c>
      <c r="AU501" s="81">
        <v>0</v>
      </c>
      <c r="AV501" s="81">
        <v>0</v>
      </c>
      <c r="AW501" s="81"/>
      <c r="AX501" s="82"/>
      <c r="AY501" s="81">
        <v>8590.7999999999847</v>
      </c>
      <c r="AZ501" s="81">
        <v>38214.000000000007</v>
      </c>
      <c r="BA501" s="81">
        <v>0</v>
      </c>
      <c r="BB501" s="81">
        <v>0</v>
      </c>
      <c r="BC501" s="81">
        <v>0</v>
      </c>
      <c r="BD501" s="81">
        <v>0</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2371</v>
      </c>
      <c r="B502" s="80">
        <v>34</v>
      </c>
      <c r="C502" s="80">
        <v>19</v>
      </c>
      <c r="D502" s="80">
        <v>2</v>
      </c>
      <c r="E502" s="80">
        <v>2022</v>
      </c>
      <c r="F502" s="80" t="s">
        <v>568</v>
      </c>
      <c r="G502" s="174" t="s">
        <v>2352</v>
      </c>
      <c r="H502" s="80" t="s">
        <v>2353</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1992</v>
      </c>
      <c r="AR502" s="81">
        <v>578</v>
      </c>
      <c r="AS502" s="81">
        <v>0</v>
      </c>
      <c r="AT502" s="81">
        <v>0</v>
      </c>
      <c r="AU502" s="81">
        <v>0</v>
      </c>
      <c r="AV502" s="81">
        <v>0</v>
      </c>
      <c r="AW502" s="81"/>
      <c r="AX502" s="82"/>
      <c r="AY502" s="81">
        <v>9302.9999999999782</v>
      </c>
      <c r="AZ502" s="81">
        <v>41807.600000000013</v>
      </c>
      <c r="BA502" s="81">
        <v>0</v>
      </c>
      <c r="BB502" s="81">
        <v>0</v>
      </c>
      <c r="BC502" s="81">
        <v>0</v>
      </c>
      <c r="BD502" s="81">
        <v>0</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2372</v>
      </c>
      <c r="B503" s="80">
        <v>341</v>
      </c>
      <c r="C503" s="80">
        <v>1</v>
      </c>
      <c r="D503" s="80">
        <v>21</v>
      </c>
      <c r="E503" s="80">
        <v>1990</v>
      </c>
      <c r="F503" s="80" t="s">
        <v>562</v>
      </c>
      <c r="G503" s="80" t="s">
        <v>2373</v>
      </c>
      <c r="H503" s="80" t="s">
        <v>2374</v>
      </c>
      <c r="I503" s="177"/>
      <c r="J503" s="81">
        <v>167.28581296301311</v>
      </c>
      <c r="K503" s="81">
        <v>2.0736376226331847</v>
      </c>
      <c r="L503" s="81">
        <v>3.4739869605462346</v>
      </c>
      <c r="M503" s="81">
        <v>13.722526602793321</v>
      </c>
      <c r="N503" s="81">
        <v>35.469923406938413</v>
      </c>
      <c r="O503" s="81">
        <v>33.220548328424961</v>
      </c>
      <c r="P503" s="81">
        <v>29.034917230575743</v>
      </c>
      <c r="Q503" s="81">
        <v>2.4900528456402862</v>
      </c>
      <c r="R503" s="81">
        <v>0</v>
      </c>
      <c r="S503" s="81">
        <v>2.7038972550456211</v>
      </c>
      <c r="T503" s="82"/>
      <c r="U503" s="81">
        <v>14237167</v>
      </c>
      <c r="V503" s="81">
        <v>776</v>
      </c>
      <c r="W503" s="81">
        <v>40</v>
      </c>
      <c r="X503" s="81">
        <v>5218</v>
      </c>
      <c r="Y503" s="81">
        <v>11362</v>
      </c>
      <c r="Z503" s="81">
        <v>13664</v>
      </c>
      <c r="AA503" s="81">
        <v>7050</v>
      </c>
      <c r="AB503" s="81">
        <v>40430</v>
      </c>
      <c r="AC503" s="81">
        <v>0</v>
      </c>
      <c r="AD503" s="81">
        <v>2.7038972550456211</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2375</v>
      </c>
      <c r="B504" s="80">
        <v>342</v>
      </c>
      <c r="C504" s="80">
        <v>2</v>
      </c>
      <c r="D504" s="80">
        <v>21</v>
      </c>
      <c r="E504" s="80">
        <v>2005</v>
      </c>
      <c r="F504" s="80" t="s">
        <v>565</v>
      </c>
      <c r="G504" s="80" t="s">
        <v>2373</v>
      </c>
      <c r="H504" s="80" t="s">
        <v>2374</v>
      </c>
      <c r="I504" s="177"/>
      <c r="J504" s="81">
        <v>172.63493270602507</v>
      </c>
      <c r="K504" s="81">
        <v>1.7691958702914032</v>
      </c>
      <c r="L504" s="81">
        <v>2.9503154567179699</v>
      </c>
      <c r="M504" s="81">
        <v>36.984269498421384</v>
      </c>
      <c r="N504" s="81">
        <v>61.771367814729253</v>
      </c>
      <c r="O504" s="81">
        <v>56.109043376265909</v>
      </c>
      <c r="P504" s="81">
        <v>23.845922355098278</v>
      </c>
      <c r="Q504" s="81">
        <v>2.8058174878060562</v>
      </c>
      <c r="R504" s="81">
        <v>0</v>
      </c>
      <c r="S504" s="81">
        <v>4.2215552062344672</v>
      </c>
      <c r="T504" s="82"/>
      <c r="U504" s="81">
        <v>17547492</v>
      </c>
      <c r="V504" s="81">
        <v>772</v>
      </c>
      <c r="W504" s="81">
        <v>39</v>
      </c>
      <c r="X504" s="81">
        <v>7464</v>
      </c>
      <c r="Y504" s="81">
        <v>16802</v>
      </c>
      <c r="Z504" s="81">
        <v>26706</v>
      </c>
      <c r="AA504" s="81">
        <v>4742</v>
      </c>
      <c r="AB504" s="81">
        <v>47625</v>
      </c>
      <c r="AC504" s="81">
        <v>0</v>
      </c>
      <c r="AD504" s="81">
        <v>4.2215552062344672</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2376</v>
      </c>
      <c r="B505" s="80">
        <v>343</v>
      </c>
      <c r="C505" s="80">
        <v>3</v>
      </c>
      <c r="D505" s="80">
        <v>21</v>
      </c>
      <c r="E505" s="80">
        <v>2006</v>
      </c>
      <c r="F505" s="80" t="s">
        <v>566</v>
      </c>
      <c r="G505" s="80" t="s">
        <v>2373</v>
      </c>
      <c r="H505" s="80" t="s">
        <v>2374</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2377</v>
      </c>
      <c r="B506" s="80">
        <v>344</v>
      </c>
      <c r="C506" s="80">
        <v>4</v>
      </c>
      <c r="D506" s="80">
        <v>21</v>
      </c>
      <c r="E506" s="80">
        <v>2007</v>
      </c>
      <c r="F506" s="80" t="s">
        <v>567</v>
      </c>
      <c r="G506" s="80" t="s">
        <v>2373</v>
      </c>
      <c r="H506" s="80" t="s">
        <v>2374</v>
      </c>
      <c r="I506" s="177"/>
      <c r="J506" s="81">
        <v>177.8292615763105</v>
      </c>
      <c r="K506" s="81">
        <v>1.4844881113195016</v>
      </c>
      <c r="L506" s="81">
        <v>7.2312238088759493</v>
      </c>
      <c r="M506" s="81">
        <v>42.473297153593137</v>
      </c>
      <c r="N506" s="81">
        <v>61.96115747765365</v>
      </c>
      <c r="O506" s="81">
        <v>55.88012788793484</v>
      </c>
      <c r="P506" s="81">
        <v>23.842255085100565</v>
      </c>
      <c r="Q506" s="81">
        <v>2.9971997438311253</v>
      </c>
      <c r="R506" s="81">
        <v>0</v>
      </c>
      <c r="S506" s="81">
        <v>3.8302513461765488</v>
      </c>
      <c r="T506" s="82"/>
      <c r="U506" s="81">
        <v>21571187</v>
      </c>
      <c r="V506" s="81">
        <v>649</v>
      </c>
      <c r="W506" s="81">
        <v>82</v>
      </c>
      <c r="X506" s="81">
        <v>9382</v>
      </c>
      <c r="Y506" s="81">
        <v>17528</v>
      </c>
      <c r="Z506" s="81">
        <v>27649</v>
      </c>
      <c r="AA506" s="81">
        <v>4669</v>
      </c>
      <c r="AB506" s="81">
        <v>48183</v>
      </c>
      <c r="AC506" s="81">
        <v>0</v>
      </c>
      <c r="AD506" s="81">
        <v>3.8302513461765488</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2378</v>
      </c>
      <c r="B507" s="80">
        <v>345</v>
      </c>
      <c r="C507" s="80">
        <v>5</v>
      </c>
      <c r="D507" s="80">
        <v>21</v>
      </c>
      <c r="E507" s="80">
        <v>2008</v>
      </c>
      <c r="F507" s="80" t="s">
        <v>84</v>
      </c>
      <c r="G507" s="80" t="s">
        <v>2373</v>
      </c>
      <c r="H507" s="80" t="s">
        <v>2374</v>
      </c>
      <c r="I507" s="177"/>
      <c r="J507" s="81">
        <v>159.91009981684132</v>
      </c>
      <c r="K507" s="81">
        <v>1.1085920852418398</v>
      </c>
      <c r="L507" s="81">
        <v>2.3574977184836881</v>
      </c>
      <c r="M507" s="81">
        <v>42.351443634268982</v>
      </c>
      <c r="N507" s="81">
        <v>62.957226414723443</v>
      </c>
      <c r="O507" s="81">
        <v>54.239165287016483</v>
      </c>
      <c r="P507" s="81">
        <v>23.18769944535061</v>
      </c>
      <c r="Q507" s="81">
        <v>2.9775701431361723</v>
      </c>
      <c r="R507" s="81">
        <v>0</v>
      </c>
      <c r="S507" s="81">
        <v>3.7753561414669838</v>
      </c>
      <c r="T507" s="82"/>
      <c r="U507" s="81">
        <v>20672033</v>
      </c>
      <c r="V507" s="81">
        <v>649</v>
      </c>
      <c r="W507" s="81">
        <v>30</v>
      </c>
      <c r="X507" s="81">
        <v>9382</v>
      </c>
      <c r="Y507" s="81">
        <v>18007</v>
      </c>
      <c r="Z507" s="81">
        <v>27779</v>
      </c>
      <c r="AA507" s="81">
        <v>4546</v>
      </c>
      <c r="AB507" s="81">
        <v>48654</v>
      </c>
      <c r="AC507" s="81">
        <v>0</v>
      </c>
      <c r="AD507" s="81">
        <v>3.7753561414669838</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2379</v>
      </c>
      <c r="B508" s="80">
        <v>346</v>
      </c>
      <c r="C508" s="80">
        <v>6</v>
      </c>
      <c r="D508" s="80">
        <v>21</v>
      </c>
      <c r="E508" s="80">
        <v>2009</v>
      </c>
      <c r="F508" s="80" t="s">
        <v>85</v>
      </c>
      <c r="G508" s="80" t="s">
        <v>2373</v>
      </c>
      <c r="H508" s="80" t="s">
        <v>2374</v>
      </c>
      <c r="I508" s="177"/>
      <c r="J508" s="81">
        <v>146.10431486980741</v>
      </c>
      <c r="K508" s="81">
        <v>1.3363878163018401</v>
      </c>
      <c r="L508" s="81">
        <v>2.6363424126097685</v>
      </c>
      <c r="M508" s="81">
        <v>49.176878884416894</v>
      </c>
      <c r="N508" s="81">
        <v>61.590831225006802</v>
      </c>
      <c r="O508" s="81">
        <v>55.471108147928156</v>
      </c>
      <c r="P508" s="81">
        <v>21.965547859313439</v>
      </c>
      <c r="Q508" s="81">
        <v>2.8360916926139459</v>
      </c>
      <c r="R508" s="81">
        <v>0</v>
      </c>
      <c r="S508" s="81">
        <v>2.7888331914399775</v>
      </c>
      <c r="T508" s="82"/>
      <c r="U508" s="81">
        <v>14848353</v>
      </c>
      <c r="V508" s="81">
        <v>822</v>
      </c>
      <c r="W508" s="81">
        <v>57</v>
      </c>
      <c r="X508" s="81">
        <v>11525</v>
      </c>
      <c r="Y508" s="81">
        <v>18199</v>
      </c>
      <c r="Z508" s="81">
        <v>28042</v>
      </c>
      <c r="AA508" s="81">
        <v>4421</v>
      </c>
      <c r="AB508" s="81">
        <v>48648</v>
      </c>
      <c r="AC508" s="81">
        <v>0</v>
      </c>
      <c r="AD508" s="81">
        <v>2.7888331914399775</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0</v>
      </c>
      <c r="BI508" s="81">
        <v>149.607</v>
      </c>
      <c r="BJ508" s="81">
        <v>0</v>
      </c>
      <c r="BK508" s="81">
        <v>15.356999999999999</v>
      </c>
      <c r="BL508" s="81">
        <v>0</v>
      </c>
      <c r="BM508" s="82"/>
      <c r="BN508" s="81">
        <v>0</v>
      </c>
      <c r="BO508" s="81">
        <v>0</v>
      </c>
      <c r="BP508" s="81">
        <v>8</v>
      </c>
      <c r="BQ508" s="81">
        <v>0</v>
      </c>
      <c r="BR508" s="81">
        <v>3</v>
      </c>
      <c r="BS508" s="81">
        <v>0</v>
      </c>
      <c r="BT508"/>
      <c r="BU508" s="80"/>
      <c r="BV508" s="80"/>
      <c r="BW508" s="80"/>
      <c r="BX508" s="80"/>
      <c r="BY508" s="80"/>
      <c r="BZ508" s="80"/>
      <c r="CA508" s="80"/>
      <c r="CB508" s="80"/>
      <c r="CC508" s="80"/>
    </row>
    <row r="509" spans="1:81">
      <c r="A509" s="80" t="s">
        <v>2380</v>
      </c>
      <c r="B509" s="80">
        <v>347</v>
      </c>
      <c r="C509" s="80">
        <v>7</v>
      </c>
      <c r="D509" s="80">
        <v>21</v>
      </c>
      <c r="E509" s="80">
        <v>2010</v>
      </c>
      <c r="F509" s="80" t="s">
        <v>86</v>
      </c>
      <c r="G509" s="80" t="s">
        <v>2373</v>
      </c>
      <c r="H509" s="80" t="s">
        <v>2374</v>
      </c>
      <c r="I509" s="177"/>
      <c r="J509" s="81">
        <v>195.61287632144987</v>
      </c>
      <c r="K509" s="81">
        <v>1.4257832655524836</v>
      </c>
      <c r="L509" s="81">
        <v>2.4869439788894692</v>
      </c>
      <c r="M509" s="81">
        <v>50.486012359982375</v>
      </c>
      <c r="N509" s="81">
        <v>68.678875038810943</v>
      </c>
      <c r="O509" s="81">
        <v>55.677250914936174</v>
      </c>
      <c r="P509" s="81">
        <v>22.370191923362881</v>
      </c>
      <c r="Q509" s="81">
        <v>2.9702709762001556</v>
      </c>
      <c r="R509" s="81">
        <v>0</v>
      </c>
      <c r="S509" s="81">
        <v>3.7079401855454219</v>
      </c>
      <c r="T509" s="82"/>
      <c r="U509" s="81">
        <v>20140587</v>
      </c>
      <c r="V509" s="81">
        <v>822</v>
      </c>
      <c r="W509" s="81">
        <v>57</v>
      </c>
      <c r="X509" s="81">
        <v>11525</v>
      </c>
      <c r="Y509" s="81">
        <v>18485</v>
      </c>
      <c r="Z509" s="81">
        <v>28277</v>
      </c>
      <c r="AA509" s="81">
        <v>4390</v>
      </c>
      <c r="AB509" s="81">
        <v>48820</v>
      </c>
      <c r="AC509" s="81">
        <v>0</v>
      </c>
      <c r="AD509" s="81">
        <v>3.7079401855454219</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0</v>
      </c>
      <c r="BI509" s="81">
        <v>173.56700000000001</v>
      </c>
      <c r="BJ509" s="81">
        <v>0</v>
      </c>
      <c r="BK509" s="81">
        <v>12.876000000000001</v>
      </c>
      <c r="BL509" s="81">
        <v>0</v>
      </c>
      <c r="BM509" s="82"/>
      <c r="BN509" s="81">
        <v>0</v>
      </c>
      <c r="BO509" s="81">
        <v>0</v>
      </c>
      <c r="BP509" s="81">
        <v>8</v>
      </c>
      <c r="BQ509" s="81">
        <v>0</v>
      </c>
      <c r="BR509" s="81">
        <v>3</v>
      </c>
      <c r="BS509" s="81">
        <v>0</v>
      </c>
      <c r="BT509"/>
      <c r="BU509" s="80">
        <v>182.30500000000001</v>
      </c>
      <c r="BV509" s="80">
        <v>0</v>
      </c>
      <c r="BW509" s="80">
        <v>0</v>
      </c>
      <c r="BX509" s="80">
        <v>0</v>
      </c>
      <c r="BY509" s="80">
        <v>0</v>
      </c>
      <c r="BZ509" s="80">
        <v>0</v>
      </c>
      <c r="CA509" s="80">
        <v>0</v>
      </c>
      <c r="CB509" s="80">
        <v>4.1379999999999999</v>
      </c>
      <c r="CC509" s="80">
        <v>0</v>
      </c>
    </row>
    <row r="510" spans="1:81">
      <c r="A510" s="80" t="s">
        <v>2381</v>
      </c>
      <c r="B510" s="80">
        <v>348</v>
      </c>
      <c r="C510" s="80">
        <v>8</v>
      </c>
      <c r="D510" s="80">
        <v>21</v>
      </c>
      <c r="E510" s="80">
        <v>2011</v>
      </c>
      <c r="F510" s="80" t="s">
        <v>87</v>
      </c>
      <c r="G510" s="80" t="s">
        <v>2373</v>
      </c>
      <c r="H510" s="80" t="s">
        <v>2374</v>
      </c>
      <c r="I510" s="177"/>
      <c r="J510" s="81">
        <v>212.05011580453086</v>
      </c>
      <c r="K510" s="81">
        <v>1.936158868184412</v>
      </c>
      <c r="L510" s="81">
        <v>2.582427149445762</v>
      </c>
      <c r="M510" s="81">
        <v>54.677511898700089</v>
      </c>
      <c r="N510" s="81">
        <v>69.700045785195115</v>
      </c>
      <c r="O510" s="81">
        <v>55.345172300281362</v>
      </c>
      <c r="P510" s="81">
        <v>21.891975906902122</v>
      </c>
      <c r="Q510" s="81">
        <v>3.4289826868913758</v>
      </c>
      <c r="R510" s="81">
        <v>0</v>
      </c>
      <c r="S510" s="81">
        <v>3.825526809627144</v>
      </c>
      <c r="T510" s="82"/>
      <c r="U510" s="81">
        <v>21496762</v>
      </c>
      <c r="V510" s="81">
        <v>822</v>
      </c>
      <c r="W510" s="81">
        <v>57</v>
      </c>
      <c r="X510" s="81">
        <v>11525</v>
      </c>
      <c r="Y510" s="81">
        <v>18625</v>
      </c>
      <c r="Z510" s="81">
        <v>28719</v>
      </c>
      <c r="AA510" s="81">
        <v>4424</v>
      </c>
      <c r="AB510" s="81">
        <v>48861</v>
      </c>
      <c r="AC510" s="81">
        <v>0</v>
      </c>
      <c r="AD510" s="81">
        <v>3.825526809627144</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0</v>
      </c>
      <c r="BI510" s="81">
        <v>163.95699999999999</v>
      </c>
      <c r="BJ510" s="81">
        <v>0</v>
      </c>
      <c r="BK510" s="81">
        <v>56.537000000000006</v>
      </c>
      <c r="BL510" s="81">
        <v>0</v>
      </c>
      <c r="BM510" s="82"/>
      <c r="BN510" s="81">
        <v>0</v>
      </c>
      <c r="BO510" s="81">
        <v>0</v>
      </c>
      <c r="BP510" s="81">
        <v>8</v>
      </c>
      <c r="BQ510" s="81">
        <v>0</v>
      </c>
      <c r="BR510" s="81">
        <v>5</v>
      </c>
      <c r="BS510" s="81">
        <v>0</v>
      </c>
      <c r="BT510"/>
      <c r="BU510" s="80">
        <v>169.07300000000001</v>
      </c>
      <c r="BV510" s="80">
        <v>43.643000000000001</v>
      </c>
      <c r="BW510" s="80">
        <v>0</v>
      </c>
      <c r="BX510" s="80">
        <v>0</v>
      </c>
      <c r="BY510" s="80">
        <v>0</v>
      </c>
      <c r="BZ510" s="80">
        <v>0</v>
      </c>
      <c r="CA510" s="80">
        <v>3.246</v>
      </c>
      <c r="CB510" s="80">
        <v>4.532</v>
      </c>
      <c r="CC510" s="80">
        <v>0</v>
      </c>
    </row>
    <row r="511" spans="1:81">
      <c r="A511" s="80" t="s">
        <v>2382</v>
      </c>
      <c r="B511" s="80">
        <v>349</v>
      </c>
      <c r="C511" s="80">
        <v>9</v>
      </c>
      <c r="D511" s="80">
        <v>21</v>
      </c>
      <c r="E511" s="80">
        <v>2012</v>
      </c>
      <c r="F511" s="80" t="s">
        <v>88</v>
      </c>
      <c r="G511" s="80" t="s">
        <v>2373</v>
      </c>
      <c r="H511" s="80" t="s">
        <v>2374</v>
      </c>
      <c r="I511" s="177"/>
      <c r="J511" s="81">
        <v>185.70079450043394</v>
      </c>
      <c r="K511" s="81">
        <v>1.7315038800652578</v>
      </c>
      <c r="L511" s="81">
        <v>2.515586352889609</v>
      </c>
      <c r="M511" s="81">
        <v>57.764645210761543</v>
      </c>
      <c r="N511" s="81">
        <v>73.14835545198558</v>
      </c>
      <c r="O511" s="81">
        <v>55.485151213474495</v>
      </c>
      <c r="P511" s="81">
        <v>22.011556424443516</v>
      </c>
      <c r="Q511" s="81">
        <v>3.8249338998447211</v>
      </c>
      <c r="R511" s="81">
        <v>0</v>
      </c>
      <c r="S511" s="81">
        <v>4.3609051705754682</v>
      </c>
      <c r="T511" s="82"/>
      <c r="U511" s="81">
        <v>20270619</v>
      </c>
      <c r="V511" s="81">
        <v>822</v>
      </c>
      <c r="W511" s="81">
        <v>57</v>
      </c>
      <c r="X511" s="81">
        <v>11525</v>
      </c>
      <c r="Y511" s="81">
        <v>19336</v>
      </c>
      <c r="Z511" s="81">
        <v>29020</v>
      </c>
      <c r="AA511" s="81">
        <v>4423</v>
      </c>
      <c r="AB511" s="81">
        <v>50165</v>
      </c>
      <c r="AC511" s="81">
        <v>0</v>
      </c>
      <c r="AD511" s="81">
        <v>4.3609051705754682</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0</v>
      </c>
      <c r="BI511" s="81">
        <v>69.852000000000004</v>
      </c>
      <c r="BJ511" s="81">
        <v>0</v>
      </c>
      <c r="BK511" s="81">
        <v>54.265000000000001</v>
      </c>
      <c r="BL511" s="81">
        <v>0</v>
      </c>
      <c r="BM511" s="82"/>
      <c r="BN511" s="81">
        <v>0</v>
      </c>
      <c r="BO511" s="81">
        <v>0</v>
      </c>
      <c r="BP511" s="81">
        <v>9</v>
      </c>
      <c r="BQ511" s="81">
        <v>0</v>
      </c>
      <c r="BR511" s="81">
        <v>5</v>
      </c>
      <c r="BS511" s="81">
        <v>0</v>
      </c>
      <c r="BT511"/>
      <c r="BU511" s="80">
        <v>80.614999999999995</v>
      </c>
      <c r="BV511" s="80">
        <v>43.502000000000002</v>
      </c>
      <c r="BW511" s="80">
        <v>0</v>
      </c>
      <c r="BX511" s="80">
        <v>0</v>
      </c>
      <c r="BY511" s="80">
        <v>0</v>
      </c>
      <c r="BZ511" s="80">
        <v>0</v>
      </c>
      <c r="CA511" s="80">
        <v>0</v>
      </c>
      <c r="CB511" s="80">
        <v>0</v>
      </c>
      <c r="CC511" s="80">
        <v>0</v>
      </c>
    </row>
    <row r="512" spans="1:81">
      <c r="A512" s="80" t="s">
        <v>2383</v>
      </c>
      <c r="B512" s="80">
        <v>350</v>
      </c>
      <c r="C512" s="80">
        <v>10</v>
      </c>
      <c r="D512" s="80">
        <v>21</v>
      </c>
      <c r="E512" s="80">
        <v>2013</v>
      </c>
      <c r="F512" s="80" t="s">
        <v>89</v>
      </c>
      <c r="G512" s="80" t="s">
        <v>2373</v>
      </c>
      <c r="H512" s="80" t="s">
        <v>2374</v>
      </c>
      <c r="I512" s="177"/>
      <c r="J512" s="81">
        <v>161.00062148588646</v>
      </c>
      <c r="K512" s="81">
        <v>1.4713990934185914</v>
      </c>
      <c r="L512" s="81">
        <v>2.3211776884436293</v>
      </c>
      <c r="M512" s="81">
        <v>57.508492844614942</v>
      </c>
      <c r="N512" s="81">
        <v>66.010912500713502</v>
      </c>
      <c r="O512" s="81">
        <v>54.072769824952971</v>
      </c>
      <c r="P512" s="81">
        <v>22.239359148559348</v>
      </c>
      <c r="Q512" s="81">
        <v>3.8889290284088247</v>
      </c>
      <c r="R512" s="81">
        <v>0</v>
      </c>
      <c r="S512" s="81">
        <v>4.0696408478356423</v>
      </c>
      <c r="T512" s="82"/>
      <c r="U512" s="81">
        <v>18127977</v>
      </c>
      <c r="V512" s="81">
        <v>822</v>
      </c>
      <c r="W512" s="81">
        <v>57</v>
      </c>
      <c r="X512" s="81">
        <v>11525</v>
      </c>
      <c r="Y512" s="81">
        <v>19310</v>
      </c>
      <c r="Z512" s="81">
        <v>29544</v>
      </c>
      <c r="AA512" s="81">
        <v>4452</v>
      </c>
      <c r="AB512" s="81">
        <v>50273</v>
      </c>
      <c r="AC512" s="81">
        <v>0</v>
      </c>
      <c r="AD512" s="81">
        <v>4.0696408478356423</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0</v>
      </c>
      <c r="BI512" s="81">
        <v>87.397000000000006</v>
      </c>
      <c r="BJ512" s="81">
        <v>0</v>
      </c>
      <c r="BK512" s="81">
        <v>53.895000000000003</v>
      </c>
      <c r="BL512" s="81">
        <v>0</v>
      </c>
      <c r="BM512" s="82"/>
      <c r="BN512" s="81">
        <v>0</v>
      </c>
      <c r="BO512" s="81">
        <v>0</v>
      </c>
      <c r="BP512" s="81">
        <v>10</v>
      </c>
      <c r="BQ512" s="81">
        <v>0</v>
      </c>
      <c r="BR512" s="81">
        <v>5</v>
      </c>
      <c r="BS512" s="81">
        <v>0</v>
      </c>
      <c r="BT512"/>
      <c r="BU512" s="80">
        <v>91.805999999999997</v>
      </c>
      <c r="BV512" s="80">
        <v>43.179000000000002</v>
      </c>
      <c r="BW512" s="80">
        <v>0</v>
      </c>
      <c r="BX512" s="80">
        <v>0</v>
      </c>
      <c r="BY512" s="80">
        <v>0</v>
      </c>
      <c r="BZ512" s="80">
        <v>0</v>
      </c>
      <c r="CA512" s="80">
        <v>3.0289999999999999</v>
      </c>
      <c r="CB512" s="80">
        <v>3.278</v>
      </c>
      <c r="CC512" s="80">
        <v>0</v>
      </c>
    </row>
    <row r="513" spans="1:81">
      <c r="A513" s="80" t="s">
        <v>2384</v>
      </c>
      <c r="B513" s="80">
        <v>351</v>
      </c>
      <c r="C513" s="80">
        <v>11</v>
      </c>
      <c r="D513" s="80">
        <v>21</v>
      </c>
      <c r="E513" s="80">
        <v>2014</v>
      </c>
      <c r="F513" s="80" t="s">
        <v>90</v>
      </c>
      <c r="G513" s="80" t="s">
        <v>2373</v>
      </c>
      <c r="H513" s="80" t="s">
        <v>2374</v>
      </c>
      <c r="I513" s="177"/>
      <c r="J513" s="81">
        <v>132.65362703668845</v>
      </c>
      <c r="K513" s="81">
        <v>1.4465734126160992</v>
      </c>
      <c r="L513" s="81">
        <v>1.9542277623791657</v>
      </c>
      <c r="M513" s="81">
        <v>50.621917167376182</v>
      </c>
      <c r="N513" s="81">
        <v>64.622426910058309</v>
      </c>
      <c r="O513" s="81">
        <v>51.815272883576881</v>
      </c>
      <c r="P513" s="81">
        <v>22.766778232974424</v>
      </c>
      <c r="Q513" s="81">
        <v>3.733923707833692</v>
      </c>
      <c r="R513" s="81">
        <v>0</v>
      </c>
      <c r="S513" s="81">
        <v>4.0412977654717261</v>
      </c>
      <c r="T513" s="82"/>
      <c r="U513" s="81">
        <v>16309861</v>
      </c>
      <c r="V513" s="81">
        <v>700</v>
      </c>
      <c r="W513" s="81">
        <v>41</v>
      </c>
      <c r="X513" s="81">
        <v>10868</v>
      </c>
      <c r="Y513" s="81">
        <v>19714</v>
      </c>
      <c r="Z513" s="81">
        <v>29817</v>
      </c>
      <c r="AA513" s="81">
        <v>4534</v>
      </c>
      <c r="AB513" s="81">
        <v>50309</v>
      </c>
      <c r="AC513" s="81">
        <v>0</v>
      </c>
      <c r="AD513" s="81">
        <v>4.0412977654717261</v>
      </c>
      <c r="AE513" s="82"/>
      <c r="AF513" s="81">
        <v>95529067.265034363</v>
      </c>
      <c r="AG513" s="81">
        <v>1317355.2576032379</v>
      </c>
      <c r="AH513" s="81">
        <v>472372.55291629431</v>
      </c>
      <c r="AI513" s="81">
        <v>66902489.031357758</v>
      </c>
      <c r="AJ513" s="81">
        <v>91553628.21117501</v>
      </c>
      <c r="AK513" s="81">
        <v>0</v>
      </c>
      <c r="AL513" s="81">
        <v>0</v>
      </c>
      <c r="AM513" s="81">
        <v>6906673.9217981985</v>
      </c>
      <c r="AN513" s="81">
        <v>0</v>
      </c>
      <c r="AO513" s="81">
        <v>0</v>
      </c>
      <c r="AP513" s="82"/>
      <c r="AQ513" s="81">
        <v>1430</v>
      </c>
      <c r="AR513" s="81">
        <v>165</v>
      </c>
      <c r="AS513" s="81">
        <v>0</v>
      </c>
      <c r="AT513" s="81">
        <v>0</v>
      </c>
      <c r="AU513" s="81">
        <v>0</v>
      </c>
      <c r="AV513" s="81">
        <v>0</v>
      </c>
      <c r="AW513" s="81" t="s">
        <v>564</v>
      </c>
      <c r="AX513" s="82"/>
      <c r="AY513" s="81">
        <v>5717.7999999999993</v>
      </c>
      <c r="AZ513" s="81">
        <v>11591</v>
      </c>
      <c r="BA513" s="81">
        <v>0</v>
      </c>
      <c r="BB513" s="81">
        <v>0</v>
      </c>
      <c r="BC513" s="81">
        <v>0</v>
      </c>
      <c r="BD513" s="81">
        <v>0</v>
      </c>
      <c r="BE513" s="81" t="s">
        <v>564</v>
      </c>
      <c r="BF513" s="82"/>
      <c r="BG513" s="81">
        <v>0</v>
      </c>
      <c r="BH513" s="81">
        <v>0</v>
      </c>
      <c r="BI513" s="81">
        <v>171.37100000000001</v>
      </c>
      <c r="BJ513" s="81">
        <v>0</v>
      </c>
      <c r="BK513" s="81">
        <v>54.089999999999996</v>
      </c>
      <c r="BL513" s="81">
        <v>0</v>
      </c>
      <c r="BM513" s="82"/>
      <c r="BN513" s="81">
        <v>0</v>
      </c>
      <c r="BO513" s="81">
        <v>0</v>
      </c>
      <c r="BP513" s="81">
        <v>10</v>
      </c>
      <c r="BQ513" s="81">
        <v>0</v>
      </c>
      <c r="BR513" s="81">
        <v>5</v>
      </c>
      <c r="BS513" s="81">
        <v>0</v>
      </c>
      <c r="BT513"/>
      <c r="BU513" s="80">
        <v>181.35900000000001</v>
      </c>
      <c r="BV513" s="80">
        <v>44.101999999999997</v>
      </c>
      <c r="BW513" s="80">
        <v>0</v>
      </c>
      <c r="BX513" s="80">
        <v>0</v>
      </c>
      <c r="BY513" s="80">
        <v>0</v>
      </c>
      <c r="BZ513" s="80">
        <v>0</v>
      </c>
      <c r="CA513" s="80">
        <v>0</v>
      </c>
      <c r="CB513" s="80">
        <v>0</v>
      </c>
      <c r="CC513" s="80">
        <v>0</v>
      </c>
    </row>
    <row r="514" spans="1:81">
      <c r="A514" s="80" t="s">
        <v>2385</v>
      </c>
      <c r="B514" s="80">
        <v>352</v>
      </c>
      <c r="C514" s="80">
        <v>12</v>
      </c>
      <c r="D514" s="80">
        <v>21</v>
      </c>
      <c r="E514" s="80">
        <v>2015</v>
      </c>
      <c r="F514" s="80" t="s">
        <v>91</v>
      </c>
      <c r="G514" s="80" t="s">
        <v>2373</v>
      </c>
      <c r="H514" s="80" t="s">
        <v>2374</v>
      </c>
      <c r="I514" s="177"/>
      <c r="J514" s="81">
        <v>120.81371593193123</v>
      </c>
      <c r="K514" s="81">
        <v>1.4026572081639166</v>
      </c>
      <c r="L514" s="81">
        <v>2.2965802063741352</v>
      </c>
      <c r="M514" s="81">
        <v>48.255105520124445</v>
      </c>
      <c r="N514" s="81">
        <v>58.551665690244903</v>
      </c>
      <c r="O514" s="81">
        <v>51.906014758516953</v>
      </c>
      <c r="P514" s="81">
        <v>23.121386340062845</v>
      </c>
      <c r="Q514" s="81">
        <v>3.6498766329257877</v>
      </c>
      <c r="R514" s="81">
        <v>0</v>
      </c>
      <c r="S514" s="81">
        <v>4.605294259290889</v>
      </c>
      <c r="T514" s="82"/>
      <c r="U514" s="81">
        <v>17026164</v>
      </c>
      <c r="V514" s="81">
        <v>700</v>
      </c>
      <c r="W514" s="81">
        <v>41</v>
      </c>
      <c r="X514" s="81">
        <v>10868</v>
      </c>
      <c r="Y514" s="81">
        <v>19863</v>
      </c>
      <c r="Z514" s="81">
        <v>30157</v>
      </c>
      <c r="AA514" s="81">
        <v>4601</v>
      </c>
      <c r="AB514" s="81">
        <v>50234</v>
      </c>
      <c r="AC514" s="81">
        <v>0</v>
      </c>
      <c r="AD514" s="81">
        <v>4.605294259290889</v>
      </c>
      <c r="AE514" s="82"/>
      <c r="AF514" s="81">
        <v>89841701.399566516</v>
      </c>
      <c r="AG514" s="81">
        <v>1163774.8247714411</v>
      </c>
      <c r="AH514" s="81">
        <v>465288.92398563644</v>
      </c>
      <c r="AI514" s="81">
        <v>65319801.675162703</v>
      </c>
      <c r="AJ514" s="81">
        <v>86130533.955335185</v>
      </c>
      <c r="AK514" s="81">
        <v>0</v>
      </c>
      <c r="AL514" s="81">
        <v>0</v>
      </c>
      <c r="AM514" s="81">
        <v>6884358.9762954703</v>
      </c>
      <c r="AN514" s="81">
        <v>0</v>
      </c>
      <c r="AO514" s="81">
        <v>0</v>
      </c>
      <c r="AP514" s="82"/>
      <c r="AQ514" s="81">
        <v>1555</v>
      </c>
      <c r="AR514" s="81">
        <v>218</v>
      </c>
      <c r="AS514" s="81">
        <v>0</v>
      </c>
      <c r="AT514" s="81">
        <v>0</v>
      </c>
      <c r="AU514" s="81">
        <v>0</v>
      </c>
      <c r="AV514" s="81">
        <v>0</v>
      </c>
      <c r="AW514" s="81" t="s">
        <v>564</v>
      </c>
      <c r="AX514" s="82"/>
      <c r="AY514" s="81">
        <v>6319.4</v>
      </c>
      <c r="AZ514" s="81">
        <v>17139</v>
      </c>
      <c r="BA514" s="81">
        <v>0</v>
      </c>
      <c r="BB514" s="81">
        <v>0</v>
      </c>
      <c r="BC514" s="81">
        <v>0</v>
      </c>
      <c r="BD514" s="81">
        <v>0</v>
      </c>
      <c r="BE514" s="81" t="s">
        <v>564</v>
      </c>
      <c r="BF514" s="82"/>
      <c r="BG514" s="81">
        <v>0</v>
      </c>
      <c r="BH514" s="81">
        <v>0</v>
      </c>
      <c r="BI514" s="81">
        <v>167.125</v>
      </c>
      <c r="BJ514" s="81">
        <v>0</v>
      </c>
      <c r="BK514" s="81">
        <v>54.198</v>
      </c>
      <c r="BL514" s="81">
        <v>0</v>
      </c>
      <c r="BM514" s="82"/>
      <c r="BN514" s="81">
        <v>0</v>
      </c>
      <c r="BO514" s="81">
        <v>0</v>
      </c>
      <c r="BP514" s="81">
        <v>10</v>
      </c>
      <c r="BQ514" s="81">
        <v>0</v>
      </c>
      <c r="BR514" s="81">
        <v>5</v>
      </c>
      <c r="BS514" s="81">
        <v>0</v>
      </c>
      <c r="BT514"/>
      <c r="BU514" s="80">
        <v>170.316</v>
      </c>
      <c r="BV514" s="80">
        <v>44.631</v>
      </c>
      <c r="BW514" s="80">
        <v>0</v>
      </c>
      <c r="BX514" s="80">
        <v>0</v>
      </c>
      <c r="BY514" s="80">
        <v>0</v>
      </c>
      <c r="BZ514" s="80">
        <v>0</v>
      </c>
      <c r="CA514" s="80">
        <v>3.0760000000000001</v>
      </c>
      <c r="CB514" s="80">
        <v>3.3</v>
      </c>
      <c r="CC514" s="80">
        <v>0</v>
      </c>
    </row>
    <row r="515" spans="1:81">
      <c r="A515" s="80" t="s">
        <v>2386</v>
      </c>
      <c r="B515" s="80">
        <v>353</v>
      </c>
      <c r="C515" s="80">
        <v>13</v>
      </c>
      <c r="D515" s="80">
        <v>21</v>
      </c>
      <c r="E515" s="80">
        <v>2016</v>
      </c>
      <c r="F515" s="80" t="s">
        <v>92</v>
      </c>
      <c r="G515" s="80" t="s">
        <v>2373</v>
      </c>
      <c r="H515" s="80" t="s">
        <v>2374</v>
      </c>
      <c r="I515" s="177"/>
      <c r="J515" s="81">
        <v>111.45009856905278</v>
      </c>
      <c r="K515" s="81">
        <v>1.4116185533371584</v>
      </c>
      <c r="L515" s="81">
        <v>2.4315988097305805</v>
      </c>
      <c r="M515" s="81">
        <v>41.863451000273486</v>
      </c>
      <c r="N515" s="81">
        <v>58.387024404841299</v>
      </c>
      <c r="O515" s="81">
        <v>51.920107385341908</v>
      </c>
      <c r="P515" s="81">
        <v>22.296674955404637</v>
      </c>
      <c r="Q515" s="81">
        <v>3.5542742735055728</v>
      </c>
      <c r="R515" s="81">
        <v>0</v>
      </c>
      <c r="S515" s="81">
        <v>5.0984753129954665</v>
      </c>
      <c r="T515" s="82"/>
      <c r="U515" s="81">
        <v>14560064</v>
      </c>
      <c r="V515" s="81">
        <v>700</v>
      </c>
      <c r="W515" s="81">
        <v>41</v>
      </c>
      <c r="X515" s="81">
        <v>10868</v>
      </c>
      <c r="Y515" s="81">
        <v>20106</v>
      </c>
      <c r="Z515" s="81">
        <v>30536</v>
      </c>
      <c r="AA515" s="81">
        <v>4589</v>
      </c>
      <c r="AB515" s="81">
        <v>50321</v>
      </c>
      <c r="AC515" s="81">
        <v>0</v>
      </c>
      <c r="AD515" s="81">
        <v>5.0984753129954674</v>
      </c>
      <c r="AE515" s="82"/>
      <c r="AF515" s="81">
        <v>78470982.34641093</v>
      </c>
      <c r="AG515" s="81">
        <v>1105167.9836714859</v>
      </c>
      <c r="AH515" s="81">
        <v>374216.53235598857</v>
      </c>
      <c r="AI515" s="81">
        <v>64761467.681221753</v>
      </c>
      <c r="AJ515" s="81">
        <v>86093276.994142249</v>
      </c>
      <c r="AK515" s="81">
        <v>0</v>
      </c>
      <c r="AL515" s="81">
        <v>0</v>
      </c>
      <c r="AM515" s="81">
        <v>6901639.6957710404</v>
      </c>
      <c r="AN515" s="81">
        <v>0</v>
      </c>
      <c r="AO515" s="81">
        <v>0</v>
      </c>
      <c r="AP515" s="82"/>
      <c r="AQ515" s="81">
        <v>1665</v>
      </c>
      <c r="AR515" s="81">
        <v>250</v>
      </c>
      <c r="AS515" s="81">
        <v>0</v>
      </c>
      <c r="AT515" s="81">
        <v>0</v>
      </c>
      <c r="AU515" s="81">
        <v>0</v>
      </c>
      <c r="AV515" s="81">
        <v>0</v>
      </c>
      <c r="AW515" s="81" t="s">
        <v>564</v>
      </c>
      <c r="AX515" s="82"/>
      <c r="AY515" s="81">
        <v>6833</v>
      </c>
      <c r="AZ515" s="81">
        <v>19418.599999999999</v>
      </c>
      <c r="BA515" s="81">
        <v>0</v>
      </c>
      <c r="BB515" s="81">
        <v>0</v>
      </c>
      <c r="BC515" s="81">
        <v>0</v>
      </c>
      <c r="BD515" s="81">
        <v>0</v>
      </c>
      <c r="BE515" s="81" t="s">
        <v>564</v>
      </c>
      <c r="BF515" s="82"/>
      <c r="BG515" s="81">
        <v>0</v>
      </c>
      <c r="BH515" s="81">
        <v>0</v>
      </c>
      <c r="BI515" s="81">
        <v>160.06899999999999</v>
      </c>
      <c r="BJ515" s="81">
        <v>0</v>
      </c>
      <c r="BK515" s="81">
        <v>53.303999999999995</v>
      </c>
      <c r="BL515" s="81">
        <v>0</v>
      </c>
      <c r="BM515" s="82"/>
      <c r="BN515" s="81">
        <v>0</v>
      </c>
      <c r="BO515" s="81">
        <v>0</v>
      </c>
      <c r="BP515" s="81">
        <v>10</v>
      </c>
      <c r="BQ515" s="81">
        <v>0</v>
      </c>
      <c r="BR515" s="81">
        <v>5</v>
      </c>
      <c r="BS515" s="81">
        <v>0</v>
      </c>
      <c r="BT515"/>
      <c r="BU515" s="80">
        <v>166.48</v>
      </c>
      <c r="BV515" s="80">
        <v>43.732999999999997</v>
      </c>
      <c r="BW515" s="80">
        <v>0</v>
      </c>
      <c r="BX515" s="80">
        <v>0</v>
      </c>
      <c r="BY515" s="80">
        <v>0</v>
      </c>
      <c r="BZ515" s="80">
        <v>0</v>
      </c>
      <c r="CA515" s="80">
        <v>0</v>
      </c>
      <c r="CB515" s="80">
        <v>3.16</v>
      </c>
      <c r="CC515" s="80">
        <v>0</v>
      </c>
    </row>
    <row r="516" spans="1:81">
      <c r="A516" s="80" t="s">
        <v>2387</v>
      </c>
      <c r="B516" s="80">
        <v>354</v>
      </c>
      <c r="C516" s="80">
        <v>14</v>
      </c>
      <c r="D516" s="80">
        <v>21</v>
      </c>
      <c r="E516" s="80">
        <v>2017</v>
      </c>
      <c r="F516" s="80" t="s">
        <v>71</v>
      </c>
      <c r="G516" s="80" t="s">
        <v>2373</v>
      </c>
      <c r="H516" s="80" t="s">
        <v>2374</v>
      </c>
      <c r="I516" s="177"/>
      <c r="J516" s="81">
        <v>106.35754299795842</v>
      </c>
      <c r="K516" s="81">
        <v>1.4412023440063264</v>
      </c>
      <c r="L516" s="81">
        <v>2.262029064530136</v>
      </c>
      <c r="M516" s="81">
        <v>41.487886502549451</v>
      </c>
      <c r="N516" s="81">
        <v>60.338717462665393</v>
      </c>
      <c r="O516" s="81">
        <v>51.619817811484609</v>
      </c>
      <c r="P516" s="81">
        <v>21.880240692478107</v>
      </c>
      <c r="Q516" s="81">
        <v>3.4425581087952608</v>
      </c>
      <c r="R516" s="81">
        <v>0</v>
      </c>
      <c r="S516" s="81">
        <v>4.7426733982239329</v>
      </c>
      <c r="T516" s="82"/>
      <c r="U516" s="81">
        <v>14804374</v>
      </c>
      <c r="V516" s="81">
        <v>700</v>
      </c>
      <c r="W516" s="81">
        <v>41</v>
      </c>
      <c r="X516" s="81">
        <v>10868</v>
      </c>
      <c r="Y516" s="81">
        <v>20312</v>
      </c>
      <c r="Z516" s="81">
        <v>30863</v>
      </c>
      <c r="AA516" s="81">
        <v>4532</v>
      </c>
      <c r="AB516" s="81">
        <v>50403</v>
      </c>
      <c r="AC516" s="81">
        <v>0</v>
      </c>
      <c r="AD516" s="81">
        <v>4.7426733982239329</v>
      </c>
      <c r="AE516" s="82"/>
      <c r="AF516" s="81">
        <v>79876584.417738825</v>
      </c>
      <c r="AG516" s="81">
        <v>1143810.921796893</v>
      </c>
      <c r="AH516" s="81">
        <v>476892.03626952221</v>
      </c>
      <c r="AI516" s="81">
        <v>65804861.284674458</v>
      </c>
      <c r="AJ516" s="81">
        <v>88904931.718526974</v>
      </c>
      <c r="AK516" s="81">
        <v>0</v>
      </c>
      <c r="AL516" s="81">
        <v>0</v>
      </c>
      <c r="AM516" s="81">
        <v>6923702.9622881534</v>
      </c>
      <c r="AN516" s="81">
        <v>0</v>
      </c>
      <c r="AO516" s="81">
        <v>0</v>
      </c>
      <c r="AP516" s="82"/>
      <c r="AQ516" s="81">
        <v>1750</v>
      </c>
      <c r="AR516" s="81">
        <v>285</v>
      </c>
      <c r="AS516" s="81">
        <v>0</v>
      </c>
      <c r="AT516" s="81">
        <v>0</v>
      </c>
      <c r="AU516" s="81">
        <v>0</v>
      </c>
      <c r="AV516" s="81">
        <v>0</v>
      </c>
      <c r="AW516" s="81" t="s">
        <v>564</v>
      </c>
      <c r="AX516" s="82"/>
      <c r="AY516" s="81">
        <v>7244.9</v>
      </c>
      <c r="AZ516" s="81">
        <v>20913.2</v>
      </c>
      <c r="BA516" s="81">
        <v>0</v>
      </c>
      <c r="BB516" s="81">
        <v>0</v>
      </c>
      <c r="BC516" s="81">
        <v>0</v>
      </c>
      <c r="BD516" s="81">
        <v>0</v>
      </c>
      <c r="BE516" s="81" t="s">
        <v>564</v>
      </c>
      <c r="BF516" s="82"/>
      <c r="BG516" s="81">
        <v>0</v>
      </c>
      <c r="BH516" s="81">
        <v>0</v>
      </c>
      <c r="BI516" s="81">
        <v>150.01</v>
      </c>
      <c r="BJ516" s="81">
        <v>0</v>
      </c>
      <c r="BK516" s="81">
        <v>50.011000000000003</v>
      </c>
      <c r="BL516" s="81">
        <v>0</v>
      </c>
      <c r="BM516" s="82"/>
      <c r="BN516" s="81">
        <v>0</v>
      </c>
      <c r="BO516" s="81">
        <v>0</v>
      </c>
      <c r="BP516" s="81">
        <v>9</v>
      </c>
      <c r="BQ516" s="81">
        <v>0</v>
      </c>
      <c r="BR516" s="81">
        <v>5</v>
      </c>
      <c r="BS516" s="81">
        <v>0</v>
      </c>
      <c r="BT516"/>
      <c r="BU516" s="80">
        <v>159.24199999999999</v>
      </c>
      <c r="BV516" s="80">
        <v>40.779000000000003</v>
      </c>
      <c r="BW516" s="80">
        <v>0</v>
      </c>
      <c r="BX516" s="80">
        <v>0</v>
      </c>
      <c r="BY516" s="80">
        <v>0</v>
      </c>
      <c r="BZ516" s="80">
        <v>0</v>
      </c>
      <c r="CA516" s="80">
        <v>0</v>
      </c>
      <c r="CB516" s="80">
        <v>0</v>
      </c>
      <c r="CC516" s="80">
        <v>0</v>
      </c>
    </row>
    <row r="517" spans="1:81">
      <c r="A517" s="80" t="s">
        <v>2388</v>
      </c>
      <c r="B517" s="80">
        <v>355</v>
      </c>
      <c r="C517" s="80">
        <v>15</v>
      </c>
      <c r="D517" s="80">
        <v>21</v>
      </c>
      <c r="E517" s="80">
        <v>2018</v>
      </c>
      <c r="F517" s="80" t="s">
        <v>93</v>
      </c>
      <c r="G517" s="80" t="s">
        <v>2373</v>
      </c>
      <c r="H517" s="80" t="s">
        <v>2374</v>
      </c>
      <c r="I517" s="177"/>
      <c r="J517" s="81">
        <v>111.12548401406357</v>
      </c>
      <c r="K517" s="81">
        <v>1.3455066320049152</v>
      </c>
      <c r="L517" s="81">
        <v>2.1064837489082846</v>
      </c>
      <c r="M517" s="81">
        <v>42.133348042708057</v>
      </c>
      <c r="N517" s="81">
        <v>54.992570647951034</v>
      </c>
      <c r="O517" s="81">
        <v>50.830517675400287</v>
      </c>
      <c r="P517" s="81">
        <v>21.925333267461266</v>
      </c>
      <c r="Q517" s="81">
        <v>3.1737316960549662</v>
      </c>
      <c r="R517" s="81">
        <v>0</v>
      </c>
      <c r="S517" s="81">
        <v>4.7345407499479615</v>
      </c>
      <c r="T517" s="82"/>
      <c r="U517" s="81">
        <v>16142109</v>
      </c>
      <c r="V517" s="81">
        <v>700</v>
      </c>
      <c r="W517" s="81">
        <v>41</v>
      </c>
      <c r="X517" s="81">
        <v>10868</v>
      </c>
      <c r="Y517" s="81">
        <v>20408</v>
      </c>
      <c r="Z517" s="81">
        <v>30973</v>
      </c>
      <c r="AA517" s="81">
        <v>4587</v>
      </c>
      <c r="AB517" s="81">
        <v>50075</v>
      </c>
      <c r="AC517" s="81">
        <v>0</v>
      </c>
      <c r="AD517" s="81">
        <v>4.7345407499479606</v>
      </c>
      <c r="AE517" s="82"/>
      <c r="AF517" s="81">
        <v>83966692.954416364</v>
      </c>
      <c r="AG517" s="81">
        <v>1016165.218309354</v>
      </c>
      <c r="AH517" s="81">
        <v>449738.92443630472</v>
      </c>
      <c r="AI517" s="81">
        <v>63493805.332001731</v>
      </c>
      <c r="AJ517" s="81">
        <v>85115939.386091292</v>
      </c>
      <c r="AK517" s="81">
        <v>0</v>
      </c>
      <c r="AL517" s="81">
        <v>0</v>
      </c>
      <c r="AM517" s="81">
        <v>6892879.368885817</v>
      </c>
      <c r="AN517" s="81">
        <v>0</v>
      </c>
      <c r="AO517" s="81">
        <v>0</v>
      </c>
      <c r="AP517" s="82"/>
      <c r="AQ517" s="81">
        <v>1842</v>
      </c>
      <c r="AR517" s="81">
        <v>310</v>
      </c>
      <c r="AS517" s="81">
        <v>0</v>
      </c>
      <c r="AT517" s="81">
        <v>0</v>
      </c>
      <c r="AU517" s="81">
        <v>0</v>
      </c>
      <c r="AV517" s="81">
        <v>1</v>
      </c>
      <c r="AW517" s="81" t="s">
        <v>564</v>
      </c>
      <c r="AX517" s="82"/>
      <c r="AY517" s="81">
        <v>7689.4000000000005</v>
      </c>
      <c r="AZ517" s="81">
        <v>21285</v>
      </c>
      <c r="BA517" s="81">
        <v>0</v>
      </c>
      <c r="BB517" s="81">
        <v>0</v>
      </c>
      <c r="BC517" s="81">
        <v>0</v>
      </c>
      <c r="BD517" s="81">
        <v>2040</v>
      </c>
      <c r="BE517" s="81" t="s">
        <v>564</v>
      </c>
      <c r="BF517" s="82"/>
      <c r="BG517" s="81">
        <v>0</v>
      </c>
      <c r="BH517" s="81">
        <v>0</v>
      </c>
      <c r="BI517" s="81">
        <v>144.99299999999999</v>
      </c>
      <c r="BJ517" s="81">
        <v>0</v>
      </c>
      <c r="BK517" s="81">
        <v>48.592999999999996</v>
      </c>
      <c r="BL517" s="81">
        <v>0</v>
      </c>
      <c r="BM517" s="82"/>
      <c r="BN517" s="81">
        <v>0</v>
      </c>
      <c r="BO517" s="81">
        <v>0</v>
      </c>
      <c r="BP517" s="81">
        <v>9</v>
      </c>
      <c r="BQ517" s="81">
        <v>0</v>
      </c>
      <c r="BR517" s="81">
        <v>5</v>
      </c>
      <c r="BS517" s="81">
        <v>0</v>
      </c>
      <c r="BT517"/>
      <c r="BU517" s="80">
        <v>153.929</v>
      </c>
      <c r="BV517" s="80">
        <v>39.656999999999996</v>
      </c>
      <c r="BW517" s="80">
        <v>0</v>
      </c>
      <c r="BX517" s="80">
        <v>0</v>
      </c>
      <c r="BY517" s="80">
        <v>0</v>
      </c>
      <c r="BZ517" s="80">
        <v>0</v>
      </c>
      <c r="CA517" s="80">
        <v>0</v>
      </c>
      <c r="CB517" s="80">
        <v>0</v>
      </c>
      <c r="CC517" s="80">
        <v>0</v>
      </c>
    </row>
    <row r="518" spans="1:81">
      <c r="A518" s="80" t="s">
        <v>2389</v>
      </c>
      <c r="B518" s="80">
        <v>356</v>
      </c>
      <c r="C518" s="80">
        <v>16</v>
      </c>
      <c r="D518" s="80">
        <v>21</v>
      </c>
      <c r="E518" s="80">
        <v>2019</v>
      </c>
      <c r="F518" s="80" t="s">
        <v>73</v>
      </c>
      <c r="G518" s="80" t="s">
        <v>2373</v>
      </c>
      <c r="H518" s="80" t="s">
        <v>2374</v>
      </c>
      <c r="I518" s="177"/>
      <c r="J518" s="81">
        <v>113.53914904561755</v>
      </c>
      <c r="K518" s="81">
        <v>1.2072245936019479</v>
      </c>
      <c r="L518" s="81">
        <v>2.1178060988899392</v>
      </c>
      <c r="M518" s="81">
        <v>40.163941159601755</v>
      </c>
      <c r="N518" s="81">
        <v>53.997454659885747</v>
      </c>
      <c r="O518" s="81">
        <v>49.754937194130946</v>
      </c>
      <c r="P518" s="81">
        <v>21.90284848500702</v>
      </c>
      <c r="Q518" s="81">
        <v>3.0958065727462754</v>
      </c>
      <c r="R518" s="81">
        <v>2.5567819899581741</v>
      </c>
      <c r="S518" s="81">
        <v>4.147650174512477</v>
      </c>
      <c r="T518" s="82"/>
      <c r="U518" s="81">
        <v>17259179</v>
      </c>
      <c r="V518" s="81">
        <v>700</v>
      </c>
      <c r="W518" s="81">
        <v>41</v>
      </c>
      <c r="X518" s="81">
        <v>10868</v>
      </c>
      <c r="Y518" s="81">
        <v>20645</v>
      </c>
      <c r="Z518" s="81">
        <v>31150</v>
      </c>
      <c r="AA518" s="81">
        <v>4548</v>
      </c>
      <c r="AB518" s="81">
        <v>50168</v>
      </c>
      <c r="AC518" s="81">
        <v>450857.875</v>
      </c>
      <c r="AD518" s="81">
        <v>4.147650174512477</v>
      </c>
      <c r="AE518" s="82"/>
      <c r="AF518" s="81">
        <v>87241328.089356109</v>
      </c>
      <c r="AG518" s="81">
        <v>979709.23712293955</v>
      </c>
      <c r="AH518" s="81">
        <v>483056.12936009187</v>
      </c>
      <c r="AI518" s="81">
        <v>65549356.609882727</v>
      </c>
      <c r="AJ518" s="81">
        <v>88637342.659580752</v>
      </c>
      <c r="AK518" s="81">
        <v>0</v>
      </c>
      <c r="AL518" s="81">
        <v>0</v>
      </c>
      <c r="AM518" s="81">
        <v>6832503.9354982004</v>
      </c>
      <c r="AN518" s="81">
        <v>0</v>
      </c>
      <c r="AO518" s="81">
        <v>0</v>
      </c>
      <c r="AP518" s="82"/>
      <c r="AQ518" s="81">
        <v>1969</v>
      </c>
      <c r="AR518" s="81">
        <v>330</v>
      </c>
      <c r="AS518" s="81">
        <v>0</v>
      </c>
      <c r="AT518" s="81">
        <v>0</v>
      </c>
      <c r="AU518" s="81">
        <v>0</v>
      </c>
      <c r="AV518" s="81">
        <v>1</v>
      </c>
      <c r="AW518" s="81" t="s">
        <v>564</v>
      </c>
      <c r="AX518" s="82"/>
      <c r="AY518" s="81">
        <v>8396.7000000000007</v>
      </c>
      <c r="AZ518" s="81">
        <v>23559.200000000001</v>
      </c>
      <c r="BA518" s="81">
        <v>0</v>
      </c>
      <c r="BB518" s="81">
        <v>0</v>
      </c>
      <c r="BC518" s="81">
        <v>0</v>
      </c>
      <c r="BD518" s="81">
        <v>2039.88</v>
      </c>
      <c r="BE518" s="81" t="s">
        <v>564</v>
      </c>
      <c r="BF518" s="82"/>
      <c r="BG518" s="81">
        <v>0</v>
      </c>
      <c r="BH518" s="81">
        <v>0</v>
      </c>
      <c r="BI518" s="81">
        <v>139.857</v>
      </c>
      <c r="BJ518" s="81">
        <v>0</v>
      </c>
      <c r="BK518" s="81">
        <v>50.763999999999996</v>
      </c>
      <c r="BL518" s="81">
        <v>0</v>
      </c>
      <c r="BM518" s="82"/>
      <c r="BN518" s="81">
        <v>0</v>
      </c>
      <c r="BO518" s="81">
        <v>0</v>
      </c>
      <c r="BP518" s="81">
        <v>9</v>
      </c>
      <c r="BQ518" s="81">
        <v>0</v>
      </c>
      <c r="BR518" s="81">
        <v>5</v>
      </c>
      <c r="BS518" s="81">
        <v>0</v>
      </c>
      <c r="BT518"/>
      <c r="BU518" s="80">
        <v>149.97999999999999</v>
      </c>
      <c r="BV518" s="80">
        <v>40.640999999999998</v>
      </c>
      <c r="BW518" s="80">
        <v>0</v>
      </c>
      <c r="BX518" s="80">
        <v>0</v>
      </c>
      <c r="BY518" s="80">
        <v>0</v>
      </c>
      <c r="BZ518" s="80">
        <v>0</v>
      </c>
      <c r="CA518" s="80">
        <v>0</v>
      </c>
      <c r="CB518" s="80">
        <v>0</v>
      </c>
      <c r="CC518" s="80">
        <v>0</v>
      </c>
    </row>
    <row r="519" spans="1:81">
      <c r="A519" s="80" t="s">
        <v>2390</v>
      </c>
      <c r="B519" s="80">
        <v>357</v>
      </c>
      <c r="C519" s="80">
        <v>17</v>
      </c>
      <c r="D519" s="80">
        <v>21</v>
      </c>
      <c r="E519" s="80">
        <v>2020</v>
      </c>
      <c r="F519" s="80" t="s">
        <v>218</v>
      </c>
      <c r="G519" s="80" t="s">
        <v>2373</v>
      </c>
      <c r="H519" s="80" t="s">
        <v>2374</v>
      </c>
      <c r="I519" s="177"/>
      <c r="J519" s="81">
        <v>108.0040597426528</v>
      </c>
      <c r="K519" s="81">
        <v>1.3669837802898286</v>
      </c>
      <c r="L519" s="81">
        <v>2.1942171105326929</v>
      </c>
      <c r="M519" s="81">
        <v>38.22696064370863</v>
      </c>
      <c r="N519" s="81">
        <v>54.180412873395568</v>
      </c>
      <c r="O519" s="81">
        <v>43.551781798523443</v>
      </c>
      <c r="P519" s="81">
        <v>20.496277790038977</v>
      </c>
      <c r="Q519" s="81">
        <v>2.9683239571097539</v>
      </c>
      <c r="R519" s="81">
        <v>0</v>
      </c>
      <c r="S519" s="81">
        <v>4.3578861720362942</v>
      </c>
      <c r="T519" s="82"/>
      <c r="U519" s="81">
        <v>16093898</v>
      </c>
      <c r="V519" s="81">
        <v>739</v>
      </c>
      <c r="W519" s="81">
        <v>47</v>
      </c>
      <c r="X519" s="81">
        <v>11685</v>
      </c>
      <c r="Y519" s="81">
        <v>20917</v>
      </c>
      <c r="Z519" s="81">
        <v>31121</v>
      </c>
      <c r="AA519" s="81">
        <v>4624</v>
      </c>
      <c r="AB519" s="81">
        <v>50342</v>
      </c>
      <c r="AC519" s="81">
        <v>0</v>
      </c>
      <c r="AD519" s="81">
        <v>4.3578861720362942</v>
      </c>
      <c r="AE519" s="82"/>
      <c r="AF519" s="81">
        <v>84191317.755773082</v>
      </c>
      <c r="AG519" s="81">
        <v>1054300.3900263819</v>
      </c>
      <c r="AH519" s="81">
        <v>527306.9740063065</v>
      </c>
      <c r="AI519" s="81">
        <v>65078996.165077113</v>
      </c>
      <c r="AJ519" s="81">
        <v>90918744.51833418</v>
      </c>
      <c r="AK519" s="81"/>
      <c r="AL519" s="81"/>
      <c r="AM519" s="81">
        <v>6570190.3112855814</v>
      </c>
      <c r="AN519" s="81"/>
      <c r="AO519" s="81"/>
      <c r="AP519" s="82"/>
      <c r="AQ519" s="81">
        <v>2106</v>
      </c>
      <c r="AR519" s="81">
        <v>343</v>
      </c>
      <c r="AS519" s="81">
        <v>0</v>
      </c>
      <c r="AT519" s="81">
        <v>0</v>
      </c>
      <c r="AU519" s="81">
        <v>0</v>
      </c>
      <c r="AV519" s="81">
        <v>1</v>
      </c>
      <c r="AW519" s="81">
        <v>0</v>
      </c>
      <c r="AX519" s="82"/>
      <c r="AY519" s="81">
        <v>9164.1999999999989</v>
      </c>
      <c r="AZ519" s="81">
        <v>25747.600000000009</v>
      </c>
      <c r="BA519" s="81">
        <v>0</v>
      </c>
      <c r="BB519" s="81">
        <v>0</v>
      </c>
      <c r="BC519" s="81">
        <v>0</v>
      </c>
      <c r="BD519" s="81">
        <v>2039.88</v>
      </c>
      <c r="BE519" s="81">
        <v>0</v>
      </c>
      <c r="BF519" s="82"/>
      <c r="BG519" s="81">
        <v>0</v>
      </c>
      <c r="BH519" s="81">
        <v>0</v>
      </c>
      <c r="BI519" s="81">
        <v>138.91900000000001</v>
      </c>
      <c r="BJ519" s="81">
        <v>0</v>
      </c>
      <c r="BK519" s="81">
        <v>49.474000000000004</v>
      </c>
      <c r="BL519" s="81">
        <v>0</v>
      </c>
      <c r="BM519" s="82"/>
      <c r="BN519" s="81">
        <v>0</v>
      </c>
      <c r="BO519" s="81">
        <v>0</v>
      </c>
      <c r="BP519" s="81">
        <v>10</v>
      </c>
      <c r="BQ519" s="81">
        <v>0</v>
      </c>
      <c r="BR519" s="81">
        <v>5</v>
      </c>
      <c r="BS519" s="81">
        <v>0</v>
      </c>
      <c r="BT519"/>
      <c r="BU519" s="80">
        <v>141.85599999999999</v>
      </c>
      <c r="BV519" s="80">
        <v>41.877000000000002</v>
      </c>
      <c r="BW519" s="80">
        <v>0</v>
      </c>
      <c r="BX519" s="80">
        <v>0</v>
      </c>
      <c r="BY519" s="80">
        <v>0</v>
      </c>
      <c r="BZ519" s="80">
        <v>0</v>
      </c>
      <c r="CA519" s="80">
        <v>0</v>
      </c>
      <c r="CB519" s="80">
        <v>4.66</v>
      </c>
      <c r="CC519" s="80">
        <v>0</v>
      </c>
    </row>
    <row r="520" spans="1:81">
      <c r="A520" s="80" t="s">
        <v>2391</v>
      </c>
      <c r="B520" s="80">
        <v>357</v>
      </c>
      <c r="C520" s="80">
        <v>18</v>
      </c>
      <c r="D520" s="80">
        <v>21</v>
      </c>
      <c r="E520" s="80">
        <v>2021</v>
      </c>
      <c r="F520" s="80" t="s">
        <v>75</v>
      </c>
      <c r="G520" s="174" t="s">
        <v>2373</v>
      </c>
      <c r="H520" s="80" t="s">
        <v>2374</v>
      </c>
      <c r="I520" s="177"/>
      <c r="J520" s="81">
        <v>116.37833775965845</v>
      </c>
      <c r="K520" s="81">
        <v>1.5489337419900753</v>
      </c>
      <c r="L520" s="81">
        <v>2.0920347981380045</v>
      </c>
      <c r="M520" s="81">
        <v>44.837066167712528</v>
      </c>
      <c r="N520" s="81">
        <v>52.465251555235348</v>
      </c>
      <c r="O520" s="81">
        <v>42.51773784482257</v>
      </c>
      <c r="P520" s="81">
        <v>21.144697973603421</v>
      </c>
      <c r="Q520" s="81">
        <v>3.008302218317207</v>
      </c>
      <c r="R520" s="81">
        <v>0</v>
      </c>
      <c r="S520" s="81">
        <v>4.1528142167043374</v>
      </c>
      <c r="T520" s="82"/>
      <c r="U520" s="81">
        <v>18263396</v>
      </c>
      <c r="V520" s="81">
        <v>739</v>
      </c>
      <c r="W520" s="81">
        <v>47</v>
      </c>
      <c r="X520" s="81">
        <v>11685</v>
      </c>
      <c r="Y520" s="81">
        <v>21101</v>
      </c>
      <c r="Z520" s="81">
        <v>31284</v>
      </c>
      <c r="AA520" s="81">
        <v>4652</v>
      </c>
      <c r="AB520" s="81">
        <v>50415</v>
      </c>
      <c r="AC520" s="81">
        <v>0</v>
      </c>
      <c r="AD520" s="81">
        <v>4.1528142167043374</v>
      </c>
      <c r="AE520" s="82"/>
      <c r="AF520" s="81">
        <v>89601776.435296714</v>
      </c>
      <c r="AG520" s="81">
        <v>1174034.9112438236</v>
      </c>
      <c r="AH520" s="81">
        <v>485147.24006985012</v>
      </c>
      <c r="AI520" s="81">
        <v>72148516.626747906</v>
      </c>
      <c r="AJ520" s="81">
        <v>81662743.081740156</v>
      </c>
      <c r="AK520" s="81">
        <v>0</v>
      </c>
      <c r="AL520" s="81">
        <v>0</v>
      </c>
      <c r="AM520" s="81">
        <v>6617668.9038303839</v>
      </c>
      <c r="AN520" s="81">
        <v>0</v>
      </c>
      <c r="AO520" s="81">
        <v>0</v>
      </c>
      <c r="AP520" s="82"/>
      <c r="AQ520" s="81">
        <v>2227</v>
      </c>
      <c r="AR520" s="81">
        <v>350</v>
      </c>
      <c r="AS520" s="81">
        <v>0</v>
      </c>
      <c r="AT520" s="81">
        <v>0</v>
      </c>
      <c r="AU520" s="81">
        <v>0</v>
      </c>
      <c r="AV520" s="81">
        <v>1</v>
      </c>
      <c r="AW520" s="81"/>
      <c r="AX520" s="82"/>
      <c r="AY520" s="81">
        <v>9861.2999999999956</v>
      </c>
      <c r="AZ520" s="81">
        <v>26751.5</v>
      </c>
      <c r="BA520" s="81">
        <v>0</v>
      </c>
      <c r="BB520" s="81">
        <v>0</v>
      </c>
      <c r="BC520" s="81">
        <v>0</v>
      </c>
      <c r="BD520" s="81">
        <v>2039.88</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2392</v>
      </c>
      <c r="B521" s="80">
        <v>357</v>
      </c>
      <c r="C521" s="80">
        <v>19</v>
      </c>
      <c r="D521" s="80">
        <v>21</v>
      </c>
      <c r="E521" s="80">
        <v>2022</v>
      </c>
      <c r="F521" s="80" t="s">
        <v>568</v>
      </c>
      <c r="G521" s="174" t="s">
        <v>2373</v>
      </c>
      <c r="H521" s="80" t="s">
        <v>2374</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2381</v>
      </c>
      <c r="AR521" s="81">
        <v>354</v>
      </c>
      <c r="AS521" s="81">
        <v>0</v>
      </c>
      <c r="AT521" s="81">
        <v>0</v>
      </c>
      <c r="AU521" s="81">
        <v>0</v>
      </c>
      <c r="AV521" s="81">
        <v>1</v>
      </c>
      <c r="AW521" s="81"/>
      <c r="AX521" s="82"/>
      <c r="AY521" s="81">
        <v>10724.999999999987</v>
      </c>
      <c r="AZ521" s="81">
        <v>26906.300000000003</v>
      </c>
      <c r="BA521" s="81">
        <v>0</v>
      </c>
      <c r="BB521" s="81">
        <v>0</v>
      </c>
      <c r="BC521" s="81">
        <v>0</v>
      </c>
      <c r="BD521" s="81">
        <v>2039.88</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2393</v>
      </c>
      <c r="B522" s="80">
        <v>256</v>
      </c>
      <c r="C522" s="80">
        <v>1</v>
      </c>
      <c r="D522" s="80">
        <v>16</v>
      </c>
      <c r="E522" s="80">
        <v>1990</v>
      </c>
      <c r="F522" s="80" t="s">
        <v>562</v>
      </c>
      <c r="G522" s="80" t="s">
        <v>2394</v>
      </c>
      <c r="H522" s="80" t="s">
        <v>2395</v>
      </c>
      <c r="I522" s="177"/>
      <c r="J522" s="81">
        <v>44.938059451696951</v>
      </c>
      <c r="K522" s="81">
        <v>6.3097908325402949</v>
      </c>
      <c r="L522" s="81">
        <v>0.21613466506685183</v>
      </c>
      <c r="M522" s="81">
        <v>21.792107023608381</v>
      </c>
      <c r="N522" s="81">
        <v>24.575352378186007</v>
      </c>
      <c r="O522" s="81">
        <v>28.905086290738019</v>
      </c>
      <c r="P522" s="81">
        <v>25.991398956335249</v>
      </c>
      <c r="Q522" s="81">
        <v>2.2526879268399478</v>
      </c>
      <c r="R522" s="81">
        <v>0</v>
      </c>
      <c r="S522" s="81">
        <v>2.3172758041924322</v>
      </c>
      <c r="T522" s="82"/>
      <c r="U522" s="81">
        <v>1187692</v>
      </c>
      <c r="V522" s="81">
        <v>1533</v>
      </c>
      <c r="W522" s="81">
        <v>2</v>
      </c>
      <c r="X522" s="81">
        <v>7820</v>
      </c>
      <c r="Y522" s="81">
        <v>10775</v>
      </c>
      <c r="Z522" s="81">
        <v>11889</v>
      </c>
      <c r="AA522" s="81">
        <v>6311</v>
      </c>
      <c r="AB522" s="81">
        <v>36576</v>
      </c>
      <c r="AC522" s="81">
        <v>0</v>
      </c>
      <c r="AD522" s="81">
        <v>2.3172758041924322</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2396</v>
      </c>
      <c r="B523" s="80">
        <v>257</v>
      </c>
      <c r="C523" s="80">
        <v>2</v>
      </c>
      <c r="D523" s="80">
        <v>16</v>
      </c>
      <c r="E523" s="80">
        <v>2005</v>
      </c>
      <c r="F523" s="80" t="s">
        <v>565</v>
      </c>
      <c r="G523" s="80" t="s">
        <v>2394</v>
      </c>
      <c r="H523" s="80" t="s">
        <v>2395</v>
      </c>
      <c r="I523" s="177"/>
      <c r="J523" s="81">
        <v>24.716806628487973</v>
      </c>
      <c r="K523" s="81">
        <v>4.5605342278868184</v>
      </c>
      <c r="L523" s="81">
        <v>0.14333244665258058</v>
      </c>
      <c r="M523" s="81">
        <v>46.165135001346286</v>
      </c>
      <c r="N523" s="81">
        <v>47.820929371559188</v>
      </c>
      <c r="O523" s="81">
        <v>48.749274824365237</v>
      </c>
      <c r="P523" s="81">
        <v>32.299105712103795</v>
      </c>
      <c r="Q523" s="81">
        <v>2.813417497379326</v>
      </c>
      <c r="R523" s="81">
        <v>0</v>
      </c>
      <c r="S523" s="81">
        <v>0</v>
      </c>
      <c r="T523" s="82"/>
      <c r="U523" s="81">
        <v>953419</v>
      </c>
      <c r="V523" s="81">
        <v>2195</v>
      </c>
      <c r="W523" s="81">
        <v>2</v>
      </c>
      <c r="X523" s="81">
        <v>10241</v>
      </c>
      <c r="Y523" s="81">
        <v>17386</v>
      </c>
      <c r="Z523" s="81">
        <v>23203</v>
      </c>
      <c r="AA523" s="81">
        <v>6423</v>
      </c>
      <c r="AB523" s="81">
        <v>47754</v>
      </c>
      <c r="AC523" s="81">
        <v>0</v>
      </c>
      <c r="AD523" s="81">
        <v>0</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2397</v>
      </c>
      <c r="B524" s="80">
        <v>258</v>
      </c>
      <c r="C524" s="80">
        <v>3</v>
      </c>
      <c r="D524" s="80">
        <v>16</v>
      </c>
      <c r="E524" s="80">
        <v>2006</v>
      </c>
      <c r="F524" s="80" t="s">
        <v>566</v>
      </c>
      <c r="G524" s="80" t="s">
        <v>2394</v>
      </c>
      <c r="H524" s="80" t="s">
        <v>2395</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2398</v>
      </c>
      <c r="B525" s="80">
        <v>259</v>
      </c>
      <c r="C525" s="80">
        <v>4</v>
      </c>
      <c r="D525" s="80">
        <v>16</v>
      </c>
      <c r="E525" s="80">
        <v>2007</v>
      </c>
      <c r="F525" s="80" t="s">
        <v>567</v>
      </c>
      <c r="G525" s="80" t="s">
        <v>2394</v>
      </c>
      <c r="H525" s="80" t="s">
        <v>2395</v>
      </c>
      <c r="I525" s="177"/>
      <c r="J525" s="81">
        <v>27.977907993957928</v>
      </c>
      <c r="K525" s="81">
        <v>5.0789001804850056</v>
      </c>
      <c r="L525" s="81">
        <v>0.14221769697699313</v>
      </c>
      <c r="M525" s="81">
        <v>44.961065202551751</v>
      </c>
      <c r="N525" s="81">
        <v>49.681573962464789</v>
      </c>
      <c r="O525" s="81">
        <v>48.090984957626297</v>
      </c>
      <c r="P525" s="81">
        <v>32.620331009557169</v>
      </c>
      <c r="Q525" s="81">
        <v>3.0484562573092577</v>
      </c>
      <c r="R525" s="81">
        <v>0</v>
      </c>
      <c r="S525" s="81">
        <v>0</v>
      </c>
      <c r="T525" s="82"/>
      <c r="U525" s="81">
        <v>1195299</v>
      </c>
      <c r="V525" s="81">
        <v>2273</v>
      </c>
      <c r="W525" s="81">
        <v>2</v>
      </c>
      <c r="X525" s="81">
        <v>11881</v>
      </c>
      <c r="Y525" s="81">
        <v>18296</v>
      </c>
      <c r="Z525" s="81">
        <v>23795</v>
      </c>
      <c r="AA525" s="81">
        <v>6388</v>
      </c>
      <c r="AB525" s="81">
        <v>49007</v>
      </c>
      <c r="AC525" s="81">
        <v>0</v>
      </c>
      <c r="AD525" s="81">
        <v>0</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2399</v>
      </c>
      <c r="B526" s="80">
        <v>260</v>
      </c>
      <c r="C526" s="80">
        <v>5</v>
      </c>
      <c r="D526" s="80">
        <v>16</v>
      </c>
      <c r="E526" s="80">
        <v>2008</v>
      </c>
      <c r="F526" s="80" t="s">
        <v>84</v>
      </c>
      <c r="G526" s="80" t="s">
        <v>2394</v>
      </c>
      <c r="H526" s="80" t="s">
        <v>2395</v>
      </c>
      <c r="I526" s="177"/>
      <c r="J526" s="81">
        <v>22.994127613668141</v>
      </c>
      <c r="K526" s="81">
        <v>3.9667216325520602</v>
      </c>
      <c r="L526" s="81">
        <v>0.12348647351020309</v>
      </c>
      <c r="M526" s="81">
        <v>47.051380716585705</v>
      </c>
      <c r="N526" s="81">
        <v>47.385187490707011</v>
      </c>
      <c r="O526" s="81">
        <v>46.839099178164737</v>
      </c>
      <c r="P526" s="81">
        <v>31.619126454405727</v>
      </c>
      <c r="Q526" s="81">
        <v>3.0184509927192478</v>
      </c>
      <c r="R526" s="81">
        <v>0</v>
      </c>
      <c r="S526" s="81">
        <v>0</v>
      </c>
      <c r="T526" s="82"/>
      <c r="U526" s="81">
        <v>1014738</v>
      </c>
      <c r="V526" s="81">
        <v>2273</v>
      </c>
      <c r="W526" s="81">
        <v>2</v>
      </c>
      <c r="X526" s="81">
        <v>11881</v>
      </c>
      <c r="Y526" s="81">
        <v>18643</v>
      </c>
      <c r="Z526" s="81">
        <v>23989</v>
      </c>
      <c r="AA526" s="81">
        <v>6199</v>
      </c>
      <c r="AB526" s="81">
        <v>49322</v>
      </c>
      <c r="AC526" s="81">
        <v>0</v>
      </c>
      <c r="AD526" s="81">
        <v>0</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2400</v>
      </c>
      <c r="B527" s="80">
        <v>261</v>
      </c>
      <c r="C527" s="80">
        <v>6</v>
      </c>
      <c r="D527" s="80">
        <v>16</v>
      </c>
      <c r="E527" s="80">
        <v>2009</v>
      </c>
      <c r="F527" s="80" t="s">
        <v>85</v>
      </c>
      <c r="G527" s="80" t="s">
        <v>2394</v>
      </c>
      <c r="H527" s="80" t="s">
        <v>2395</v>
      </c>
      <c r="I527" s="177"/>
      <c r="J527" s="81">
        <v>17.46252997280617</v>
      </c>
      <c r="K527" s="81">
        <v>3.5156402412126977</v>
      </c>
      <c r="L527" s="81">
        <v>2.0362428434623685</v>
      </c>
      <c r="M527" s="81">
        <v>46.208264735470394</v>
      </c>
      <c r="N527" s="81">
        <v>46.69554774706895</v>
      </c>
      <c r="O527" s="81">
        <v>47.958118035032108</v>
      </c>
      <c r="P527" s="81">
        <v>30.660347396476642</v>
      </c>
      <c r="Q527" s="81">
        <v>2.8910669118651988</v>
      </c>
      <c r="R527" s="81">
        <v>0</v>
      </c>
      <c r="S527" s="81">
        <v>0</v>
      </c>
      <c r="T527" s="82"/>
      <c r="U527" s="81">
        <v>788632</v>
      </c>
      <c r="V527" s="81">
        <v>2534</v>
      </c>
      <c r="W527" s="81">
        <v>48</v>
      </c>
      <c r="X527" s="81">
        <v>12304</v>
      </c>
      <c r="Y527" s="81">
        <v>18887</v>
      </c>
      <c r="Z527" s="81">
        <v>24244</v>
      </c>
      <c r="AA527" s="81">
        <v>6171</v>
      </c>
      <c r="AB527" s="81">
        <v>49591</v>
      </c>
      <c r="AC527" s="81">
        <v>0</v>
      </c>
      <c r="AD527" s="81">
        <v>0</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0</v>
      </c>
      <c r="BI527" s="81">
        <v>0</v>
      </c>
      <c r="BJ527" s="81">
        <v>0</v>
      </c>
      <c r="BK527" s="81">
        <v>0</v>
      </c>
      <c r="BL527" s="81">
        <v>0</v>
      </c>
      <c r="BM527" s="82"/>
      <c r="BN527" s="81">
        <v>0</v>
      </c>
      <c r="BO527" s="81">
        <v>0</v>
      </c>
      <c r="BP527" s="81">
        <v>0</v>
      </c>
      <c r="BQ527" s="81">
        <v>0</v>
      </c>
      <c r="BR527" s="81">
        <v>0</v>
      </c>
      <c r="BS527" s="81">
        <v>0</v>
      </c>
      <c r="BT527"/>
      <c r="BU527" s="80"/>
      <c r="BV527" s="80"/>
      <c r="BW527" s="80"/>
      <c r="BX527" s="80"/>
      <c r="BY527" s="80"/>
      <c r="BZ527" s="80"/>
      <c r="CA527" s="80"/>
      <c r="CB527" s="80"/>
      <c r="CC527" s="80"/>
    </row>
    <row r="528" spans="1:81">
      <c r="A528" s="80" t="s">
        <v>2401</v>
      </c>
      <c r="B528" s="80">
        <v>262</v>
      </c>
      <c r="C528" s="80">
        <v>7</v>
      </c>
      <c r="D528" s="80">
        <v>16</v>
      </c>
      <c r="E528" s="80">
        <v>2010</v>
      </c>
      <c r="F528" s="80" t="s">
        <v>86</v>
      </c>
      <c r="G528" s="80" t="s">
        <v>2394</v>
      </c>
      <c r="H528" s="80" t="s">
        <v>2395</v>
      </c>
      <c r="I528" s="177"/>
      <c r="J528" s="81">
        <v>16.824981973430933</v>
      </c>
      <c r="K528" s="81">
        <v>3.9392917387252164</v>
      </c>
      <c r="L528" s="81">
        <v>1.9240528973998028</v>
      </c>
      <c r="M528" s="81">
        <v>48.603266942946178</v>
      </c>
      <c r="N528" s="81">
        <v>47.890448639834538</v>
      </c>
      <c r="O528" s="81">
        <v>48.159630799887672</v>
      </c>
      <c r="P528" s="81">
        <v>31.384512996809107</v>
      </c>
      <c r="Q528" s="81">
        <v>3.0423678853930514</v>
      </c>
      <c r="R528" s="81">
        <v>0</v>
      </c>
      <c r="S528" s="81">
        <v>0</v>
      </c>
      <c r="T528" s="82"/>
      <c r="U528" s="81">
        <v>701437</v>
      </c>
      <c r="V528" s="81">
        <v>2534</v>
      </c>
      <c r="W528" s="81">
        <v>48</v>
      </c>
      <c r="X528" s="81">
        <v>12304</v>
      </c>
      <c r="Y528" s="81">
        <v>19105</v>
      </c>
      <c r="Z528" s="81">
        <v>24459</v>
      </c>
      <c r="AA528" s="81">
        <v>6159</v>
      </c>
      <c r="AB528" s="81">
        <v>50005</v>
      </c>
      <c r="AC528" s="81">
        <v>0</v>
      </c>
      <c r="AD528" s="81">
        <v>0</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0</v>
      </c>
      <c r="BI528" s="81">
        <v>0</v>
      </c>
      <c r="BJ528" s="81">
        <v>0</v>
      </c>
      <c r="BK528" s="81">
        <v>8.15</v>
      </c>
      <c r="BL528" s="81">
        <v>0</v>
      </c>
      <c r="BM528" s="82"/>
      <c r="BN528" s="81">
        <v>0</v>
      </c>
      <c r="BO528" s="81">
        <v>0</v>
      </c>
      <c r="BP528" s="81">
        <v>0</v>
      </c>
      <c r="BQ528" s="81">
        <v>0</v>
      </c>
      <c r="BR528" s="81">
        <v>1</v>
      </c>
      <c r="BS528" s="81">
        <v>0</v>
      </c>
      <c r="BT528"/>
      <c r="BU528" s="80">
        <v>0</v>
      </c>
      <c r="BV528" s="80">
        <v>8.15</v>
      </c>
      <c r="BW528" s="80">
        <v>0</v>
      </c>
      <c r="BX528" s="80">
        <v>0</v>
      </c>
      <c r="BY528" s="80">
        <v>0</v>
      </c>
      <c r="BZ528" s="80">
        <v>0</v>
      </c>
      <c r="CA528" s="80">
        <v>0</v>
      </c>
      <c r="CB528" s="80">
        <v>0</v>
      </c>
      <c r="CC528" s="80">
        <v>0</v>
      </c>
    </row>
    <row r="529" spans="1:81">
      <c r="A529" s="80" t="s">
        <v>2402</v>
      </c>
      <c r="B529" s="80">
        <v>263</v>
      </c>
      <c r="C529" s="80">
        <v>8</v>
      </c>
      <c r="D529" s="80">
        <v>16</v>
      </c>
      <c r="E529" s="80">
        <v>2011</v>
      </c>
      <c r="F529" s="80" t="s">
        <v>87</v>
      </c>
      <c r="G529" s="80" t="s">
        <v>2394</v>
      </c>
      <c r="H529" s="80" t="s">
        <v>2395</v>
      </c>
      <c r="I529" s="177"/>
      <c r="J529" s="81">
        <v>31.52999578636269</v>
      </c>
      <c r="K529" s="81">
        <v>6.3856814588905086</v>
      </c>
      <c r="L529" s="81">
        <v>2.1637183194460206</v>
      </c>
      <c r="M529" s="81">
        <v>58.815374052452661</v>
      </c>
      <c r="N529" s="81">
        <v>58.904940279475298</v>
      </c>
      <c r="O529" s="81">
        <v>47.790832824077349</v>
      </c>
      <c r="P529" s="81">
        <v>30.561673417953777</v>
      </c>
      <c r="Q529" s="81">
        <v>3.5026699184510228</v>
      </c>
      <c r="R529" s="81">
        <v>0</v>
      </c>
      <c r="S529" s="81">
        <v>0</v>
      </c>
      <c r="T529" s="82"/>
      <c r="U529" s="81">
        <v>1241237</v>
      </c>
      <c r="V529" s="81">
        <v>2534</v>
      </c>
      <c r="W529" s="81">
        <v>48</v>
      </c>
      <c r="X529" s="81">
        <v>12304</v>
      </c>
      <c r="Y529" s="81">
        <v>19259</v>
      </c>
      <c r="Z529" s="81">
        <v>24799</v>
      </c>
      <c r="AA529" s="81">
        <v>6176</v>
      </c>
      <c r="AB529" s="81">
        <v>49911</v>
      </c>
      <c r="AC529" s="81">
        <v>0</v>
      </c>
      <c r="AD529" s="81">
        <v>0</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0</v>
      </c>
      <c r="BJ529" s="81">
        <v>0</v>
      </c>
      <c r="BK529" s="81">
        <v>0</v>
      </c>
      <c r="BL529" s="81">
        <v>0</v>
      </c>
      <c r="BM529" s="82"/>
      <c r="BN529" s="81">
        <v>0</v>
      </c>
      <c r="BO529" s="81">
        <v>0</v>
      </c>
      <c r="BP529" s="81">
        <v>0</v>
      </c>
      <c r="BQ529" s="81">
        <v>0</v>
      </c>
      <c r="BR529" s="81">
        <v>0</v>
      </c>
      <c r="BS529" s="81">
        <v>0</v>
      </c>
      <c r="BT529"/>
      <c r="BU529" s="80">
        <v>0</v>
      </c>
      <c r="BV529" s="80">
        <v>0</v>
      </c>
      <c r="BW529" s="80">
        <v>0</v>
      </c>
      <c r="BX529" s="80">
        <v>0</v>
      </c>
      <c r="BY529" s="80">
        <v>0</v>
      </c>
      <c r="BZ529" s="80">
        <v>0</v>
      </c>
      <c r="CA529" s="80">
        <v>0</v>
      </c>
      <c r="CB529" s="80">
        <v>0</v>
      </c>
      <c r="CC529" s="80">
        <v>0</v>
      </c>
    </row>
    <row r="530" spans="1:81">
      <c r="A530" s="80" t="s">
        <v>2403</v>
      </c>
      <c r="B530" s="80">
        <v>264</v>
      </c>
      <c r="C530" s="80">
        <v>9</v>
      </c>
      <c r="D530" s="80">
        <v>16</v>
      </c>
      <c r="E530" s="80">
        <v>2012</v>
      </c>
      <c r="F530" s="80" t="s">
        <v>88</v>
      </c>
      <c r="G530" s="80" t="s">
        <v>2394</v>
      </c>
      <c r="H530" s="80" t="s">
        <v>2395</v>
      </c>
      <c r="I530" s="177"/>
      <c r="J530" s="81">
        <v>18.132749171029673</v>
      </c>
      <c r="K530" s="81">
        <v>5.9651880362739735</v>
      </c>
      <c r="L530" s="81">
        <v>2.2146829543543389</v>
      </c>
      <c r="M530" s="81">
        <v>65.249204430844202</v>
      </c>
      <c r="N530" s="81">
        <v>68.629464662717908</v>
      </c>
      <c r="O530" s="81">
        <v>47.944371186391677</v>
      </c>
      <c r="P530" s="81">
        <v>30.750487711199753</v>
      </c>
      <c r="Q530" s="81">
        <v>3.8082357931156077</v>
      </c>
      <c r="R530" s="81">
        <v>0</v>
      </c>
      <c r="S530" s="81">
        <v>0</v>
      </c>
      <c r="T530" s="82"/>
      <c r="U530" s="81">
        <v>686704</v>
      </c>
      <c r="V530" s="81">
        <v>2534</v>
      </c>
      <c r="W530" s="81">
        <v>48</v>
      </c>
      <c r="X530" s="81">
        <v>12304</v>
      </c>
      <c r="Y530" s="81">
        <v>19413</v>
      </c>
      <c r="Z530" s="81">
        <v>25076</v>
      </c>
      <c r="AA530" s="81">
        <v>6179</v>
      </c>
      <c r="AB530" s="81">
        <v>49946</v>
      </c>
      <c r="AC530" s="81">
        <v>0</v>
      </c>
      <c r="AD530" s="81">
        <v>0</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0</v>
      </c>
      <c r="BJ530" s="81">
        <v>0</v>
      </c>
      <c r="BK530" s="81">
        <v>0</v>
      </c>
      <c r="BL530" s="81">
        <v>0</v>
      </c>
      <c r="BM530" s="82"/>
      <c r="BN530" s="81">
        <v>0</v>
      </c>
      <c r="BO530" s="81">
        <v>0</v>
      </c>
      <c r="BP530" s="81">
        <v>0</v>
      </c>
      <c r="BQ530" s="81">
        <v>0</v>
      </c>
      <c r="BR530" s="81">
        <v>0</v>
      </c>
      <c r="BS530" s="81">
        <v>0</v>
      </c>
      <c r="BT530"/>
      <c r="BU530" s="80">
        <v>0</v>
      </c>
      <c r="BV530" s="80">
        <v>0</v>
      </c>
      <c r="BW530" s="80">
        <v>0</v>
      </c>
      <c r="BX530" s="80">
        <v>0</v>
      </c>
      <c r="BY530" s="80">
        <v>0</v>
      </c>
      <c r="BZ530" s="80">
        <v>0</v>
      </c>
      <c r="CA530" s="80">
        <v>0</v>
      </c>
      <c r="CB530" s="80">
        <v>0</v>
      </c>
      <c r="CC530" s="80">
        <v>0</v>
      </c>
    </row>
    <row r="531" spans="1:81">
      <c r="A531" s="80" t="s">
        <v>2404</v>
      </c>
      <c r="B531" s="80">
        <v>265</v>
      </c>
      <c r="C531" s="80">
        <v>10</v>
      </c>
      <c r="D531" s="80">
        <v>16</v>
      </c>
      <c r="E531" s="80">
        <v>2013</v>
      </c>
      <c r="F531" s="80" t="s">
        <v>89</v>
      </c>
      <c r="G531" s="80" t="s">
        <v>2394</v>
      </c>
      <c r="H531" s="80" t="s">
        <v>2395</v>
      </c>
      <c r="I531" s="177"/>
      <c r="J531" s="81">
        <v>19.160925138373045</v>
      </c>
      <c r="K531" s="81">
        <v>4.9679610051947973</v>
      </c>
      <c r="L531" s="81">
        <v>2.1282925751387962</v>
      </c>
      <c r="M531" s="81">
        <v>64.64541682521326</v>
      </c>
      <c r="N531" s="81">
        <v>65.780957580562614</v>
      </c>
      <c r="O531" s="81">
        <v>46.257622006358694</v>
      </c>
      <c r="P531" s="81">
        <v>30.651551602776319</v>
      </c>
      <c r="Q531" s="81">
        <v>3.8701314680105323</v>
      </c>
      <c r="R531" s="81">
        <v>0</v>
      </c>
      <c r="S531" s="81">
        <v>0</v>
      </c>
      <c r="T531" s="82"/>
      <c r="U531" s="81">
        <v>728866</v>
      </c>
      <c r="V531" s="81">
        <v>2534</v>
      </c>
      <c r="W531" s="81">
        <v>48</v>
      </c>
      <c r="X531" s="81">
        <v>12304</v>
      </c>
      <c r="Y531" s="81">
        <v>19526</v>
      </c>
      <c r="Z531" s="81">
        <v>25274</v>
      </c>
      <c r="AA531" s="81">
        <v>6136</v>
      </c>
      <c r="AB531" s="81">
        <v>50030</v>
      </c>
      <c r="AC531" s="81">
        <v>0</v>
      </c>
      <c r="AD531" s="81">
        <v>0</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0</v>
      </c>
      <c r="BJ531" s="81">
        <v>0</v>
      </c>
      <c r="BK531" s="81">
        <v>0</v>
      </c>
      <c r="BL531" s="81">
        <v>0</v>
      </c>
      <c r="BM531" s="82"/>
      <c r="BN531" s="81">
        <v>0</v>
      </c>
      <c r="BO531" s="81">
        <v>0</v>
      </c>
      <c r="BP531" s="81">
        <v>0</v>
      </c>
      <c r="BQ531" s="81">
        <v>0</v>
      </c>
      <c r="BR531" s="81">
        <v>0</v>
      </c>
      <c r="BS531" s="81">
        <v>0</v>
      </c>
      <c r="BT531"/>
      <c r="BU531" s="80">
        <v>0</v>
      </c>
      <c r="BV531" s="80">
        <v>0</v>
      </c>
      <c r="BW531" s="80">
        <v>0</v>
      </c>
      <c r="BX531" s="80">
        <v>0</v>
      </c>
      <c r="BY531" s="80">
        <v>0</v>
      </c>
      <c r="BZ531" s="80">
        <v>0</v>
      </c>
      <c r="CA531" s="80">
        <v>0</v>
      </c>
      <c r="CB531" s="80">
        <v>0</v>
      </c>
      <c r="CC531" s="80">
        <v>0</v>
      </c>
    </row>
    <row r="532" spans="1:81">
      <c r="A532" s="80" t="s">
        <v>2405</v>
      </c>
      <c r="B532" s="80">
        <v>266</v>
      </c>
      <c r="C532" s="80">
        <v>11</v>
      </c>
      <c r="D532" s="80">
        <v>16</v>
      </c>
      <c r="E532" s="80">
        <v>2014</v>
      </c>
      <c r="F532" s="80" t="s">
        <v>90</v>
      </c>
      <c r="G532" s="80" t="s">
        <v>2394</v>
      </c>
      <c r="H532" s="80" t="s">
        <v>2395</v>
      </c>
      <c r="I532" s="177"/>
      <c r="J532" s="81">
        <v>19.891382654979481</v>
      </c>
      <c r="K532" s="81">
        <v>5.9537439042097118</v>
      </c>
      <c r="L532" s="81">
        <v>1.1767091649000119</v>
      </c>
      <c r="M532" s="81">
        <v>61.58066031915515</v>
      </c>
      <c r="N532" s="81">
        <v>58.153690351857101</v>
      </c>
      <c r="O532" s="81">
        <v>44.530515063274564</v>
      </c>
      <c r="P532" s="81">
        <v>30.620161814000451</v>
      </c>
      <c r="Q532" s="81">
        <v>3.7244977937647401</v>
      </c>
      <c r="R532" s="81">
        <v>0</v>
      </c>
      <c r="S532" s="81">
        <v>0</v>
      </c>
      <c r="T532" s="82"/>
      <c r="U532" s="81">
        <v>771896</v>
      </c>
      <c r="V532" s="81">
        <v>2329</v>
      </c>
      <c r="W532" s="81">
        <v>27</v>
      </c>
      <c r="X532" s="81">
        <v>11982</v>
      </c>
      <c r="Y532" s="81">
        <v>19742</v>
      </c>
      <c r="Z532" s="81">
        <v>25625</v>
      </c>
      <c r="AA532" s="81">
        <v>6098</v>
      </c>
      <c r="AB532" s="81">
        <v>50182</v>
      </c>
      <c r="AC532" s="81">
        <v>0</v>
      </c>
      <c r="AD532" s="81">
        <v>0</v>
      </c>
      <c r="AE532" s="82"/>
      <c r="AF532" s="81">
        <v>9934665.9127956089</v>
      </c>
      <c r="AG532" s="81">
        <v>4946411.9762892257</v>
      </c>
      <c r="AH532" s="81">
        <v>256071.25212235568</v>
      </c>
      <c r="AI532" s="81">
        <v>75968305.864977479</v>
      </c>
      <c r="AJ532" s="81">
        <v>79099721.450561583</v>
      </c>
      <c r="AK532" s="81">
        <v>0</v>
      </c>
      <c r="AL532" s="81">
        <v>0</v>
      </c>
      <c r="AM532" s="81">
        <v>6889238.719586499</v>
      </c>
      <c r="AN532" s="81">
        <v>0</v>
      </c>
      <c r="AO532" s="81">
        <v>0</v>
      </c>
      <c r="AP532" s="82"/>
      <c r="AQ532" s="81">
        <v>919</v>
      </c>
      <c r="AR532" s="81">
        <v>111</v>
      </c>
      <c r="AS532" s="81">
        <v>0</v>
      </c>
      <c r="AT532" s="81">
        <v>0</v>
      </c>
      <c r="AU532" s="81">
        <v>0</v>
      </c>
      <c r="AV532" s="81">
        <v>0</v>
      </c>
      <c r="AW532" s="81" t="s">
        <v>564</v>
      </c>
      <c r="AX532" s="82"/>
      <c r="AY532" s="81">
        <v>3698.5499999999997</v>
      </c>
      <c r="AZ532" s="81">
        <v>1995.4</v>
      </c>
      <c r="BA532" s="81">
        <v>0</v>
      </c>
      <c r="BB532" s="81">
        <v>0</v>
      </c>
      <c r="BC532" s="81">
        <v>0</v>
      </c>
      <c r="BD532" s="81">
        <v>0</v>
      </c>
      <c r="BE532" s="81" t="s">
        <v>564</v>
      </c>
      <c r="BF532" s="82"/>
      <c r="BG532" s="81">
        <v>0</v>
      </c>
      <c r="BH532" s="81">
        <v>0</v>
      </c>
      <c r="BI532" s="81">
        <v>0</v>
      </c>
      <c r="BJ532" s="81">
        <v>0</v>
      </c>
      <c r="BK532" s="81">
        <v>0</v>
      </c>
      <c r="BL532" s="81">
        <v>0</v>
      </c>
      <c r="BM532" s="82"/>
      <c r="BN532" s="81">
        <v>0</v>
      </c>
      <c r="BO532" s="81">
        <v>0</v>
      </c>
      <c r="BP532" s="81">
        <v>0</v>
      </c>
      <c r="BQ532" s="81">
        <v>0</v>
      </c>
      <c r="BR532" s="81">
        <v>0</v>
      </c>
      <c r="BS532" s="81">
        <v>0</v>
      </c>
      <c r="BT532"/>
      <c r="BU532" s="80">
        <v>0</v>
      </c>
      <c r="BV532" s="80">
        <v>0</v>
      </c>
      <c r="BW532" s="80">
        <v>0</v>
      </c>
      <c r="BX532" s="80">
        <v>0</v>
      </c>
      <c r="BY532" s="80">
        <v>0</v>
      </c>
      <c r="BZ532" s="80">
        <v>0</v>
      </c>
      <c r="CA532" s="80">
        <v>0</v>
      </c>
      <c r="CB532" s="80">
        <v>0</v>
      </c>
      <c r="CC532" s="80">
        <v>0</v>
      </c>
    </row>
    <row r="533" spans="1:81">
      <c r="A533" s="80" t="s">
        <v>2406</v>
      </c>
      <c r="B533" s="80">
        <v>267</v>
      </c>
      <c r="C533" s="80">
        <v>12</v>
      </c>
      <c r="D533" s="80">
        <v>16</v>
      </c>
      <c r="E533" s="80">
        <v>2015</v>
      </c>
      <c r="F533" s="80" t="s">
        <v>91</v>
      </c>
      <c r="G533" s="80" t="s">
        <v>2394</v>
      </c>
      <c r="H533" s="80" t="s">
        <v>2395</v>
      </c>
      <c r="I533" s="177"/>
      <c r="J533" s="81">
        <v>30.804258549324931</v>
      </c>
      <c r="K533" s="81">
        <v>5.3457669242733816</v>
      </c>
      <c r="L533" s="81">
        <v>1.1769770221135731</v>
      </c>
      <c r="M533" s="81">
        <v>58.933707504038949</v>
      </c>
      <c r="N533" s="81">
        <v>52.151555806829833</v>
      </c>
      <c r="O533" s="81">
        <v>44.363747401955585</v>
      </c>
      <c r="P533" s="81">
        <v>30.860341993985205</v>
      </c>
      <c r="Q533" s="81">
        <v>3.6499492904213673</v>
      </c>
      <c r="R533" s="81">
        <v>0</v>
      </c>
      <c r="S533" s="81">
        <v>0</v>
      </c>
      <c r="T533" s="82"/>
      <c r="U533" s="81">
        <v>1364531</v>
      </c>
      <c r="V533" s="81">
        <v>2329</v>
      </c>
      <c r="W533" s="81">
        <v>27</v>
      </c>
      <c r="X533" s="81">
        <v>11982</v>
      </c>
      <c r="Y533" s="81">
        <v>19974</v>
      </c>
      <c r="Z533" s="81">
        <v>25775</v>
      </c>
      <c r="AA533" s="81">
        <v>6141</v>
      </c>
      <c r="AB533" s="81">
        <v>50235</v>
      </c>
      <c r="AC533" s="81">
        <v>0</v>
      </c>
      <c r="AD533" s="81">
        <v>0</v>
      </c>
      <c r="AE533" s="82"/>
      <c r="AF533" s="81">
        <v>15657043.747970013</v>
      </c>
      <c r="AG533" s="81">
        <v>4287256.1132729175</v>
      </c>
      <c r="AH533" s="81">
        <v>221066.99474272621</v>
      </c>
      <c r="AI533" s="81">
        <v>74066939.022117898</v>
      </c>
      <c r="AJ533" s="81">
        <v>77832840.807704613</v>
      </c>
      <c r="AK533" s="81">
        <v>0</v>
      </c>
      <c r="AL533" s="81">
        <v>0</v>
      </c>
      <c r="AM533" s="81">
        <v>6884496.0221006274</v>
      </c>
      <c r="AN533" s="81">
        <v>0</v>
      </c>
      <c r="AO533" s="81">
        <v>0</v>
      </c>
      <c r="AP533" s="82"/>
      <c r="AQ533" s="81">
        <v>1014</v>
      </c>
      <c r="AR533" s="81">
        <v>127</v>
      </c>
      <c r="AS533" s="81">
        <v>0</v>
      </c>
      <c r="AT533" s="81">
        <v>0</v>
      </c>
      <c r="AU533" s="81">
        <v>0</v>
      </c>
      <c r="AV533" s="81">
        <v>0</v>
      </c>
      <c r="AW533" s="81" t="s">
        <v>564</v>
      </c>
      <c r="AX533" s="82"/>
      <c r="AY533" s="81">
        <v>4168.8600000000006</v>
      </c>
      <c r="AZ533" s="81">
        <v>2346.6</v>
      </c>
      <c r="BA533" s="81">
        <v>0</v>
      </c>
      <c r="BB533" s="81">
        <v>0</v>
      </c>
      <c r="BC533" s="81">
        <v>0</v>
      </c>
      <c r="BD533" s="81">
        <v>0</v>
      </c>
      <c r="BE533" s="81" t="s">
        <v>564</v>
      </c>
      <c r="BF533" s="82"/>
      <c r="BG533" s="81">
        <v>0</v>
      </c>
      <c r="BH533" s="81">
        <v>0</v>
      </c>
      <c r="BI533" s="81">
        <v>0</v>
      </c>
      <c r="BJ533" s="81">
        <v>0</v>
      </c>
      <c r="BK533" s="81">
        <v>0</v>
      </c>
      <c r="BL533" s="81">
        <v>0</v>
      </c>
      <c r="BM533" s="82"/>
      <c r="BN533" s="81">
        <v>0</v>
      </c>
      <c r="BO533" s="81">
        <v>0</v>
      </c>
      <c r="BP533" s="81">
        <v>0</v>
      </c>
      <c r="BQ533" s="81">
        <v>0</v>
      </c>
      <c r="BR533" s="81">
        <v>0</v>
      </c>
      <c r="BS533" s="81">
        <v>0</v>
      </c>
      <c r="BT533"/>
      <c r="BU533" s="80">
        <v>0</v>
      </c>
      <c r="BV533" s="80">
        <v>0</v>
      </c>
      <c r="BW533" s="80">
        <v>0</v>
      </c>
      <c r="BX533" s="80">
        <v>0</v>
      </c>
      <c r="BY533" s="80">
        <v>0</v>
      </c>
      <c r="BZ533" s="80">
        <v>0</v>
      </c>
      <c r="CA533" s="80">
        <v>0</v>
      </c>
      <c r="CB533" s="80">
        <v>0</v>
      </c>
      <c r="CC533" s="80">
        <v>0</v>
      </c>
    </row>
    <row r="534" spans="1:81">
      <c r="A534" s="80" t="s">
        <v>2407</v>
      </c>
      <c r="B534" s="80">
        <v>268</v>
      </c>
      <c r="C534" s="80">
        <v>13</v>
      </c>
      <c r="D534" s="80">
        <v>16</v>
      </c>
      <c r="E534" s="80">
        <v>2016</v>
      </c>
      <c r="F534" s="80" t="s">
        <v>92</v>
      </c>
      <c r="G534" s="80" t="s">
        <v>2394</v>
      </c>
      <c r="H534" s="80" t="s">
        <v>2395</v>
      </c>
      <c r="I534" s="177"/>
      <c r="J534" s="81">
        <v>17.722990000691173</v>
      </c>
      <c r="K534" s="81">
        <v>5.1999267878292565</v>
      </c>
      <c r="L534" s="81">
        <v>1.1111190007595719</v>
      </c>
      <c r="M534" s="81">
        <v>47.926388605327411</v>
      </c>
      <c r="N534" s="81">
        <v>52.587725200455687</v>
      </c>
      <c r="O534" s="81">
        <v>44.37761339918206</v>
      </c>
      <c r="P534" s="81">
        <v>30.347577200143249</v>
      </c>
      <c r="Q534" s="81">
        <v>3.5599248357336775</v>
      </c>
      <c r="R534" s="81">
        <v>0</v>
      </c>
      <c r="S534" s="81">
        <v>8.3579634313507736</v>
      </c>
      <c r="T534" s="82"/>
      <c r="U534" s="81">
        <v>830384</v>
      </c>
      <c r="V534" s="81">
        <v>2329</v>
      </c>
      <c r="W534" s="81">
        <v>27</v>
      </c>
      <c r="X534" s="81">
        <v>11982</v>
      </c>
      <c r="Y534" s="81">
        <v>20255</v>
      </c>
      <c r="Z534" s="81">
        <v>26100</v>
      </c>
      <c r="AA534" s="81">
        <v>6246</v>
      </c>
      <c r="AB534" s="81">
        <v>50401</v>
      </c>
      <c r="AC534" s="81">
        <v>0</v>
      </c>
      <c r="AD534" s="81">
        <v>8.3579634313507736</v>
      </c>
      <c r="AE534" s="82"/>
      <c r="AF534" s="81">
        <v>9282894.2809580732</v>
      </c>
      <c r="AG534" s="81">
        <v>4320028.8853214588</v>
      </c>
      <c r="AH534" s="81">
        <v>163962.3652577883</v>
      </c>
      <c r="AI534" s="81">
        <v>77009830.232862204</v>
      </c>
      <c r="AJ534" s="81">
        <v>85264935.386579663</v>
      </c>
      <c r="AK534" s="81">
        <v>0</v>
      </c>
      <c r="AL534" s="81">
        <v>0</v>
      </c>
      <c r="AM534" s="81">
        <v>6912611.8778751651</v>
      </c>
      <c r="AN534" s="81">
        <v>0</v>
      </c>
      <c r="AO534" s="81">
        <v>0</v>
      </c>
      <c r="AP534" s="82"/>
      <c r="AQ534" s="81">
        <v>1110</v>
      </c>
      <c r="AR534" s="81">
        <v>131</v>
      </c>
      <c r="AS534" s="81">
        <v>0</v>
      </c>
      <c r="AT534" s="81">
        <v>0</v>
      </c>
      <c r="AU534" s="81">
        <v>0</v>
      </c>
      <c r="AV534" s="81">
        <v>0</v>
      </c>
      <c r="AW534" s="81" t="s">
        <v>564</v>
      </c>
      <c r="AX534" s="82"/>
      <c r="AY534" s="81">
        <v>4644.7700000000004</v>
      </c>
      <c r="AZ534" s="81">
        <v>2406</v>
      </c>
      <c r="BA534" s="81">
        <v>0</v>
      </c>
      <c r="BB534" s="81">
        <v>0</v>
      </c>
      <c r="BC534" s="81">
        <v>0</v>
      </c>
      <c r="BD534" s="81">
        <v>0</v>
      </c>
      <c r="BE534" s="81" t="s">
        <v>564</v>
      </c>
      <c r="BF534" s="82"/>
      <c r="BG534" s="81">
        <v>0</v>
      </c>
      <c r="BH534" s="81">
        <v>0</v>
      </c>
      <c r="BI534" s="81">
        <v>0</v>
      </c>
      <c r="BJ534" s="81">
        <v>0</v>
      </c>
      <c r="BK534" s="81">
        <v>0</v>
      </c>
      <c r="BL534" s="81">
        <v>0</v>
      </c>
      <c r="BM534" s="82"/>
      <c r="BN534" s="81">
        <v>0</v>
      </c>
      <c r="BO534" s="81">
        <v>0</v>
      </c>
      <c r="BP534" s="81">
        <v>0</v>
      </c>
      <c r="BQ534" s="81">
        <v>0</v>
      </c>
      <c r="BR534" s="81">
        <v>0</v>
      </c>
      <c r="BS534" s="81">
        <v>0</v>
      </c>
      <c r="BT534"/>
      <c r="BU534" s="80">
        <v>0</v>
      </c>
      <c r="BV534" s="80">
        <v>0</v>
      </c>
      <c r="BW534" s="80">
        <v>0</v>
      </c>
      <c r="BX534" s="80">
        <v>0</v>
      </c>
      <c r="BY534" s="80">
        <v>0</v>
      </c>
      <c r="BZ534" s="80">
        <v>0</v>
      </c>
      <c r="CA534" s="80">
        <v>0</v>
      </c>
      <c r="CB534" s="80">
        <v>0</v>
      </c>
      <c r="CC534" s="80">
        <v>0</v>
      </c>
    </row>
    <row r="535" spans="1:81">
      <c r="A535" s="80" t="s">
        <v>2408</v>
      </c>
      <c r="B535" s="80">
        <v>269</v>
      </c>
      <c r="C535" s="80">
        <v>14</v>
      </c>
      <c r="D535" s="80">
        <v>16</v>
      </c>
      <c r="E535" s="80">
        <v>2017</v>
      </c>
      <c r="F535" s="80" t="s">
        <v>71</v>
      </c>
      <c r="G535" s="80" t="s">
        <v>2394</v>
      </c>
      <c r="H535" s="80" t="s">
        <v>2395</v>
      </c>
      <c r="I535" s="177"/>
      <c r="J535" s="81">
        <v>17.413976345941133</v>
      </c>
      <c r="K535" s="81">
        <v>5.3425317050433998</v>
      </c>
      <c r="L535" s="81">
        <v>1.1021459841475651</v>
      </c>
      <c r="M535" s="81">
        <v>44.62257822677563</v>
      </c>
      <c r="N535" s="81">
        <v>49.265343394650998</v>
      </c>
      <c r="O535" s="81">
        <v>44.143532757622822</v>
      </c>
      <c r="P535" s="81">
        <v>30.425700980581873</v>
      </c>
      <c r="Q535" s="81">
        <v>3.4383234679456032</v>
      </c>
      <c r="R535" s="81">
        <v>0</v>
      </c>
      <c r="S535" s="81">
        <v>7.4734241467185756</v>
      </c>
      <c r="T535" s="82"/>
      <c r="U535" s="81">
        <v>877512.99999999988</v>
      </c>
      <c r="V535" s="81">
        <v>2329</v>
      </c>
      <c r="W535" s="81">
        <v>27</v>
      </c>
      <c r="X535" s="81">
        <v>11982</v>
      </c>
      <c r="Y535" s="81">
        <v>20502</v>
      </c>
      <c r="Z535" s="81">
        <v>26393</v>
      </c>
      <c r="AA535" s="81">
        <v>6302</v>
      </c>
      <c r="AB535" s="81">
        <v>50341</v>
      </c>
      <c r="AC535" s="81">
        <v>0</v>
      </c>
      <c r="AD535" s="81">
        <v>7.4734241467185756</v>
      </c>
      <c r="AE535" s="82"/>
      <c r="AF535" s="81">
        <v>9341981.2985106111</v>
      </c>
      <c r="AG535" s="81">
        <v>4373348.8530192915</v>
      </c>
      <c r="AH535" s="81">
        <v>220023.0868469672</v>
      </c>
      <c r="AI535" s="81">
        <v>73170558.331469908</v>
      </c>
      <c r="AJ535" s="81">
        <v>85925514.588166431</v>
      </c>
      <c r="AK535" s="81">
        <v>0</v>
      </c>
      <c r="AL535" s="81">
        <v>0</v>
      </c>
      <c r="AM535" s="81">
        <v>6915186.2155932756</v>
      </c>
      <c r="AN535" s="81">
        <v>0</v>
      </c>
      <c r="AO535" s="81">
        <v>0</v>
      </c>
      <c r="AP535" s="82"/>
      <c r="AQ535" s="81">
        <v>1170</v>
      </c>
      <c r="AR535" s="81">
        <v>141</v>
      </c>
      <c r="AS535" s="81">
        <v>0</v>
      </c>
      <c r="AT535" s="81">
        <v>0</v>
      </c>
      <c r="AU535" s="81">
        <v>0</v>
      </c>
      <c r="AV535" s="81">
        <v>0</v>
      </c>
      <c r="AW535" s="81" t="s">
        <v>564</v>
      </c>
      <c r="AX535" s="82"/>
      <c r="AY535" s="81">
        <v>4957.43</v>
      </c>
      <c r="AZ535" s="81">
        <v>9022.5</v>
      </c>
      <c r="BA535" s="81">
        <v>0</v>
      </c>
      <c r="BB535" s="81">
        <v>0</v>
      </c>
      <c r="BC535" s="81">
        <v>0</v>
      </c>
      <c r="BD535" s="81">
        <v>0</v>
      </c>
      <c r="BE535" s="81" t="s">
        <v>564</v>
      </c>
      <c r="BF535" s="82"/>
      <c r="BG535" s="81">
        <v>0</v>
      </c>
      <c r="BH535" s="81">
        <v>0</v>
      </c>
      <c r="BI535" s="81">
        <v>0</v>
      </c>
      <c r="BJ535" s="81">
        <v>0</v>
      </c>
      <c r="BK535" s="81">
        <v>0</v>
      </c>
      <c r="BL535" s="81">
        <v>0</v>
      </c>
      <c r="BM535" s="82"/>
      <c r="BN535" s="81">
        <v>0</v>
      </c>
      <c r="BO535" s="81">
        <v>0</v>
      </c>
      <c r="BP535" s="81">
        <v>0</v>
      </c>
      <c r="BQ535" s="81">
        <v>0</v>
      </c>
      <c r="BR535" s="81">
        <v>0</v>
      </c>
      <c r="BS535" s="81">
        <v>0</v>
      </c>
      <c r="BT535"/>
      <c r="BU535" s="80">
        <v>0</v>
      </c>
      <c r="BV535" s="80">
        <v>0</v>
      </c>
      <c r="BW535" s="80">
        <v>0</v>
      </c>
      <c r="BX535" s="80">
        <v>0</v>
      </c>
      <c r="BY535" s="80">
        <v>0</v>
      </c>
      <c r="BZ535" s="80">
        <v>0</v>
      </c>
      <c r="CA535" s="80">
        <v>0</v>
      </c>
      <c r="CB535" s="80">
        <v>0</v>
      </c>
      <c r="CC535" s="80">
        <v>0</v>
      </c>
    </row>
    <row r="536" spans="1:81">
      <c r="A536" s="80" t="s">
        <v>2409</v>
      </c>
      <c r="B536" s="80">
        <v>270</v>
      </c>
      <c r="C536" s="80">
        <v>15</v>
      </c>
      <c r="D536" s="80">
        <v>16</v>
      </c>
      <c r="E536" s="80">
        <v>2018</v>
      </c>
      <c r="F536" s="80" t="s">
        <v>93</v>
      </c>
      <c r="G536" s="80" t="s">
        <v>2394</v>
      </c>
      <c r="H536" s="80" t="s">
        <v>2395</v>
      </c>
      <c r="I536" s="177"/>
      <c r="J536" s="81">
        <v>15.622313969168408</v>
      </c>
      <c r="K536" s="81">
        <v>4.5085596521477873</v>
      </c>
      <c r="L536" s="81">
        <v>0.9953620328028745</v>
      </c>
      <c r="M536" s="81">
        <v>40.713172861677343</v>
      </c>
      <c r="N536" s="81">
        <v>34.402540178397885</v>
      </c>
      <c r="O536" s="81">
        <v>43.625985579865237</v>
      </c>
      <c r="P536" s="81">
        <v>30.466988063396137</v>
      </c>
      <c r="Q536" s="81">
        <v>3.1955976458330784</v>
      </c>
      <c r="R536" s="81">
        <v>0</v>
      </c>
      <c r="S536" s="81">
        <v>7.6303995688444672</v>
      </c>
      <c r="T536" s="82"/>
      <c r="U536" s="81">
        <v>868752</v>
      </c>
      <c r="V536" s="81">
        <v>2329</v>
      </c>
      <c r="W536" s="81">
        <v>27</v>
      </c>
      <c r="X536" s="81">
        <v>11982</v>
      </c>
      <c r="Y536" s="81">
        <v>20711</v>
      </c>
      <c r="Z536" s="81">
        <v>26583</v>
      </c>
      <c r="AA536" s="81">
        <v>6374</v>
      </c>
      <c r="AB536" s="81">
        <v>50420</v>
      </c>
      <c r="AC536" s="81">
        <v>0</v>
      </c>
      <c r="AD536" s="81">
        <v>7.6303995688444672</v>
      </c>
      <c r="AE536" s="82"/>
      <c r="AF536" s="81">
        <v>8487131.00358277</v>
      </c>
      <c r="AG536" s="81">
        <v>3956219.7875791751</v>
      </c>
      <c r="AH536" s="81">
        <v>208964.81823876649</v>
      </c>
      <c r="AI536" s="81">
        <v>70278141.0299135</v>
      </c>
      <c r="AJ536" s="81">
        <v>73279824.82416968</v>
      </c>
      <c r="AK536" s="81">
        <v>0</v>
      </c>
      <c r="AL536" s="81">
        <v>0</v>
      </c>
      <c r="AM536" s="81">
        <v>6940369.0020813365</v>
      </c>
      <c r="AN536" s="81">
        <v>0</v>
      </c>
      <c r="AO536" s="81">
        <v>0</v>
      </c>
      <c r="AP536" s="82"/>
      <c r="AQ536" s="81">
        <v>1246</v>
      </c>
      <c r="AR536" s="81">
        <v>146</v>
      </c>
      <c r="AS536" s="81">
        <v>0</v>
      </c>
      <c r="AT536" s="81">
        <v>1</v>
      </c>
      <c r="AU536" s="81">
        <v>0</v>
      </c>
      <c r="AV536" s="81">
        <v>0</v>
      </c>
      <c r="AW536" s="81" t="s">
        <v>564</v>
      </c>
      <c r="AX536" s="82"/>
      <c r="AY536" s="81">
        <v>5358.989999999998</v>
      </c>
      <c r="AZ536" s="81">
        <v>9127</v>
      </c>
      <c r="BA536" s="81">
        <v>0</v>
      </c>
      <c r="BB536" s="81">
        <v>420</v>
      </c>
      <c r="BC536" s="81">
        <v>0</v>
      </c>
      <c r="BD536" s="81">
        <v>0</v>
      </c>
      <c r="BE536" s="81" t="s">
        <v>564</v>
      </c>
      <c r="BF536" s="82"/>
      <c r="BG536" s="81">
        <v>0</v>
      </c>
      <c r="BH536" s="81">
        <v>0</v>
      </c>
      <c r="BI536" s="81">
        <v>0</v>
      </c>
      <c r="BJ536" s="81">
        <v>0</v>
      </c>
      <c r="BK536" s="81">
        <v>0</v>
      </c>
      <c r="BL536" s="81">
        <v>0</v>
      </c>
      <c r="BM536" s="82"/>
      <c r="BN536" s="81">
        <v>0</v>
      </c>
      <c r="BO536" s="81">
        <v>0</v>
      </c>
      <c r="BP536" s="81">
        <v>0</v>
      </c>
      <c r="BQ536" s="81">
        <v>0</v>
      </c>
      <c r="BR536" s="81">
        <v>0</v>
      </c>
      <c r="BS536" s="81">
        <v>0</v>
      </c>
      <c r="BT536"/>
      <c r="BU536" s="80">
        <v>0</v>
      </c>
      <c r="BV536" s="80">
        <v>0</v>
      </c>
      <c r="BW536" s="80">
        <v>0</v>
      </c>
      <c r="BX536" s="80">
        <v>0</v>
      </c>
      <c r="BY536" s="80">
        <v>0</v>
      </c>
      <c r="BZ536" s="80">
        <v>0</v>
      </c>
      <c r="CA536" s="80">
        <v>0</v>
      </c>
      <c r="CB536" s="80">
        <v>0</v>
      </c>
      <c r="CC536" s="80">
        <v>0</v>
      </c>
    </row>
    <row r="537" spans="1:81">
      <c r="A537" s="80" t="s">
        <v>2410</v>
      </c>
      <c r="B537" s="80">
        <v>271</v>
      </c>
      <c r="C537" s="80">
        <v>16</v>
      </c>
      <c r="D537" s="80">
        <v>16</v>
      </c>
      <c r="E537" s="80">
        <v>2019</v>
      </c>
      <c r="F537" s="80" t="s">
        <v>73</v>
      </c>
      <c r="G537" s="80" t="s">
        <v>2394</v>
      </c>
      <c r="H537" s="80" t="s">
        <v>2395</v>
      </c>
      <c r="I537" s="177"/>
      <c r="J537" s="81">
        <v>18.291196622793564</v>
      </c>
      <c r="K537" s="81">
        <v>4.2839453196772732</v>
      </c>
      <c r="L537" s="81">
        <v>1.0122060847432108</v>
      </c>
      <c r="M537" s="81">
        <v>42.75510262471974</v>
      </c>
      <c r="N537" s="81">
        <v>34.048414470457146</v>
      </c>
      <c r="O537" s="81">
        <v>42.551252868431725</v>
      </c>
      <c r="P537" s="81">
        <v>31.009771634775763</v>
      </c>
      <c r="Q537" s="81">
        <v>3.1053714351839981</v>
      </c>
      <c r="R537" s="81">
        <v>0</v>
      </c>
      <c r="S537" s="81">
        <v>6.4398087563596098</v>
      </c>
      <c r="T537" s="82"/>
      <c r="U537" s="81">
        <v>1015038</v>
      </c>
      <c r="V537" s="81">
        <v>2329</v>
      </c>
      <c r="W537" s="81">
        <v>27</v>
      </c>
      <c r="X537" s="81">
        <v>11982</v>
      </c>
      <c r="Y537" s="81">
        <v>20885</v>
      </c>
      <c r="Z537" s="81">
        <v>26640</v>
      </c>
      <c r="AA537" s="81">
        <v>6439</v>
      </c>
      <c r="AB537" s="81">
        <v>50323</v>
      </c>
      <c r="AC537" s="81">
        <v>0</v>
      </c>
      <c r="AD537" s="81">
        <v>6.4398087563596098</v>
      </c>
      <c r="AE537" s="82"/>
      <c r="AF537" s="81">
        <v>10149944.231272221</v>
      </c>
      <c r="AG537" s="81">
        <v>3834052.5224063508</v>
      </c>
      <c r="AH537" s="81">
        <v>222065.3285939605</v>
      </c>
      <c r="AI537" s="81">
        <v>71853647.628975123</v>
      </c>
      <c r="AJ537" s="81">
        <v>67706808.55391261</v>
      </c>
      <c r="AK537" s="81">
        <v>0</v>
      </c>
      <c r="AL537" s="81">
        <v>0</v>
      </c>
      <c r="AM537" s="81">
        <v>6853613.7686588252</v>
      </c>
      <c r="AN537" s="81">
        <v>0</v>
      </c>
      <c r="AO537" s="81">
        <v>0</v>
      </c>
      <c r="AP537" s="82"/>
      <c r="AQ537" s="81">
        <v>1302</v>
      </c>
      <c r="AR537" s="81">
        <v>151</v>
      </c>
      <c r="AS537" s="81">
        <v>0</v>
      </c>
      <c r="AT537" s="81">
        <v>1</v>
      </c>
      <c r="AU537" s="81">
        <v>0</v>
      </c>
      <c r="AV537" s="81">
        <v>0</v>
      </c>
      <c r="AW537" s="81" t="s">
        <v>564</v>
      </c>
      <c r="AX537" s="82"/>
      <c r="AY537" s="81">
        <v>5633.9700000000039</v>
      </c>
      <c r="AZ537" s="81">
        <v>9197.6</v>
      </c>
      <c r="BA537" s="81">
        <v>0</v>
      </c>
      <c r="BB537" s="81">
        <v>420</v>
      </c>
      <c r="BC537" s="81">
        <v>0</v>
      </c>
      <c r="BD537" s="81">
        <v>0</v>
      </c>
      <c r="BE537" s="81" t="s">
        <v>564</v>
      </c>
      <c r="BF537" s="82"/>
      <c r="BG537" s="81">
        <v>0</v>
      </c>
      <c r="BH537" s="81">
        <v>0</v>
      </c>
      <c r="BI537" s="81">
        <v>0</v>
      </c>
      <c r="BJ537" s="81">
        <v>0</v>
      </c>
      <c r="BK537" s="81">
        <v>0</v>
      </c>
      <c r="BL537" s="81">
        <v>0</v>
      </c>
      <c r="BM537" s="82"/>
      <c r="BN537" s="81">
        <v>0</v>
      </c>
      <c r="BO537" s="81">
        <v>0</v>
      </c>
      <c r="BP537" s="81">
        <v>0</v>
      </c>
      <c r="BQ537" s="81">
        <v>0</v>
      </c>
      <c r="BR537" s="81">
        <v>0</v>
      </c>
      <c r="BS537" s="81">
        <v>0</v>
      </c>
      <c r="BT537"/>
      <c r="BU537" s="80">
        <v>0</v>
      </c>
      <c r="BV537" s="80">
        <v>0</v>
      </c>
      <c r="BW537" s="80">
        <v>0</v>
      </c>
      <c r="BX537" s="80">
        <v>0</v>
      </c>
      <c r="BY537" s="80">
        <v>0</v>
      </c>
      <c r="BZ537" s="80">
        <v>0</v>
      </c>
      <c r="CA537" s="80">
        <v>0</v>
      </c>
      <c r="CB537" s="80">
        <v>0</v>
      </c>
      <c r="CC537" s="80">
        <v>0</v>
      </c>
    </row>
    <row r="538" spans="1:81">
      <c r="A538" s="80" t="s">
        <v>2411</v>
      </c>
      <c r="B538" s="80">
        <v>272</v>
      </c>
      <c r="C538" s="80">
        <v>17</v>
      </c>
      <c r="D538" s="80">
        <v>16</v>
      </c>
      <c r="E538" s="80">
        <v>2020</v>
      </c>
      <c r="F538" s="80" t="s">
        <v>218</v>
      </c>
      <c r="G538" s="80" t="s">
        <v>2394</v>
      </c>
      <c r="H538" s="80" t="s">
        <v>2395</v>
      </c>
      <c r="I538" s="177"/>
      <c r="J538" s="81">
        <v>32.217402882464953</v>
      </c>
      <c r="K538" s="81">
        <v>4.3624668818321384</v>
      </c>
      <c r="L538" s="81">
        <v>1.4458855760053271</v>
      </c>
      <c r="M538" s="81">
        <v>43.133669881178662</v>
      </c>
      <c r="N538" s="81">
        <v>40.076943644949417</v>
      </c>
      <c r="O538" s="81">
        <v>37.839292697865602</v>
      </c>
      <c r="P538" s="81">
        <v>29.640702764271328</v>
      </c>
      <c r="Q538" s="81">
        <v>2.9743382005570784</v>
      </c>
      <c r="R538" s="81">
        <v>0</v>
      </c>
      <c r="S538" s="81">
        <v>5.6798543325842514</v>
      </c>
      <c r="T538" s="82"/>
      <c r="U538" s="81">
        <v>1818722</v>
      </c>
      <c r="V538" s="81">
        <v>2344</v>
      </c>
      <c r="W538" s="81">
        <v>51</v>
      </c>
      <c r="X538" s="81">
        <v>12729</v>
      </c>
      <c r="Y538" s="81">
        <v>21193</v>
      </c>
      <c r="Z538" s="81">
        <v>27039</v>
      </c>
      <c r="AA538" s="81">
        <v>6687</v>
      </c>
      <c r="AB538" s="81">
        <v>50444</v>
      </c>
      <c r="AC538" s="81">
        <v>0</v>
      </c>
      <c r="AD538" s="81">
        <v>5.6798543325842514</v>
      </c>
      <c r="AE538" s="82"/>
      <c r="AF538" s="81">
        <v>18493016.83383403</v>
      </c>
      <c r="AG538" s="81">
        <v>3522681.9573199213</v>
      </c>
      <c r="AH538" s="81">
        <v>329014.81769132224</v>
      </c>
      <c r="AI538" s="81">
        <v>71831660.111583695</v>
      </c>
      <c r="AJ538" s="81">
        <v>77528032.881138846</v>
      </c>
      <c r="AK538" s="81"/>
      <c r="AL538" s="81"/>
      <c r="AM538" s="81">
        <v>6583502.4445292167</v>
      </c>
      <c r="AN538" s="81"/>
      <c r="AO538" s="81"/>
      <c r="AP538" s="82"/>
      <c r="AQ538" s="81">
        <v>1380</v>
      </c>
      <c r="AR538" s="81">
        <v>153</v>
      </c>
      <c r="AS538" s="81">
        <v>0</v>
      </c>
      <c r="AT538" s="81">
        <v>1</v>
      </c>
      <c r="AU538" s="81">
        <v>0</v>
      </c>
      <c r="AV538" s="81">
        <v>0</v>
      </c>
      <c r="AW538" s="81">
        <v>0</v>
      </c>
      <c r="AX538" s="82"/>
      <c r="AY538" s="81">
        <v>6076.1800000000057</v>
      </c>
      <c r="AZ538" s="81">
        <v>9279.0999999999985</v>
      </c>
      <c r="BA538" s="81">
        <v>0</v>
      </c>
      <c r="BB538" s="81">
        <v>420</v>
      </c>
      <c r="BC538" s="81">
        <v>0</v>
      </c>
      <c r="BD538" s="81">
        <v>0</v>
      </c>
      <c r="BE538" s="81">
        <v>0</v>
      </c>
      <c r="BF538" s="82"/>
      <c r="BG538" s="81">
        <v>0</v>
      </c>
      <c r="BH538" s="81">
        <v>0</v>
      </c>
      <c r="BI538" s="81">
        <v>0</v>
      </c>
      <c r="BJ538" s="81">
        <v>0</v>
      </c>
      <c r="BK538" s="81">
        <v>0</v>
      </c>
      <c r="BL538" s="81">
        <v>0</v>
      </c>
      <c r="BM538" s="82"/>
      <c r="BN538" s="81">
        <v>0</v>
      </c>
      <c r="BO538" s="81">
        <v>0</v>
      </c>
      <c r="BP538" s="81">
        <v>0</v>
      </c>
      <c r="BQ538" s="81">
        <v>0</v>
      </c>
      <c r="BR538" s="81">
        <v>0</v>
      </c>
      <c r="BS538" s="81">
        <v>0</v>
      </c>
      <c r="BT538"/>
      <c r="BU538" s="80">
        <v>0</v>
      </c>
      <c r="BV538" s="80">
        <v>0</v>
      </c>
      <c r="BW538" s="80">
        <v>0</v>
      </c>
      <c r="BX538" s="80">
        <v>0</v>
      </c>
      <c r="BY538" s="80">
        <v>0</v>
      </c>
      <c r="BZ538" s="80">
        <v>0</v>
      </c>
      <c r="CA538" s="80">
        <v>0</v>
      </c>
      <c r="CB538" s="80">
        <v>0</v>
      </c>
      <c r="CC538" s="80">
        <v>0</v>
      </c>
    </row>
    <row r="539" spans="1:81">
      <c r="A539" s="80" t="s">
        <v>2412</v>
      </c>
      <c r="B539" s="80">
        <v>272</v>
      </c>
      <c r="C539" s="80">
        <v>18</v>
      </c>
      <c r="D539" s="80">
        <v>16</v>
      </c>
      <c r="E539" s="80">
        <v>2021</v>
      </c>
      <c r="F539" s="80" t="s">
        <v>75</v>
      </c>
      <c r="G539" s="174" t="s">
        <v>2394</v>
      </c>
      <c r="H539" s="80" t="s">
        <v>2395</v>
      </c>
      <c r="I539" s="177"/>
      <c r="J539" s="81">
        <v>29.586448587206302</v>
      </c>
      <c r="K539" s="81">
        <v>4.7151651460441633</v>
      </c>
      <c r="L539" s="81">
        <v>1.3138198474007259</v>
      </c>
      <c r="M539" s="81">
        <v>39.483133905663763</v>
      </c>
      <c r="N539" s="81">
        <v>36.450915380632352</v>
      </c>
      <c r="O539" s="81">
        <v>36.851696127808587</v>
      </c>
      <c r="P539" s="81">
        <v>30.521635187606833</v>
      </c>
      <c r="Q539" s="81">
        <v>2.9971437830335552</v>
      </c>
      <c r="R539" s="81">
        <v>0</v>
      </c>
      <c r="S539" s="81">
        <v>5.6325147951436669</v>
      </c>
      <c r="T539" s="82"/>
      <c r="U539" s="81">
        <v>1820882</v>
      </c>
      <c r="V539" s="81">
        <v>2344</v>
      </c>
      <c r="W539" s="81">
        <v>51</v>
      </c>
      <c r="X539" s="81">
        <v>12729</v>
      </c>
      <c r="Y539" s="81">
        <v>21328</v>
      </c>
      <c r="Z539" s="81">
        <v>27115</v>
      </c>
      <c r="AA539" s="81">
        <v>6715</v>
      </c>
      <c r="AB539" s="81">
        <v>50228</v>
      </c>
      <c r="AC539" s="81">
        <v>0</v>
      </c>
      <c r="AD539" s="81">
        <v>5.6325147951436669</v>
      </c>
      <c r="AE539" s="82"/>
      <c r="AF539" s="81">
        <v>17659860.149149634</v>
      </c>
      <c r="AG539" s="81">
        <v>3927907.3261188762</v>
      </c>
      <c r="AH539" s="81">
        <v>294469.70833450387</v>
      </c>
      <c r="AI539" s="81">
        <v>75938914.489066884</v>
      </c>
      <c r="AJ539" s="81">
        <v>81345447.780348077</v>
      </c>
      <c r="AK539" s="81">
        <v>0</v>
      </c>
      <c r="AL539" s="81">
        <v>0</v>
      </c>
      <c r="AM539" s="81">
        <v>6593122.556810325</v>
      </c>
      <c r="AN539" s="81">
        <v>0</v>
      </c>
      <c r="AO539" s="81">
        <v>0</v>
      </c>
      <c r="AP539" s="82"/>
      <c r="AQ539" s="81">
        <v>1448</v>
      </c>
      <c r="AR539" s="81">
        <v>154</v>
      </c>
      <c r="AS539" s="81">
        <v>0</v>
      </c>
      <c r="AT539" s="81">
        <v>2</v>
      </c>
      <c r="AU539" s="81">
        <v>0</v>
      </c>
      <c r="AV539" s="81">
        <v>0</v>
      </c>
      <c r="AW539" s="81"/>
      <c r="AX539" s="82"/>
      <c r="AY539" s="81">
        <v>6454.4300000000057</v>
      </c>
      <c r="AZ539" s="81">
        <v>9325.5999999999985</v>
      </c>
      <c r="BA539" s="81">
        <v>0</v>
      </c>
      <c r="BB539" s="81">
        <v>2020</v>
      </c>
      <c r="BC539" s="81">
        <v>0</v>
      </c>
      <c r="BD539" s="81">
        <v>0</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2413</v>
      </c>
      <c r="B540" s="80">
        <v>272</v>
      </c>
      <c r="C540" s="80">
        <v>19</v>
      </c>
      <c r="D540" s="80">
        <v>16</v>
      </c>
      <c r="E540" s="80">
        <v>2022</v>
      </c>
      <c r="F540" s="80" t="s">
        <v>568</v>
      </c>
      <c r="G540" s="174" t="s">
        <v>2394</v>
      </c>
      <c r="H540" s="80" t="s">
        <v>2395</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1520</v>
      </c>
      <c r="AR540" s="81">
        <v>154</v>
      </c>
      <c r="AS540" s="81">
        <v>0</v>
      </c>
      <c r="AT540" s="81">
        <v>2</v>
      </c>
      <c r="AU540" s="81">
        <v>0</v>
      </c>
      <c r="AV540" s="81">
        <v>0</v>
      </c>
      <c r="AW540" s="81"/>
      <c r="AX540" s="82"/>
      <c r="AY540" s="81">
        <v>6840.7000000000062</v>
      </c>
      <c r="AZ540" s="81">
        <v>9325.5999999999985</v>
      </c>
      <c r="BA540" s="81">
        <v>0</v>
      </c>
      <c r="BB540" s="81">
        <v>2020</v>
      </c>
      <c r="BC540" s="81">
        <v>0</v>
      </c>
      <c r="BD540" s="81">
        <v>0</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2414</v>
      </c>
      <c r="B541" s="80">
        <v>273</v>
      </c>
      <c r="C541" s="80">
        <v>1</v>
      </c>
      <c r="D541" s="80">
        <v>17</v>
      </c>
      <c r="E541" s="80">
        <v>1990</v>
      </c>
      <c r="F541" s="80" t="s">
        <v>562</v>
      </c>
      <c r="G541" s="80" t="s">
        <v>2415</v>
      </c>
      <c r="H541" s="80" t="s">
        <v>2416</v>
      </c>
      <c r="I541" s="177"/>
      <c r="J541" s="81">
        <v>226.56301676897704</v>
      </c>
      <c r="K541" s="81">
        <v>8.9368901637419871</v>
      </c>
      <c r="L541" s="81">
        <v>115.16020560336143</v>
      </c>
      <c r="M541" s="81">
        <v>44.012458036451804</v>
      </c>
      <c r="N541" s="81">
        <v>51.805116584160785</v>
      </c>
      <c r="O541" s="81">
        <v>44.40184968691635</v>
      </c>
      <c r="P541" s="81">
        <v>72.278410978241752</v>
      </c>
      <c r="Q541" s="81">
        <v>4.198907811139553</v>
      </c>
      <c r="R541" s="81">
        <v>4.6941313570840233</v>
      </c>
      <c r="S541" s="81">
        <v>3.821669727086928</v>
      </c>
      <c r="T541" s="82"/>
      <c r="U541" s="81">
        <v>7828976</v>
      </c>
      <c r="V541" s="81">
        <v>3031</v>
      </c>
      <c r="W541" s="81">
        <v>1252</v>
      </c>
      <c r="X541" s="81">
        <v>17065</v>
      </c>
      <c r="Y541" s="81">
        <v>22351</v>
      </c>
      <c r="Z541" s="81">
        <v>18263</v>
      </c>
      <c r="AA541" s="81">
        <v>17550</v>
      </c>
      <c r="AB541" s="81">
        <v>68176</v>
      </c>
      <c r="AC541" s="81">
        <v>813032</v>
      </c>
      <c r="AD541" s="81">
        <v>3.821669727086928</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2417</v>
      </c>
      <c r="B542" s="80">
        <v>274</v>
      </c>
      <c r="C542" s="80">
        <v>2</v>
      </c>
      <c r="D542" s="80">
        <v>17</v>
      </c>
      <c r="E542" s="80">
        <v>2005</v>
      </c>
      <c r="F542" s="80" t="s">
        <v>565</v>
      </c>
      <c r="G542" s="80" t="s">
        <v>2415</v>
      </c>
      <c r="H542" s="80" t="s">
        <v>2416</v>
      </c>
      <c r="I542" s="177"/>
      <c r="J542" s="81">
        <v>149.82672054096065</v>
      </c>
      <c r="K542" s="81">
        <v>5.0219219728431614</v>
      </c>
      <c r="L542" s="81">
        <v>133.82725974399048</v>
      </c>
      <c r="M542" s="81">
        <v>67.069387957195161</v>
      </c>
      <c r="N542" s="81">
        <v>66.82126852116464</v>
      </c>
      <c r="O542" s="81">
        <v>63.87850501055901</v>
      </c>
      <c r="P542" s="81">
        <v>70.733180904009345</v>
      </c>
      <c r="Q542" s="81">
        <v>3.6663860136723669</v>
      </c>
      <c r="R542" s="81">
        <v>8.236514245523832</v>
      </c>
      <c r="S542" s="81">
        <v>4.3250288919999997</v>
      </c>
      <c r="T542" s="82"/>
      <c r="U542" s="81">
        <v>6425735</v>
      </c>
      <c r="V542" s="81">
        <v>2165</v>
      </c>
      <c r="W542" s="81">
        <v>1308</v>
      </c>
      <c r="X542" s="81">
        <v>13876</v>
      </c>
      <c r="Y542" s="81">
        <v>26330</v>
      </c>
      <c r="Z542" s="81">
        <v>30404</v>
      </c>
      <c r="AA542" s="81">
        <v>14066</v>
      </c>
      <c r="AB542" s="81">
        <v>62232</v>
      </c>
      <c r="AC542" s="81">
        <v>1456457</v>
      </c>
      <c r="AD542" s="81">
        <v>4.3250288919999997</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2418</v>
      </c>
      <c r="B543" s="80">
        <v>275</v>
      </c>
      <c r="C543" s="80">
        <v>3</v>
      </c>
      <c r="D543" s="80">
        <v>17</v>
      </c>
      <c r="E543" s="80">
        <v>2006</v>
      </c>
      <c r="F543" s="80" t="s">
        <v>566</v>
      </c>
      <c r="G543" s="80" t="s">
        <v>2415</v>
      </c>
      <c r="H543" s="80" t="s">
        <v>2416</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2419</v>
      </c>
      <c r="B544" s="80">
        <v>276</v>
      </c>
      <c r="C544" s="80">
        <v>4</v>
      </c>
      <c r="D544" s="80">
        <v>17</v>
      </c>
      <c r="E544" s="80">
        <v>2007</v>
      </c>
      <c r="F544" s="80" t="s">
        <v>567</v>
      </c>
      <c r="G544" s="80" t="s">
        <v>2415</v>
      </c>
      <c r="H544" s="80" t="s">
        <v>2416</v>
      </c>
      <c r="I544" s="177"/>
      <c r="J544" s="81">
        <v>157.79266096176823</v>
      </c>
      <c r="K544" s="81">
        <v>4.5455011113801653</v>
      </c>
      <c r="L544" s="81">
        <v>100.99785087408637</v>
      </c>
      <c r="M544" s="81">
        <v>65.58385593382512</v>
      </c>
      <c r="N544" s="81">
        <v>72.938747194225584</v>
      </c>
      <c r="O544" s="81">
        <v>62.032216907099134</v>
      </c>
      <c r="P544" s="81">
        <v>69.37692816152844</v>
      </c>
      <c r="Q544" s="81">
        <v>3.7686600352823345</v>
      </c>
      <c r="R544" s="81">
        <v>7.548281996875744</v>
      </c>
      <c r="S544" s="81">
        <v>5.5849638512200004</v>
      </c>
      <c r="T544" s="82"/>
      <c r="U544" s="81">
        <v>7560605</v>
      </c>
      <c r="V544" s="81">
        <v>2041</v>
      </c>
      <c r="W544" s="81">
        <v>1126</v>
      </c>
      <c r="X544" s="81">
        <v>16964</v>
      </c>
      <c r="Y544" s="81">
        <v>26410</v>
      </c>
      <c r="Z544" s="81">
        <v>30693</v>
      </c>
      <c r="AA544" s="81">
        <v>13586</v>
      </c>
      <c r="AB544" s="81">
        <v>60585</v>
      </c>
      <c r="AC544" s="81">
        <v>1373055</v>
      </c>
      <c r="AD544" s="81">
        <v>5.5849638512200004</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2420</v>
      </c>
      <c r="B545" s="80">
        <v>277</v>
      </c>
      <c r="C545" s="80">
        <v>5</v>
      </c>
      <c r="D545" s="80">
        <v>17</v>
      </c>
      <c r="E545" s="80">
        <v>2008</v>
      </c>
      <c r="F545" s="80" t="s">
        <v>84</v>
      </c>
      <c r="G545" s="80" t="s">
        <v>2415</v>
      </c>
      <c r="H545" s="80" t="s">
        <v>2416</v>
      </c>
      <c r="I545" s="177"/>
      <c r="J545" s="81">
        <v>153.3859633264054</v>
      </c>
      <c r="K545" s="81">
        <v>3.3589483667349462</v>
      </c>
      <c r="L545" s="81">
        <v>89.330524219966094</v>
      </c>
      <c r="M545" s="81">
        <v>68.795161000947971</v>
      </c>
      <c r="N545" s="81">
        <v>61.589868483486221</v>
      </c>
      <c r="O545" s="81">
        <v>60.159218174097873</v>
      </c>
      <c r="P545" s="81">
        <v>67.731953571229823</v>
      </c>
      <c r="Q545" s="81">
        <v>3.6618347826397186</v>
      </c>
      <c r="R545" s="81">
        <v>8.2006026074634573</v>
      </c>
      <c r="S545" s="81">
        <v>6.5360270162400003</v>
      </c>
      <c r="T545" s="82"/>
      <c r="U545" s="81">
        <v>7932893</v>
      </c>
      <c r="V545" s="81">
        <v>2041</v>
      </c>
      <c r="W545" s="81">
        <v>1126</v>
      </c>
      <c r="X545" s="81">
        <v>16964</v>
      </c>
      <c r="Y545" s="81">
        <v>26382</v>
      </c>
      <c r="Z545" s="81">
        <v>30811</v>
      </c>
      <c r="AA545" s="81">
        <v>13279</v>
      </c>
      <c r="AB545" s="81">
        <v>59835</v>
      </c>
      <c r="AC545" s="81">
        <v>1548981</v>
      </c>
      <c r="AD545" s="81">
        <v>6.5360270162400003</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2421</v>
      </c>
      <c r="B546" s="80">
        <v>278</v>
      </c>
      <c r="C546" s="80">
        <v>6</v>
      </c>
      <c r="D546" s="80">
        <v>17</v>
      </c>
      <c r="E546" s="80">
        <v>2009</v>
      </c>
      <c r="F546" s="80" t="s">
        <v>85</v>
      </c>
      <c r="G546" s="80" t="s">
        <v>2415</v>
      </c>
      <c r="H546" s="80" t="s">
        <v>2416</v>
      </c>
      <c r="I546" s="177"/>
      <c r="J546" s="81">
        <v>160.8316682866857</v>
      </c>
      <c r="K546" s="81">
        <v>3.3721034094753666</v>
      </c>
      <c r="L546" s="81">
        <v>77.769140417250185</v>
      </c>
      <c r="M546" s="81">
        <v>66.520176879564247</v>
      </c>
      <c r="N546" s="81">
        <v>59.267928627388052</v>
      </c>
      <c r="O546" s="81">
        <v>61.522250000310741</v>
      </c>
      <c r="P546" s="81">
        <v>64.386232686913104</v>
      </c>
      <c r="Q546" s="81">
        <v>3.4573757981925266</v>
      </c>
      <c r="R546" s="81">
        <v>7.8595385553645496</v>
      </c>
      <c r="S546" s="81">
        <v>6.5848604411199991</v>
      </c>
      <c r="T546" s="82"/>
      <c r="U546" s="81">
        <v>7382920</v>
      </c>
      <c r="V546" s="81">
        <v>1853</v>
      </c>
      <c r="W546" s="81">
        <v>1334</v>
      </c>
      <c r="X546" s="81">
        <v>17127</v>
      </c>
      <c r="Y546" s="81">
        <v>26539</v>
      </c>
      <c r="Z546" s="81">
        <v>31101</v>
      </c>
      <c r="AA546" s="81">
        <v>12959</v>
      </c>
      <c r="AB546" s="81">
        <v>59305</v>
      </c>
      <c r="AC546" s="81">
        <v>1448306</v>
      </c>
      <c r="AD546" s="81">
        <v>6.5848604411199991</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250.56900000000002</v>
      </c>
      <c r="BJ546" s="81">
        <v>0</v>
      </c>
      <c r="BK546" s="81">
        <v>3.476</v>
      </c>
      <c r="BL546" s="81">
        <v>0</v>
      </c>
      <c r="BM546" s="82"/>
      <c r="BN546" s="81">
        <v>0</v>
      </c>
      <c r="BO546" s="81">
        <v>0</v>
      </c>
      <c r="BP546" s="81">
        <v>3</v>
      </c>
      <c r="BQ546" s="81">
        <v>0</v>
      </c>
      <c r="BR546" s="81">
        <v>1</v>
      </c>
      <c r="BS546" s="81">
        <v>0</v>
      </c>
      <c r="BT546"/>
      <c r="BU546" s="80"/>
      <c r="BV546" s="80"/>
      <c r="BW546" s="80"/>
      <c r="BX546" s="80"/>
      <c r="BY546" s="80"/>
      <c r="BZ546" s="80"/>
      <c r="CA546" s="80"/>
      <c r="CB546" s="80"/>
      <c r="CC546" s="80"/>
    </row>
    <row r="547" spans="1:81">
      <c r="A547" s="80" t="s">
        <v>2422</v>
      </c>
      <c r="B547" s="80">
        <v>279</v>
      </c>
      <c r="C547" s="80">
        <v>7</v>
      </c>
      <c r="D547" s="80">
        <v>17</v>
      </c>
      <c r="E547" s="80">
        <v>2010</v>
      </c>
      <c r="F547" s="80" t="s">
        <v>86</v>
      </c>
      <c r="G547" s="80" t="s">
        <v>2415</v>
      </c>
      <c r="H547" s="80" t="s">
        <v>2416</v>
      </c>
      <c r="I547" s="177"/>
      <c r="J547" s="81">
        <v>154.43401787618836</v>
      </c>
      <c r="K547" s="81">
        <v>3.6861230261813009</v>
      </c>
      <c r="L547" s="81">
        <v>70.599871232094003</v>
      </c>
      <c r="M547" s="81">
        <v>71.024259988123447</v>
      </c>
      <c r="N547" s="81">
        <v>71.914497889896296</v>
      </c>
      <c r="O547" s="81">
        <v>61.71221834621528</v>
      </c>
      <c r="P547" s="81">
        <v>64.70539795964963</v>
      </c>
      <c r="Q547" s="81">
        <v>3.5686449018644022</v>
      </c>
      <c r="R547" s="81">
        <v>8.2986709109989061</v>
      </c>
      <c r="S547" s="81">
        <v>5.8493361647999995</v>
      </c>
      <c r="T547" s="82"/>
      <c r="U547" s="81">
        <v>7533275</v>
      </c>
      <c r="V547" s="81">
        <v>1853</v>
      </c>
      <c r="W547" s="81">
        <v>1334</v>
      </c>
      <c r="X547" s="81">
        <v>17127</v>
      </c>
      <c r="Y547" s="81">
        <v>26637</v>
      </c>
      <c r="Z547" s="81">
        <v>31342</v>
      </c>
      <c r="AA547" s="81">
        <v>12698</v>
      </c>
      <c r="AB547" s="81">
        <v>58655</v>
      </c>
      <c r="AC547" s="81">
        <v>1449185</v>
      </c>
      <c r="AD547" s="81">
        <v>5.8493361647999995</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141.773</v>
      </c>
      <c r="BJ547" s="81">
        <v>0</v>
      </c>
      <c r="BK547" s="81">
        <v>3.59</v>
      </c>
      <c r="BL547" s="81">
        <v>0</v>
      </c>
      <c r="BM547" s="82"/>
      <c r="BN547" s="81">
        <v>0</v>
      </c>
      <c r="BO547" s="81">
        <v>0</v>
      </c>
      <c r="BP547" s="81">
        <v>3</v>
      </c>
      <c r="BQ547" s="81">
        <v>0</v>
      </c>
      <c r="BR547" s="81">
        <v>1</v>
      </c>
      <c r="BS547" s="81">
        <v>0</v>
      </c>
      <c r="BT547"/>
      <c r="BU547" s="80">
        <v>62.152000000000001</v>
      </c>
      <c r="BV547" s="80">
        <v>0.6</v>
      </c>
      <c r="BW547" s="80">
        <v>25.774000000000001</v>
      </c>
      <c r="BX547" s="80">
        <v>0</v>
      </c>
      <c r="BY547" s="80">
        <v>56.837000000000003</v>
      </c>
      <c r="BZ547" s="80">
        <v>0</v>
      </c>
      <c r="CA547" s="80">
        <v>0</v>
      </c>
      <c r="CB547" s="80">
        <v>0</v>
      </c>
      <c r="CC547" s="80">
        <v>0</v>
      </c>
    </row>
    <row r="548" spans="1:81">
      <c r="A548" s="80" t="s">
        <v>2423</v>
      </c>
      <c r="B548" s="80">
        <v>280</v>
      </c>
      <c r="C548" s="80">
        <v>8</v>
      </c>
      <c r="D548" s="80">
        <v>17</v>
      </c>
      <c r="E548" s="80">
        <v>2011</v>
      </c>
      <c r="F548" s="80" t="s">
        <v>87</v>
      </c>
      <c r="G548" s="80" t="s">
        <v>2415</v>
      </c>
      <c r="H548" s="80" t="s">
        <v>2416</v>
      </c>
      <c r="I548" s="177"/>
      <c r="J548" s="81">
        <v>166.04946890906348</v>
      </c>
      <c r="K548" s="81">
        <v>4.5037035420600837</v>
      </c>
      <c r="L548" s="81">
        <v>72.144960950224672</v>
      </c>
      <c r="M548" s="81">
        <v>94.587937872569682</v>
      </c>
      <c r="N548" s="81">
        <v>91.252569721634373</v>
      </c>
      <c r="O548" s="81">
        <v>61.032125309025751</v>
      </c>
      <c r="P548" s="81">
        <v>61.261903645444903</v>
      </c>
      <c r="Q548" s="81">
        <v>4.0717458810388161</v>
      </c>
      <c r="R548" s="81">
        <v>7.5645111649730605</v>
      </c>
      <c r="S548" s="81">
        <v>4.5498782549999994</v>
      </c>
      <c r="T548" s="82"/>
      <c r="U548" s="81">
        <v>7373522</v>
      </c>
      <c r="V548" s="81">
        <v>1853</v>
      </c>
      <c r="W548" s="81">
        <v>1334</v>
      </c>
      <c r="X548" s="81">
        <v>17127</v>
      </c>
      <c r="Y548" s="81">
        <v>26735</v>
      </c>
      <c r="Z548" s="81">
        <v>31670</v>
      </c>
      <c r="AA548" s="81">
        <v>12380</v>
      </c>
      <c r="AB548" s="81">
        <v>58020</v>
      </c>
      <c r="AC548" s="81">
        <v>1318795</v>
      </c>
      <c r="AD548" s="81">
        <v>4.5498782549999994</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131.613</v>
      </c>
      <c r="BJ548" s="81">
        <v>0</v>
      </c>
      <c r="BK548" s="81">
        <v>3.6890000000000001</v>
      </c>
      <c r="BL548" s="81">
        <v>0</v>
      </c>
      <c r="BM548" s="82"/>
      <c r="BN548" s="81">
        <v>0</v>
      </c>
      <c r="BO548" s="81">
        <v>0</v>
      </c>
      <c r="BP548" s="81">
        <v>3</v>
      </c>
      <c r="BQ548" s="81">
        <v>0</v>
      </c>
      <c r="BR548" s="81">
        <v>1</v>
      </c>
      <c r="BS548" s="81">
        <v>0</v>
      </c>
      <c r="BT548"/>
      <c r="BU548" s="80">
        <v>64.14</v>
      </c>
      <c r="BV548" s="80">
        <v>0.70299999999999996</v>
      </c>
      <c r="BW548" s="80">
        <v>24.484000000000002</v>
      </c>
      <c r="BX548" s="80">
        <v>0</v>
      </c>
      <c r="BY548" s="80">
        <v>45.975000000000001</v>
      </c>
      <c r="BZ548" s="80">
        <v>0</v>
      </c>
      <c r="CA548" s="80">
        <v>0</v>
      </c>
      <c r="CB548" s="80">
        <v>0</v>
      </c>
      <c r="CC548" s="80">
        <v>0</v>
      </c>
    </row>
    <row r="549" spans="1:81">
      <c r="A549" s="80" t="s">
        <v>2424</v>
      </c>
      <c r="B549" s="80">
        <v>281</v>
      </c>
      <c r="C549" s="80">
        <v>9</v>
      </c>
      <c r="D549" s="80">
        <v>17</v>
      </c>
      <c r="E549" s="80">
        <v>2012</v>
      </c>
      <c r="F549" s="80" t="s">
        <v>88</v>
      </c>
      <c r="G549" s="80" t="s">
        <v>2415</v>
      </c>
      <c r="H549" s="80" t="s">
        <v>2416</v>
      </c>
      <c r="I549" s="177"/>
      <c r="J549" s="81">
        <v>161.23567661219303</v>
      </c>
      <c r="K549" s="81">
        <v>4.3699766904732229</v>
      </c>
      <c r="L549" s="81">
        <v>71.986143670385104</v>
      </c>
      <c r="M549" s="81">
        <v>105.17384887293782</v>
      </c>
      <c r="N549" s="81">
        <v>95.219628465820861</v>
      </c>
      <c r="O549" s="81">
        <v>61.473417705569673</v>
      </c>
      <c r="P549" s="81">
        <v>60.396167480679743</v>
      </c>
      <c r="Q549" s="81">
        <v>4.3911445873807908</v>
      </c>
      <c r="R549" s="81">
        <v>8.2462329078413763</v>
      </c>
      <c r="S549" s="81">
        <v>6.7944642288599999</v>
      </c>
      <c r="T549" s="82"/>
      <c r="U549" s="81">
        <v>7520649</v>
      </c>
      <c r="V549" s="81">
        <v>1853</v>
      </c>
      <c r="W549" s="81">
        <v>1334</v>
      </c>
      <c r="X549" s="81">
        <v>17127</v>
      </c>
      <c r="Y549" s="81">
        <v>27106</v>
      </c>
      <c r="Z549" s="81">
        <v>32152</v>
      </c>
      <c r="AA549" s="81">
        <v>12136</v>
      </c>
      <c r="AB549" s="81">
        <v>57591</v>
      </c>
      <c r="AC549" s="81">
        <v>1400410</v>
      </c>
      <c r="AD549" s="81">
        <v>6.7944642288599999</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62.761000000000003</v>
      </c>
      <c r="BJ549" s="81">
        <v>0</v>
      </c>
      <c r="BK549" s="81">
        <v>4.3650000000000002</v>
      </c>
      <c r="BL549" s="81">
        <v>0</v>
      </c>
      <c r="BM549" s="82"/>
      <c r="BN549" s="81">
        <v>0</v>
      </c>
      <c r="BO549" s="81">
        <v>0</v>
      </c>
      <c r="BP549" s="81">
        <v>2</v>
      </c>
      <c r="BQ549" s="81">
        <v>0</v>
      </c>
      <c r="BR549" s="81">
        <v>1</v>
      </c>
      <c r="BS549" s="81">
        <v>0</v>
      </c>
      <c r="BT549"/>
      <c r="BU549" s="80">
        <v>32.680999999999997</v>
      </c>
      <c r="BV549" s="80">
        <v>0.29299999999999998</v>
      </c>
      <c r="BW549" s="80">
        <v>9.1839999999999993</v>
      </c>
      <c r="BX549" s="80">
        <v>0</v>
      </c>
      <c r="BY549" s="80">
        <v>24.968</v>
      </c>
      <c r="BZ549" s="80">
        <v>0</v>
      </c>
      <c r="CA549" s="80">
        <v>0</v>
      </c>
      <c r="CB549" s="80">
        <v>0</v>
      </c>
      <c r="CC549" s="80">
        <v>0</v>
      </c>
    </row>
    <row r="550" spans="1:81">
      <c r="A550" s="80" t="s">
        <v>2425</v>
      </c>
      <c r="B550" s="80">
        <v>282</v>
      </c>
      <c r="C550" s="80">
        <v>10</v>
      </c>
      <c r="D550" s="80">
        <v>17</v>
      </c>
      <c r="E550" s="80">
        <v>2013</v>
      </c>
      <c r="F550" s="80" t="s">
        <v>89</v>
      </c>
      <c r="G550" s="80" t="s">
        <v>2415</v>
      </c>
      <c r="H550" s="80" t="s">
        <v>2416</v>
      </c>
      <c r="I550" s="177"/>
      <c r="J550" s="81">
        <v>179.54660834951142</v>
      </c>
      <c r="K550" s="81">
        <v>3.6607416364628018</v>
      </c>
      <c r="L550" s="81">
        <v>63.432900346425917</v>
      </c>
      <c r="M550" s="81">
        <v>90.717984252519159</v>
      </c>
      <c r="N550" s="81">
        <v>100.6244791987971</v>
      </c>
      <c r="O550" s="81">
        <v>59.243213053882428</v>
      </c>
      <c r="P550" s="81">
        <v>59.519758368168162</v>
      </c>
      <c r="Q550" s="81">
        <v>4.4343677048218222</v>
      </c>
      <c r="R550" s="81">
        <v>8.3502195112363751</v>
      </c>
      <c r="S550" s="81">
        <v>6.4070733179899984</v>
      </c>
      <c r="T550" s="82"/>
      <c r="U550" s="81">
        <v>7619699</v>
      </c>
      <c r="V550" s="81">
        <v>1853</v>
      </c>
      <c r="W550" s="81">
        <v>1334</v>
      </c>
      <c r="X550" s="81">
        <v>17127</v>
      </c>
      <c r="Y550" s="81">
        <v>27133</v>
      </c>
      <c r="Z550" s="81">
        <v>32369</v>
      </c>
      <c r="AA550" s="81">
        <v>11915</v>
      </c>
      <c r="AB550" s="81">
        <v>57324</v>
      </c>
      <c r="AC550" s="81">
        <v>1384231</v>
      </c>
      <c r="AD550" s="81">
        <v>6.4070733179899984</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122.379</v>
      </c>
      <c r="BJ550" s="81">
        <v>0</v>
      </c>
      <c r="BK550" s="81">
        <v>4.9980000000000002</v>
      </c>
      <c r="BL550" s="81">
        <v>0</v>
      </c>
      <c r="BM550" s="82"/>
      <c r="BN550" s="81">
        <v>0</v>
      </c>
      <c r="BO550" s="81">
        <v>0</v>
      </c>
      <c r="BP550" s="81">
        <v>3</v>
      </c>
      <c r="BQ550" s="81">
        <v>0</v>
      </c>
      <c r="BR550" s="81">
        <v>1</v>
      </c>
      <c r="BS550" s="81">
        <v>0</v>
      </c>
      <c r="BT550"/>
      <c r="BU550" s="80">
        <v>65.135999999999996</v>
      </c>
      <c r="BV550" s="80">
        <v>0</v>
      </c>
      <c r="BW550" s="80">
        <v>14.154999999999999</v>
      </c>
      <c r="BX550" s="80">
        <v>0</v>
      </c>
      <c r="BY550" s="80">
        <v>48.085999999999999</v>
      </c>
      <c r="BZ550" s="80">
        <v>0</v>
      </c>
      <c r="CA550" s="80">
        <v>0</v>
      </c>
      <c r="CB550" s="80">
        <v>0</v>
      </c>
      <c r="CC550" s="80">
        <v>0</v>
      </c>
    </row>
    <row r="551" spans="1:81">
      <c r="A551" s="80" t="s">
        <v>2426</v>
      </c>
      <c r="B551" s="80">
        <v>283</v>
      </c>
      <c r="C551" s="80">
        <v>11</v>
      </c>
      <c r="D551" s="80">
        <v>17</v>
      </c>
      <c r="E551" s="80">
        <v>2014</v>
      </c>
      <c r="F551" s="80" t="s">
        <v>90</v>
      </c>
      <c r="G551" s="80" t="s">
        <v>2415</v>
      </c>
      <c r="H551" s="80" t="s">
        <v>2416</v>
      </c>
      <c r="I551" s="177"/>
      <c r="J551" s="81">
        <v>165.52092663785726</v>
      </c>
      <c r="K551" s="81">
        <v>3.255182741206903</v>
      </c>
      <c r="L551" s="81">
        <v>40.437717386219603</v>
      </c>
      <c r="M551" s="81">
        <v>83.167031287302791</v>
      </c>
      <c r="N551" s="81">
        <v>96.862978370340187</v>
      </c>
      <c r="O551" s="81">
        <v>56.519433050456271</v>
      </c>
      <c r="P551" s="81">
        <v>58.945568962701103</v>
      </c>
      <c r="Q551" s="81">
        <v>4.2032896965899837</v>
      </c>
      <c r="R551" s="81">
        <v>8.929765402875125</v>
      </c>
      <c r="S551" s="81">
        <v>5.5168888003499976</v>
      </c>
      <c r="T551" s="82"/>
      <c r="U551" s="81">
        <v>7442553</v>
      </c>
      <c r="V551" s="81">
        <v>1428</v>
      </c>
      <c r="W551" s="81">
        <v>1005</v>
      </c>
      <c r="X551" s="81">
        <v>16226</v>
      </c>
      <c r="Y551" s="81">
        <v>27078</v>
      </c>
      <c r="Z551" s="81">
        <v>32524</v>
      </c>
      <c r="AA551" s="81">
        <v>11739</v>
      </c>
      <c r="AB551" s="81">
        <v>56633</v>
      </c>
      <c r="AC551" s="81">
        <v>1484958</v>
      </c>
      <c r="AD551" s="81">
        <v>5.5168888003499976</v>
      </c>
      <c r="AE551" s="82"/>
      <c r="AF551" s="81">
        <v>130444493.97845709</v>
      </c>
      <c r="AG551" s="81">
        <v>2589564.8734278274</v>
      </c>
      <c r="AH551" s="81">
        <v>6180074.9838898014</v>
      </c>
      <c r="AI551" s="81">
        <v>97724614.601062194</v>
      </c>
      <c r="AJ551" s="81">
        <v>129096679.62347354</v>
      </c>
      <c r="AK551" s="81">
        <v>0</v>
      </c>
      <c r="AL551" s="81">
        <v>0</v>
      </c>
      <c r="AM551" s="81">
        <v>7774864.6209067432</v>
      </c>
      <c r="AN551" s="81">
        <v>0</v>
      </c>
      <c r="AO551" s="81">
        <v>0</v>
      </c>
      <c r="AP551" s="82"/>
      <c r="AQ551" s="81">
        <v>1208</v>
      </c>
      <c r="AR551" s="81">
        <v>245</v>
      </c>
      <c r="AS551" s="81">
        <v>0</v>
      </c>
      <c r="AT551" s="81">
        <v>0</v>
      </c>
      <c r="AU551" s="81">
        <v>0</v>
      </c>
      <c r="AV551" s="81">
        <v>3</v>
      </c>
      <c r="AW551" s="81" t="s">
        <v>564</v>
      </c>
      <c r="AX551" s="82"/>
      <c r="AY551" s="81">
        <v>5316.0749999999998</v>
      </c>
      <c r="AZ551" s="81">
        <v>20168.7</v>
      </c>
      <c r="BA551" s="81">
        <v>0</v>
      </c>
      <c r="BB551" s="81">
        <v>0</v>
      </c>
      <c r="BC551" s="81">
        <v>0</v>
      </c>
      <c r="BD551" s="81">
        <v>21780</v>
      </c>
      <c r="BE551" s="81" t="s">
        <v>564</v>
      </c>
      <c r="BF551" s="82"/>
      <c r="BG551" s="81">
        <v>0</v>
      </c>
      <c r="BH551" s="81">
        <v>0</v>
      </c>
      <c r="BI551" s="81">
        <v>119.11</v>
      </c>
      <c r="BJ551" s="81">
        <v>0</v>
      </c>
      <c r="BK551" s="81">
        <v>4.82</v>
      </c>
      <c r="BL551" s="81">
        <v>0</v>
      </c>
      <c r="BM551" s="82"/>
      <c r="BN551" s="81">
        <v>0</v>
      </c>
      <c r="BO551" s="81">
        <v>0</v>
      </c>
      <c r="BP551" s="81">
        <v>3</v>
      </c>
      <c r="BQ551" s="81">
        <v>0</v>
      </c>
      <c r="BR551" s="81">
        <v>1</v>
      </c>
      <c r="BS551" s="81">
        <v>0</v>
      </c>
      <c r="BT551"/>
      <c r="BU551" s="80">
        <v>62.66</v>
      </c>
      <c r="BV551" s="80">
        <v>0.50800000000000001</v>
      </c>
      <c r="BW551" s="80">
        <v>10.903</v>
      </c>
      <c r="BX551" s="80">
        <v>0</v>
      </c>
      <c r="BY551" s="80">
        <v>49.859000000000002</v>
      </c>
      <c r="BZ551" s="80">
        <v>0</v>
      </c>
      <c r="CA551" s="80">
        <v>0</v>
      </c>
      <c r="CB551" s="80">
        <v>0</v>
      </c>
      <c r="CC551" s="80">
        <v>0</v>
      </c>
    </row>
    <row r="552" spans="1:81">
      <c r="A552" s="80" t="s">
        <v>2427</v>
      </c>
      <c r="B552" s="80">
        <v>284</v>
      </c>
      <c r="C552" s="80">
        <v>12</v>
      </c>
      <c r="D552" s="80">
        <v>17</v>
      </c>
      <c r="E552" s="80">
        <v>2015</v>
      </c>
      <c r="F552" s="80" t="s">
        <v>91</v>
      </c>
      <c r="G552" s="80" t="s">
        <v>2415</v>
      </c>
      <c r="H552" s="80" t="s">
        <v>2416</v>
      </c>
      <c r="I552" s="177"/>
      <c r="J552" s="81">
        <v>143.07409386350142</v>
      </c>
      <c r="K552" s="81">
        <v>3.0783463904283015</v>
      </c>
      <c r="L552" s="81">
        <v>47.439678454424175</v>
      </c>
      <c r="M552" s="81">
        <v>96.017642791029886</v>
      </c>
      <c r="N552" s="81">
        <v>84.252089131736057</v>
      </c>
      <c r="O552" s="81">
        <v>55.816565062968678</v>
      </c>
      <c r="P552" s="81">
        <v>58.067293883813562</v>
      </c>
      <c r="Q552" s="81">
        <v>4.0577758131074448</v>
      </c>
      <c r="R552" s="81">
        <v>8.4400432720554761</v>
      </c>
      <c r="S552" s="81">
        <v>7.5068904577600017</v>
      </c>
      <c r="T552" s="82"/>
      <c r="U552" s="81">
        <v>7273987</v>
      </c>
      <c r="V552" s="81">
        <v>1428</v>
      </c>
      <c r="W552" s="81">
        <v>1005</v>
      </c>
      <c r="X552" s="81">
        <v>16226</v>
      </c>
      <c r="Y552" s="81">
        <v>27048</v>
      </c>
      <c r="Z552" s="81">
        <v>32429</v>
      </c>
      <c r="AA552" s="81">
        <v>11555</v>
      </c>
      <c r="AB552" s="81">
        <v>55848</v>
      </c>
      <c r="AC552" s="81">
        <v>1445803</v>
      </c>
      <c r="AD552" s="81">
        <v>7.5068904577600017</v>
      </c>
      <c r="AE552" s="82"/>
      <c r="AF552" s="81">
        <v>122940539.74674641</v>
      </c>
      <c r="AG552" s="81">
        <v>2388060.4499974181</v>
      </c>
      <c r="AH552" s="81">
        <v>6742147.6215177327</v>
      </c>
      <c r="AI552" s="81">
        <v>98697933.169309214</v>
      </c>
      <c r="AJ552" s="81">
        <v>129828284.89304067</v>
      </c>
      <c r="AK552" s="81">
        <v>0</v>
      </c>
      <c r="AL552" s="81">
        <v>0</v>
      </c>
      <c r="AM552" s="81">
        <v>7653734.1264511971</v>
      </c>
      <c r="AN552" s="81">
        <v>0</v>
      </c>
      <c r="AO552" s="81">
        <v>0</v>
      </c>
      <c r="AP552" s="82"/>
      <c r="AQ552" s="81">
        <v>1297</v>
      </c>
      <c r="AR552" s="81">
        <v>344</v>
      </c>
      <c r="AS552" s="81">
        <v>0</v>
      </c>
      <c r="AT552" s="81">
        <v>0</v>
      </c>
      <c r="AU552" s="81">
        <v>0</v>
      </c>
      <c r="AV552" s="81">
        <v>3</v>
      </c>
      <c r="AW552" s="81" t="s">
        <v>564</v>
      </c>
      <c r="AX552" s="82"/>
      <c r="AY552" s="81">
        <v>5895.7950000000001</v>
      </c>
      <c r="AZ552" s="81">
        <v>29689</v>
      </c>
      <c r="BA552" s="81">
        <v>0</v>
      </c>
      <c r="BB552" s="81">
        <v>0</v>
      </c>
      <c r="BC552" s="81">
        <v>0</v>
      </c>
      <c r="BD552" s="81">
        <v>21940</v>
      </c>
      <c r="BE552" s="81" t="s">
        <v>564</v>
      </c>
      <c r="BF552" s="82"/>
      <c r="BG552" s="81">
        <v>0</v>
      </c>
      <c r="BH552" s="81">
        <v>0</v>
      </c>
      <c r="BI552" s="81">
        <v>119.685</v>
      </c>
      <c r="BJ552" s="81">
        <v>4.3380000000000001</v>
      </c>
      <c r="BK552" s="81">
        <v>4.4279999999999999</v>
      </c>
      <c r="BL552" s="81">
        <v>0</v>
      </c>
      <c r="BM552" s="82"/>
      <c r="BN552" s="81">
        <v>0</v>
      </c>
      <c r="BO552" s="81">
        <v>0</v>
      </c>
      <c r="BP552" s="81">
        <v>3</v>
      </c>
      <c r="BQ552" s="81">
        <v>1</v>
      </c>
      <c r="BR552" s="81">
        <v>1</v>
      </c>
      <c r="BS552" s="81">
        <v>0</v>
      </c>
      <c r="BT552"/>
      <c r="BU552" s="80">
        <v>65.194999999999993</v>
      </c>
      <c r="BV552" s="80">
        <v>0.45200000000000001</v>
      </c>
      <c r="BW552" s="80">
        <v>10.599</v>
      </c>
      <c r="BX552" s="80">
        <v>0</v>
      </c>
      <c r="BY552" s="80">
        <v>52.204999999999998</v>
      </c>
      <c r="BZ552" s="80">
        <v>0</v>
      </c>
      <c r="CA552" s="80">
        <v>0</v>
      </c>
      <c r="CB552" s="80">
        <v>0</v>
      </c>
      <c r="CC552" s="80">
        <v>0</v>
      </c>
    </row>
    <row r="553" spans="1:81">
      <c r="A553" s="80" t="s">
        <v>2428</v>
      </c>
      <c r="B553" s="80">
        <v>285</v>
      </c>
      <c r="C553" s="80">
        <v>13</v>
      </c>
      <c r="D553" s="80">
        <v>17</v>
      </c>
      <c r="E553" s="80">
        <v>2016</v>
      </c>
      <c r="F553" s="80" t="s">
        <v>92</v>
      </c>
      <c r="G553" s="80" t="s">
        <v>2415</v>
      </c>
      <c r="H553" s="80" t="s">
        <v>2416</v>
      </c>
      <c r="I553" s="177"/>
      <c r="J553" s="81">
        <v>136.9191566768946</v>
      </c>
      <c r="K553" s="81">
        <v>2.9727706744852527</v>
      </c>
      <c r="L553" s="81">
        <v>50.137684166068254</v>
      </c>
      <c r="M553" s="81">
        <v>67.811083914351556</v>
      </c>
      <c r="N553" s="81">
        <v>72.357458695847512</v>
      </c>
      <c r="O553" s="81">
        <v>55.653947960997222</v>
      </c>
      <c r="P553" s="81">
        <v>56.929644901389437</v>
      </c>
      <c r="Q553" s="81">
        <v>3.8846908997939824</v>
      </c>
      <c r="R553" s="81">
        <v>9.0364572536351044</v>
      </c>
      <c r="S553" s="81">
        <v>9.5960510352000004</v>
      </c>
      <c r="T553" s="82"/>
      <c r="U553" s="81">
        <v>8098778</v>
      </c>
      <c r="V553" s="81">
        <v>1428</v>
      </c>
      <c r="W553" s="81">
        <v>1005</v>
      </c>
      <c r="X553" s="81">
        <v>16226</v>
      </c>
      <c r="Y553" s="81">
        <v>26960</v>
      </c>
      <c r="Z553" s="81">
        <v>32732</v>
      </c>
      <c r="AA553" s="81">
        <v>11717</v>
      </c>
      <c r="AB553" s="81">
        <v>54999</v>
      </c>
      <c r="AC553" s="81">
        <v>1543337.9487342001</v>
      </c>
      <c r="AD553" s="81">
        <v>9.5960510352000004</v>
      </c>
      <c r="AE553" s="82"/>
      <c r="AF553" s="81">
        <v>120160122.9463477</v>
      </c>
      <c r="AG553" s="81">
        <v>2262010.1146652158</v>
      </c>
      <c r="AH553" s="81">
        <v>5713215.3426013244</v>
      </c>
      <c r="AI553" s="81">
        <v>100683699.7095709</v>
      </c>
      <c r="AJ553" s="81">
        <v>112066317.2822414</v>
      </c>
      <c r="AK553" s="81">
        <v>0</v>
      </c>
      <c r="AL553" s="81">
        <v>0</v>
      </c>
      <c r="AM553" s="81">
        <v>7543238.0443097614</v>
      </c>
      <c r="AN553" s="81">
        <v>0</v>
      </c>
      <c r="AO553" s="81">
        <v>0</v>
      </c>
      <c r="AP553" s="82"/>
      <c r="AQ553" s="81">
        <v>1394</v>
      </c>
      <c r="AR553" s="81">
        <v>398</v>
      </c>
      <c r="AS553" s="81">
        <v>0</v>
      </c>
      <c r="AT553" s="81">
        <v>1</v>
      </c>
      <c r="AU553" s="81">
        <v>0</v>
      </c>
      <c r="AV553" s="81">
        <v>3</v>
      </c>
      <c r="AW553" s="81" t="s">
        <v>564</v>
      </c>
      <c r="AX553" s="82"/>
      <c r="AY553" s="81">
        <v>6543.5949999999993</v>
      </c>
      <c r="AZ553" s="81">
        <v>33865.699999999997</v>
      </c>
      <c r="BA553" s="81">
        <v>0</v>
      </c>
      <c r="BB553" s="81">
        <v>520</v>
      </c>
      <c r="BC553" s="81">
        <v>0</v>
      </c>
      <c r="BD553" s="81">
        <v>21940</v>
      </c>
      <c r="BE553" s="81" t="s">
        <v>564</v>
      </c>
      <c r="BF553" s="82"/>
      <c r="BG553" s="81">
        <v>0</v>
      </c>
      <c r="BH553" s="81">
        <v>0</v>
      </c>
      <c r="BI553" s="81">
        <v>115.449</v>
      </c>
      <c r="BJ553" s="81">
        <v>1.6759999999999999</v>
      </c>
      <c r="BK553" s="81">
        <v>4.2619999999999996</v>
      </c>
      <c r="BL553" s="81">
        <v>0</v>
      </c>
      <c r="BM553" s="82"/>
      <c r="BN553" s="81">
        <v>0</v>
      </c>
      <c r="BO553" s="81">
        <v>0</v>
      </c>
      <c r="BP553" s="81">
        <v>3</v>
      </c>
      <c r="BQ553" s="81">
        <v>1</v>
      </c>
      <c r="BR553" s="81">
        <v>1</v>
      </c>
      <c r="BS553" s="81">
        <v>0</v>
      </c>
      <c r="BT553"/>
      <c r="BU553" s="80">
        <v>60.529000000000003</v>
      </c>
      <c r="BV553" s="80">
        <v>0.46600000000000003</v>
      </c>
      <c r="BW553" s="80">
        <v>9.4109999999999996</v>
      </c>
      <c r="BX553" s="80">
        <v>0</v>
      </c>
      <c r="BY553" s="80">
        <v>50.981000000000002</v>
      </c>
      <c r="BZ553" s="80">
        <v>0</v>
      </c>
      <c r="CA553" s="80">
        <v>0</v>
      </c>
      <c r="CB553" s="80">
        <v>0</v>
      </c>
      <c r="CC553" s="80">
        <v>0</v>
      </c>
    </row>
    <row r="554" spans="1:81">
      <c r="A554" s="80" t="s">
        <v>2429</v>
      </c>
      <c r="B554" s="80">
        <v>286</v>
      </c>
      <c r="C554" s="80">
        <v>14</v>
      </c>
      <c r="D554" s="80">
        <v>17</v>
      </c>
      <c r="E554" s="80">
        <v>2017</v>
      </c>
      <c r="F554" s="80" t="s">
        <v>71</v>
      </c>
      <c r="G554" s="80" t="s">
        <v>2415</v>
      </c>
      <c r="H554" s="80" t="s">
        <v>2416</v>
      </c>
      <c r="I554" s="177"/>
      <c r="J554" s="81">
        <v>120.65300960840459</v>
      </c>
      <c r="K554" s="81">
        <v>2.9455542182057397</v>
      </c>
      <c r="L554" s="81">
        <v>43.128905810836933</v>
      </c>
      <c r="M554" s="81">
        <v>57.523069041827789</v>
      </c>
      <c r="N554" s="81">
        <v>74.665376963288423</v>
      </c>
      <c r="O554" s="81">
        <v>54.63709258489996</v>
      </c>
      <c r="P554" s="81">
        <v>55.675846351645532</v>
      </c>
      <c r="Q554" s="81">
        <v>3.7067450572868204</v>
      </c>
      <c r="R554" s="81">
        <v>8.1386395079104776</v>
      </c>
      <c r="S554" s="81">
        <v>9.207811908</v>
      </c>
      <c r="T554" s="82"/>
      <c r="U554" s="81">
        <v>7665020</v>
      </c>
      <c r="V554" s="81">
        <v>1428</v>
      </c>
      <c r="W554" s="81">
        <v>1005</v>
      </c>
      <c r="X554" s="81">
        <v>16226</v>
      </c>
      <c r="Y554" s="81">
        <v>26847</v>
      </c>
      <c r="Z554" s="81">
        <v>32667</v>
      </c>
      <c r="AA554" s="81">
        <v>11532</v>
      </c>
      <c r="AB554" s="81">
        <v>54271</v>
      </c>
      <c r="AC554" s="81">
        <v>1417580</v>
      </c>
      <c r="AD554" s="81">
        <v>9.207811908</v>
      </c>
      <c r="AE554" s="82"/>
      <c r="AF554" s="81">
        <v>107892884.2601835</v>
      </c>
      <c r="AG554" s="81">
        <v>2293473.5224633692</v>
      </c>
      <c r="AH554" s="81">
        <v>6316347.8821208496</v>
      </c>
      <c r="AI554" s="81">
        <v>92463242.389502168</v>
      </c>
      <c r="AJ554" s="81">
        <v>124889739.8474548</v>
      </c>
      <c r="AK554" s="81">
        <v>0</v>
      </c>
      <c r="AL554" s="81">
        <v>0</v>
      </c>
      <c r="AM554" s="81">
        <v>7455038.0625427114</v>
      </c>
      <c r="AN554" s="81">
        <v>0</v>
      </c>
      <c r="AO554" s="81">
        <v>0</v>
      </c>
      <c r="AP554" s="82"/>
      <c r="AQ554" s="81">
        <v>1469</v>
      </c>
      <c r="AR554" s="81">
        <v>442</v>
      </c>
      <c r="AS554" s="81">
        <v>0</v>
      </c>
      <c r="AT554" s="81">
        <v>1</v>
      </c>
      <c r="AU554" s="81">
        <v>0</v>
      </c>
      <c r="AV554" s="81">
        <v>3</v>
      </c>
      <c r="AW554" s="81" t="s">
        <v>564</v>
      </c>
      <c r="AX554" s="82"/>
      <c r="AY554" s="81">
        <v>6992.9949999999999</v>
      </c>
      <c r="AZ554" s="81">
        <v>35718.5</v>
      </c>
      <c r="BA554" s="81">
        <v>0</v>
      </c>
      <c r="BB554" s="81">
        <v>520</v>
      </c>
      <c r="BC554" s="81">
        <v>0</v>
      </c>
      <c r="BD554" s="81">
        <v>21940</v>
      </c>
      <c r="BE554" s="81" t="s">
        <v>564</v>
      </c>
      <c r="BF554" s="82"/>
      <c r="BG554" s="81">
        <v>0</v>
      </c>
      <c r="BH554" s="81">
        <v>0</v>
      </c>
      <c r="BI554" s="81">
        <v>110.66500000000001</v>
      </c>
      <c r="BJ554" s="81">
        <v>0.68100000000000005</v>
      </c>
      <c r="BK554" s="81">
        <v>3.569</v>
      </c>
      <c r="BL554" s="81">
        <v>0</v>
      </c>
      <c r="BM554" s="82"/>
      <c r="BN554" s="81">
        <v>0</v>
      </c>
      <c r="BO554" s="81">
        <v>0</v>
      </c>
      <c r="BP554" s="81">
        <v>3</v>
      </c>
      <c r="BQ554" s="81">
        <v>1</v>
      </c>
      <c r="BR554" s="81">
        <v>1</v>
      </c>
      <c r="BS554" s="81">
        <v>0</v>
      </c>
      <c r="BT554"/>
      <c r="BU554" s="80">
        <v>58.481999999999999</v>
      </c>
      <c r="BV554" s="80">
        <v>0.49299999999999999</v>
      </c>
      <c r="BW554" s="80">
        <v>8.5920000000000005</v>
      </c>
      <c r="BX554" s="80">
        <v>0</v>
      </c>
      <c r="BY554" s="80">
        <v>47.347999999999999</v>
      </c>
      <c r="BZ554" s="80">
        <v>0</v>
      </c>
      <c r="CA554" s="80">
        <v>0</v>
      </c>
      <c r="CB554" s="80">
        <v>0</v>
      </c>
      <c r="CC554" s="80">
        <v>0</v>
      </c>
    </row>
    <row r="555" spans="1:81">
      <c r="A555" s="80" t="s">
        <v>2430</v>
      </c>
      <c r="B555" s="80">
        <v>287</v>
      </c>
      <c r="C555" s="80">
        <v>15</v>
      </c>
      <c r="D555" s="80">
        <v>17</v>
      </c>
      <c r="E555" s="80">
        <v>2018</v>
      </c>
      <c r="F555" s="80" t="s">
        <v>93</v>
      </c>
      <c r="G555" s="80" t="s">
        <v>2415</v>
      </c>
      <c r="H555" s="80" t="s">
        <v>2416</v>
      </c>
      <c r="I555" s="177"/>
      <c r="J555" s="81">
        <v>116.70868143747339</v>
      </c>
      <c r="K555" s="81">
        <v>2.5386575210033873</v>
      </c>
      <c r="L555" s="81">
        <v>38.378298005304373</v>
      </c>
      <c r="M555" s="81">
        <v>55.498458635475679</v>
      </c>
      <c r="N555" s="81">
        <v>49.844201212603387</v>
      </c>
      <c r="O555" s="81">
        <v>53.374259075873944</v>
      </c>
      <c r="P555" s="81">
        <v>54.495470804954415</v>
      </c>
      <c r="Q555" s="81">
        <v>3.3961939677105413</v>
      </c>
      <c r="R555" s="81">
        <v>8.6037195475082928</v>
      </c>
      <c r="S555" s="81">
        <v>7.3474319998799995</v>
      </c>
      <c r="T555" s="82"/>
      <c r="U555" s="81">
        <v>7656403</v>
      </c>
      <c r="V555" s="81">
        <v>1428</v>
      </c>
      <c r="W555" s="81">
        <v>1005</v>
      </c>
      <c r="X555" s="81">
        <v>16226</v>
      </c>
      <c r="Y555" s="81">
        <v>26785</v>
      </c>
      <c r="Z555" s="81">
        <v>32523</v>
      </c>
      <c r="AA555" s="81">
        <v>11401</v>
      </c>
      <c r="AB555" s="81">
        <v>53585</v>
      </c>
      <c r="AC555" s="81">
        <v>1492714</v>
      </c>
      <c r="AD555" s="81">
        <v>7.3474319998800004</v>
      </c>
      <c r="AE555" s="82"/>
      <c r="AF555" s="81">
        <v>112749880.8946967</v>
      </c>
      <c r="AG555" s="81">
        <v>2020744.5279563151</v>
      </c>
      <c r="AH555" s="81">
        <v>5854217.0513544222</v>
      </c>
      <c r="AI555" s="81">
        <v>94472062.282613173</v>
      </c>
      <c r="AJ555" s="81">
        <v>105175704.4233734</v>
      </c>
      <c r="AK555" s="81">
        <v>0</v>
      </c>
      <c r="AL555" s="81">
        <v>0</v>
      </c>
      <c r="AM555" s="81">
        <v>7376034.7674837038</v>
      </c>
      <c r="AN555" s="81">
        <v>0</v>
      </c>
      <c r="AO555" s="81">
        <v>0</v>
      </c>
      <c r="AP555" s="82"/>
      <c r="AQ555" s="81">
        <v>1555</v>
      </c>
      <c r="AR555" s="81">
        <v>482</v>
      </c>
      <c r="AS555" s="81">
        <v>0</v>
      </c>
      <c r="AT555" s="81">
        <v>1</v>
      </c>
      <c r="AU555" s="81">
        <v>0</v>
      </c>
      <c r="AV555" s="81">
        <v>3</v>
      </c>
      <c r="AW555" s="81" t="s">
        <v>564</v>
      </c>
      <c r="AX555" s="82"/>
      <c r="AY555" s="81">
        <v>7541.6900000000032</v>
      </c>
      <c r="AZ555" s="81">
        <v>37122.800000000003</v>
      </c>
      <c r="BA555" s="81">
        <v>0</v>
      </c>
      <c r="BB555" s="81">
        <v>520</v>
      </c>
      <c r="BC555" s="81">
        <v>0</v>
      </c>
      <c r="BD555" s="81">
        <v>27020</v>
      </c>
      <c r="BE555" s="81" t="s">
        <v>564</v>
      </c>
      <c r="BF555" s="82"/>
      <c r="BG555" s="81">
        <v>0</v>
      </c>
      <c r="BH555" s="81">
        <v>0</v>
      </c>
      <c r="BI555" s="81">
        <v>111.226</v>
      </c>
      <c r="BJ555" s="81">
        <v>0</v>
      </c>
      <c r="BK555" s="81">
        <v>3.7469999999999999</v>
      </c>
      <c r="BL555" s="81">
        <v>0</v>
      </c>
      <c r="BM555" s="82"/>
      <c r="BN555" s="81">
        <v>0</v>
      </c>
      <c r="BO555" s="81">
        <v>0</v>
      </c>
      <c r="BP555" s="81">
        <v>3</v>
      </c>
      <c r="BQ555" s="81">
        <v>0</v>
      </c>
      <c r="BR555" s="81">
        <v>1</v>
      </c>
      <c r="BS555" s="81">
        <v>0</v>
      </c>
      <c r="BT555"/>
      <c r="BU555" s="80">
        <v>57.451999999999998</v>
      </c>
      <c r="BV555" s="80">
        <v>0.47499999999999998</v>
      </c>
      <c r="BW555" s="80">
        <v>7.3079999999999998</v>
      </c>
      <c r="BX555" s="80">
        <v>0</v>
      </c>
      <c r="BY555" s="80">
        <v>49.738</v>
      </c>
      <c r="BZ555" s="80">
        <v>0</v>
      </c>
      <c r="CA555" s="80">
        <v>0</v>
      </c>
      <c r="CB555" s="80">
        <v>0</v>
      </c>
      <c r="CC555" s="80">
        <v>0</v>
      </c>
    </row>
    <row r="556" spans="1:81">
      <c r="A556" s="80" t="s">
        <v>2431</v>
      </c>
      <c r="B556" s="80">
        <v>288</v>
      </c>
      <c r="C556" s="80">
        <v>16</v>
      </c>
      <c r="D556" s="80">
        <v>17</v>
      </c>
      <c r="E556" s="80">
        <v>2019</v>
      </c>
      <c r="F556" s="80" t="s">
        <v>73</v>
      </c>
      <c r="G556" s="80" t="s">
        <v>2415</v>
      </c>
      <c r="H556" s="80" t="s">
        <v>2416</v>
      </c>
      <c r="I556" s="177"/>
      <c r="J556" s="81">
        <v>115.65267599125373</v>
      </c>
      <c r="K556" s="81">
        <v>2.3880976882844562</v>
      </c>
      <c r="L556" s="81">
        <v>38.984009745727036</v>
      </c>
      <c r="M556" s="81">
        <v>62.152263476264281</v>
      </c>
      <c r="N556" s="81">
        <v>51.265041794663283</v>
      </c>
      <c r="O556" s="81">
        <v>51.372970946222587</v>
      </c>
      <c r="P556" s="81">
        <v>52.652559913496418</v>
      </c>
      <c r="Q556" s="81">
        <v>3.25828581660772</v>
      </c>
      <c r="R556" s="81">
        <v>7.6112116721802936</v>
      </c>
      <c r="S556" s="81">
        <v>11.649182367532001</v>
      </c>
      <c r="T556" s="82"/>
      <c r="U556" s="81">
        <v>7517487</v>
      </c>
      <c r="V556" s="81">
        <v>1428</v>
      </c>
      <c r="W556" s="81">
        <v>1005</v>
      </c>
      <c r="X556" s="81">
        <v>16226</v>
      </c>
      <c r="Y556" s="81">
        <v>26675</v>
      </c>
      <c r="Z556" s="81">
        <v>32163</v>
      </c>
      <c r="AA556" s="81">
        <v>10933</v>
      </c>
      <c r="AB556" s="81">
        <v>52801</v>
      </c>
      <c r="AC556" s="81">
        <v>1342146</v>
      </c>
      <c r="AD556" s="81">
        <v>11.649182367531999</v>
      </c>
      <c r="AE556" s="82"/>
      <c r="AF556" s="81">
        <v>99790296.567770839</v>
      </c>
      <c r="AG556" s="81">
        <v>1957099.3353056051</v>
      </c>
      <c r="AH556" s="81">
        <v>6373365.0213512797</v>
      </c>
      <c r="AI556" s="81">
        <v>93360381.36153391</v>
      </c>
      <c r="AJ556" s="81">
        <v>104393907.04184461</v>
      </c>
      <c r="AK556" s="81">
        <v>0</v>
      </c>
      <c r="AL556" s="81">
        <v>0</v>
      </c>
      <c r="AM556" s="81">
        <v>7191098.714284813</v>
      </c>
      <c r="AN556" s="81">
        <v>0</v>
      </c>
      <c r="AO556" s="81">
        <v>0</v>
      </c>
      <c r="AP556" s="82"/>
      <c r="AQ556" s="81">
        <v>1639</v>
      </c>
      <c r="AR556" s="81">
        <v>523</v>
      </c>
      <c r="AS556" s="81">
        <v>0</v>
      </c>
      <c r="AT556" s="81">
        <v>1</v>
      </c>
      <c r="AU556" s="81">
        <v>0</v>
      </c>
      <c r="AV556" s="81">
        <v>3</v>
      </c>
      <c r="AW556" s="81" t="s">
        <v>564</v>
      </c>
      <c r="AX556" s="82"/>
      <c r="AY556" s="81">
        <v>8039.7000000000025</v>
      </c>
      <c r="AZ556" s="81">
        <v>38738.000000000007</v>
      </c>
      <c r="BA556" s="81">
        <v>0</v>
      </c>
      <c r="BB556" s="81">
        <v>520</v>
      </c>
      <c r="BC556" s="81">
        <v>0</v>
      </c>
      <c r="BD556" s="81">
        <v>27020</v>
      </c>
      <c r="BE556" s="81" t="s">
        <v>564</v>
      </c>
      <c r="BF556" s="82"/>
      <c r="BG556" s="81">
        <v>0</v>
      </c>
      <c r="BH556" s="81">
        <v>0</v>
      </c>
      <c r="BI556" s="81">
        <v>109.61</v>
      </c>
      <c r="BJ556" s="81">
        <v>0</v>
      </c>
      <c r="BK556" s="81">
        <v>4.1879999999999997</v>
      </c>
      <c r="BL556" s="81">
        <v>0</v>
      </c>
      <c r="BM556" s="82"/>
      <c r="BN556" s="81">
        <v>0</v>
      </c>
      <c r="BO556" s="81">
        <v>0</v>
      </c>
      <c r="BP556" s="81">
        <v>3</v>
      </c>
      <c r="BQ556" s="81">
        <v>0</v>
      </c>
      <c r="BR556" s="81">
        <v>1</v>
      </c>
      <c r="BS556" s="81">
        <v>0</v>
      </c>
      <c r="BT556"/>
      <c r="BU556" s="80">
        <v>56.606000000000002</v>
      </c>
      <c r="BV556" s="80">
        <v>0.54500000000000004</v>
      </c>
      <c r="BW556" s="80">
        <v>6.63</v>
      </c>
      <c r="BX556" s="80">
        <v>0</v>
      </c>
      <c r="BY556" s="80">
        <v>50.017000000000003</v>
      </c>
      <c r="BZ556" s="80">
        <v>0</v>
      </c>
      <c r="CA556" s="80">
        <v>0</v>
      </c>
      <c r="CB556" s="80">
        <v>0</v>
      </c>
      <c r="CC556" s="80">
        <v>0</v>
      </c>
    </row>
    <row r="557" spans="1:81">
      <c r="A557" s="80" t="s">
        <v>2432</v>
      </c>
      <c r="B557" s="80">
        <v>289</v>
      </c>
      <c r="C557" s="80">
        <v>17</v>
      </c>
      <c r="D557" s="80">
        <v>17</v>
      </c>
      <c r="E557" s="80">
        <v>2020</v>
      </c>
      <c r="F557" s="80" t="s">
        <v>218</v>
      </c>
      <c r="G557" s="80" t="s">
        <v>2415</v>
      </c>
      <c r="H557" s="80" t="s">
        <v>2416</v>
      </c>
      <c r="I557" s="177"/>
      <c r="J557" s="81">
        <v>103.4507677229913</v>
      </c>
      <c r="K557" s="81">
        <v>2.4315607232440333</v>
      </c>
      <c r="L557" s="81">
        <v>44.003935726164961</v>
      </c>
      <c r="M557" s="81">
        <v>59.789846344447291</v>
      </c>
      <c r="N557" s="81">
        <v>56.63423765377518</v>
      </c>
      <c r="O557" s="81">
        <v>44.902235493313945</v>
      </c>
      <c r="P557" s="81">
        <v>49.605070231039399</v>
      </c>
      <c r="Q557" s="81">
        <v>3.0588913878459301</v>
      </c>
      <c r="R557" s="81">
        <v>7.4057095961249306</v>
      </c>
      <c r="S557" s="81">
        <v>8.4701519421300002</v>
      </c>
      <c r="T557" s="82"/>
      <c r="U557" s="81">
        <v>7299574</v>
      </c>
      <c r="V557" s="81">
        <v>1269</v>
      </c>
      <c r="W557" s="81">
        <v>1064</v>
      </c>
      <c r="X557" s="81">
        <v>16387</v>
      </c>
      <c r="Y557" s="81">
        <v>26473</v>
      </c>
      <c r="Z557" s="81">
        <v>32086</v>
      </c>
      <c r="AA557" s="81">
        <v>11191</v>
      </c>
      <c r="AB557" s="81">
        <v>51878</v>
      </c>
      <c r="AC557" s="81">
        <v>1312721</v>
      </c>
      <c r="AD557" s="81">
        <v>8.4701519421300002</v>
      </c>
      <c r="AE557" s="82"/>
      <c r="AF557" s="81">
        <v>89291611.088478386</v>
      </c>
      <c r="AG557" s="81">
        <v>1813154.927200486</v>
      </c>
      <c r="AH557" s="81">
        <v>7380979.4732303862</v>
      </c>
      <c r="AI557" s="81">
        <v>88000386.102864683</v>
      </c>
      <c r="AJ557" s="81">
        <v>116453649.14437909</v>
      </c>
      <c r="AK557" s="81"/>
      <c r="AL557" s="81"/>
      <c r="AM557" s="81">
        <v>6770655.3766015135</v>
      </c>
      <c r="AN557" s="81"/>
      <c r="AO557" s="81"/>
      <c r="AP557" s="82"/>
      <c r="AQ557" s="81">
        <v>1719</v>
      </c>
      <c r="AR557" s="81">
        <v>565</v>
      </c>
      <c r="AS557" s="81">
        <v>0</v>
      </c>
      <c r="AT557" s="81">
        <v>1</v>
      </c>
      <c r="AU557" s="81">
        <v>0</v>
      </c>
      <c r="AV557" s="81">
        <v>3</v>
      </c>
      <c r="AW557" s="81">
        <v>0</v>
      </c>
      <c r="AX557" s="82"/>
      <c r="AY557" s="81">
        <v>8491.6299999999956</v>
      </c>
      <c r="AZ557" s="81">
        <v>43454.8</v>
      </c>
      <c r="BA557" s="81">
        <v>0</v>
      </c>
      <c r="BB557" s="81">
        <v>520</v>
      </c>
      <c r="BC557" s="81">
        <v>0</v>
      </c>
      <c r="BD557" s="81">
        <v>27020</v>
      </c>
      <c r="BE557" s="81">
        <v>0</v>
      </c>
      <c r="BF557" s="82"/>
      <c r="BG557" s="81">
        <v>0</v>
      </c>
      <c r="BH557" s="81">
        <v>0</v>
      </c>
      <c r="BI557" s="81">
        <v>99.962999999999994</v>
      </c>
      <c r="BJ557" s="81">
        <v>0</v>
      </c>
      <c r="BK557" s="81">
        <v>3.754</v>
      </c>
      <c r="BL557" s="81">
        <v>0</v>
      </c>
      <c r="BM557" s="82"/>
      <c r="BN557" s="81">
        <v>0</v>
      </c>
      <c r="BO557" s="81">
        <v>0</v>
      </c>
      <c r="BP557" s="81">
        <v>3</v>
      </c>
      <c r="BQ557" s="81">
        <v>0</v>
      </c>
      <c r="BR557" s="81">
        <v>1</v>
      </c>
      <c r="BS557" s="81">
        <v>0</v>
      </c>
      <c r="BT557"/>
      <c r="BU557" s="80">
        <v>51.613999999999997</v>
      </c>
      <c r="BV557" s="80">
        <v>0.36099999999999999</v>
      </c>
      <c r="BW557" s="80">
        <v>5.7370000000000001</v>
      </c>
      <c r="BX557" s="80">
        <v>0</v>
      </c>
      <c r="BY557" s="80">
        <v>46.005000000000003</v>
      </c>
      <c r="BZ557" s="80">
        <v>0</v>
      </c>
      <c r="CA557" s="80">
        <v>0</v>
      </c>
      <c r="CB557" s="80">
        <v>0</v>
      </c>
      <c r="CC557" s="80">
        <v>0</v>
      </c>
    </row>
    <row r="558" spans="1:81">
      <c r="A558" s="80" t="s">
        <v>2433</v>
      </c>
      <c r="B558" s="80">
        <v>289</v>
      </c>
      <c r="C558" s="80">
        <v>18</v>
      </c>
      <c r="D558" s="80">
        <v>17</v>
      </c>
      <c r="E558" s="80">
        <v>2021</v>
      </c>
      <c r="F558" s="80" t="s">
        <v>75</v>
      </c>
      <c r="G558" s="174" t="s">
        <v>2415</v>
      </c>
      <c r="H558" s="80" t="s">
        <v>2416</v>
      </c>
      <c r="I558" s="177"/>
      <c r="J558" s="81">
        <v>92.49854415762627</v>
      </c>
      <c r="K558" s="81">
        <v>2.4406942211625013</v>
      </c>
      <c r="L558" s="81">
        <v>40.493501416936148</v>
      </c>
      <c r="M558" s="81">
        <v>54.09682487446198</v>
      </c>
      <c r="N558" s="81">
        <v>44.663126929322985</v>
      </c>
      <c r="O558" s="81">
        <v>43.21223228411116</v>
      </c>
      <c r="P558" s="81">
        <v>50.716367151648107</v>
      </c>
      <c r="Q558" s="81">
        <v>3.0407034501836412</v>
      </c>
      <c r="R558" s="81">
        <v>7.8888026138344971</v>
      </c>
      <c r="S558" s="81">
        <v>8.1075635939699993</v>
      </c>
      <c r="T558" s="82"/>
      <c r="U558" s="81">
        <v>7403421</v>
      </c>
      <c r="V558" s="81">
        <v>1269</v>
      </c>
      <c r="W558" s="81">
        <v>1064</v>
      </c>
      <c r="X558" s="81">
        <v>16387</v>
      </c>
      <c r="Y558" s="81">
        <v>26257</v>
      </c>
      <c r="Z558" s="81">
        <v>31795</v>
      </c>
      <c r="AA558" s="81">
        <v>11158</v>
      </c>
      <c r="AB558" s="81">
        <v>50958</v>
      </c>
      <c r="AC558" s="81">
        <v>1355372.9999999998</v>
      </c>
      <c r="AD558" s="81">
        <v>8.1075635939699993</v>
      </c>
      <c r="AE558" s="82"/>
      <c r="AF558" s="81">
        <v>82715653.234184757</v>
      </c>
      <c r="AG558" s="81">
        <v>1932342.5454418536</v>
      </c>
      <c r="AH558" s="81">
        <v>6747594.0633375905</v>
      </c>
      <c r="AI558" s="81">
        <v>96443349.692934319</v>
      </c>
      <c r="AJ558" s="81">
        <v>106864800.85705025</v>
      </c>
      <c r="AK558" s="81">
        <v>0</v>
      </c>
      <c r="AL558" s="81">
        <v>0</v>
      </c>
      <c r="AM558" s="81">
        <v>6688945.1949100206</v>
      </c>
      <c r="AN558" s="81">
        <v>0</v>
      </c>
      <c r="AO558" s="81">
        <v>0</v>
      </c>
      <c r="AP558" s="82"/>
      <c r="AQ558" s="81">
        <v>1823</v>
      </c>
      <c r="AR558" s="81">
        <v>609</v>
      </c>
      <c r="AS558" s="81">
        <v>0</v>
      </c>
      <c r="AT558" s="81">
        <v>1</v>
      </c>
      <c r="AU558" s="81">
        <v>0</v>
      </c>
      <c r="AV558" s="81">
        <v>3</v>
      </c>
      <c r="AW558" s="81"/>
      <c r="AX558" s="82"/>
      <c r="AY558" s="81">
        <v>9149.9799999999941</v>
      </c>
      <c r="AZ558" s="81">
        <v>45555.8</v>
      </c>
      <c r="BA558" s="81">
        <v>0</v>
      </c>
      <c r="BB558" s="81">
        <v>520</v>
      </c>
      <c r="BC558" s="81">
        <v>0</v>
      </c>
      <c r="BD558" s="81">
        <v>27020</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2434</v>
      </c>
      <c r="B559" s="80">
        <v>289</v>
      </c>
      <c r="C559" s="80">
        <v>19</v>
      </c>
      <c r="D559" s="80">
        <v>17</v>
      </c>
      <c r="E559" s="80">
        <v>2022</v>
      </c>
      <c r="F559" s="80" t="s">
        <v>568</v>
      </c>
      <c r="G559" s="174" t="s">
        <v>2415</v>
      </c>
      <c r="H559" s="80" t="s">
        <v>2416</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1915</v>
      </c>
      <c r="AR559" s="81">
        <v>637</v>
      </c>
      <c r="AS559" s="81">
        <v>0</v>
      </c>
      <c r="AT559" s="81">
        <v>1</v>
      </c>
      <c r="AU559" s="81">
        <v>0</v>
      </c>
      <c r="AV559" s="81">
        <v>3</v>
      </c>
      <c r="AW559" s="81"/>
      <c r="AX559" s="82"/>
      <c r="AY559" s="81">
        <v>9771.8199999999852</v>
      </c>
      <c r="AZ559" s="81">
        <v>46890.8</v>
      </c>
      <c r="BA559" s="81">
        <v>0</v>
      </c>
      <c r="BB559" s="81">
        <v>520</v>
      </c>
      <c r="BC559" s="81">
        <v>0</v>
      </c>
      <c r="BD559" s="81">
        <v>27020</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2507</v>
      </c>
      <c r="B560" s="80">
        <v>511</v>
      </c>
      <c r="C560" s="80">
        <v>1</v>
      </c>
      <c r="D560" s="80">
        <v>31</v>
      </c>
      <c r="E560" s="80">
        <v>1990</v>
      </c>
      <c r="F560" s="80" t="s">
        <v>562</v>
      </c>
      <c r="G560" s="80" t="s">
        <v>2508</v>
      </c>
      <c r="H560" s="80" t="s">
        <v>2509</v>
      </c>
      <c r="I560" s="177"/>
      <c r="J560" s="81">
        <v>10279.413221474162</v>
      </c>
      <c r="K560" s="81">
        <v>561.17155583541751</v>
      </c>
      <c r="L560" s="81">
        <v>265.26819633938027</v>
      </c>
      <c r="M560" s="81">
        <v>4327.6957176838941</v>
      </c>
      <c r="N560" s="81">
        <v>5254.5804580318945</v>
      </c>
      <c r="O560" s="81">
        <v>4613.4841991402682</v>
      </c>
      <c r="P560" s="81">
        <v>3406.7142005851756</v>
      </c>
      <c r="Q560" s="81">
        <v>394.49870895829315</v>
      </c>
      <c r="R560" s="81">
        <v>0</v>
      </c>
      <c r="S560" s="81">
        <v>457.01775999999995</v>
      </c>
      <c r="T560" s="82"/>
      <c r="U560" s="81">
        <v>1699646451</v>
      </c>
      <c r="V560" s="81">
        <v>201554</v>
      </c>
      <c r="W560" s="81">
        <v>2782</v>
      </c>
      <c r="X560" s="81">
        <v>1483123</v>
      </c>
      <c r="Y560" s="81">
        <v>2044234</v>
      </c>
      <c r="Z560" s="81">
        <v>1897580</v>
      </c>
      <c r="AA560" s="81">
        <v>827188</v>
      </c>
      <c r="AB560" s="81">
        <v>6405319</v>
      </c>
      <c r="AC560" s="81">
        <v>0</v>
      </c>
      <c r="AD560" s="81">
        <v>457.01775999999995</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2510</v>
      </c>
      <c r="B561" s="80">
        <v>512</v>
      </c>
      <c r="C561" s="80">
        <v>2</v>
      </c>
      <c r="D561" s="80">
        <v>31</v>
      </c>
      <c r="E561" s="80">
        <v>2005</v>
      </c>
      <c r="F561" s="80" t="s">
        <v>565</v>
      </c>
      <c r="G561" s="80" t="s">
        <v>2508</v>
      </c>
      <c r="H561" s="80" t="s">
        <v>2509</v>
      </c>
      <c r="I561" s="177"/>
      <c r="J561" s="81">
        <v>9109.393136882858</v>
      </c>
      <c r="K561" s="81">
        <v>411.83925456682863</v>
      </c>
      <c r="L561" s="81">
        <v>332.61421922827753</v>
      </c>
      <c r="M561" s="81">
        <v>8315.7043584289822</v>
      </c>
      <c r="N561" s="81">
        <v>8166.8738992244289</v>
      </c>
      <c r="O561" s="81">
        <v>6434.4189480878404</v>
      </c>
      <c r="P561" s="81">
        <v>3605.1142415353352</v>
      </c>
      <c r="Q561" s="81">
        <v>413.57714421379546</v>
      </c>
      <c r="R561" s="81">
        <v>0</v>
      </c>
      <c r="S561" s="81">
        <v>785.97464546012031</v>
      </c>
      <c r="T561" s="82"/>
      <c r="U561" s="81">
        <v>1380209247</v>
      </c>
      <c r="V561" s="81">
        <v>174494</v>
      </c>
      <c r="W561" s="81">
        <v>4447</v>
      </c>
      <c r="X561" s="81">
        <v>1539305</v>
      </c>
      <c r="Y561" s="81">
        <v>2740244</v>
      </c>
      <c r="Z561" s="81">
        <v>3062565</v>
      </c>
      <c r="AA561" s="81">
        <v>716913</v>
      </c>
      <c r="AB561" s="81">
        <v>7019919</v>
      </c>
      <c r="AC561" s="81">
        <v>0</v>
      </c>
      <c r="AD561" s="81">
        <v>785.97464546012031</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2511</v>
      </c>
      <c r="B562" s="80">
        <v>513</v>
      </c>
      <c r="C562" s="80">
        <v>3</v>
      </c>
      <c r="D562" s="80">
        <v>31</v>
      </c>
      <c r="E562" s="80">
        <v>2006</v>
      </c>
      <c r="F562" s="80" t="s">
        <v>566</v>
      </c>
      <c r="G562" s="80" t="s">
        <v>2508</v>
      </c>
      <c r="H562" s="80" t="s">
        <v>2509</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2512</v>
      </c>
      <c r="B563" s="80">
        <v>514</v>
      </c>
      <c r="C563" s="80">
        <v>4</v>
      </c>
      <c r="D563" s="80">
        <v>31</v>
      </c>
      <c r="E563" s="80">
        <v>2007</v>
      </c>
      <c r="F563" s="80" t="s">
        <v>567</v>
      </c>
      <c r="G563" s="80" t="s">
        <v>2508</v>
      </c>
      <c r="H563" s="80" t="s">
        <v>2509</v>
      </c>
      <c r="I563" s="177"/>
      <c r="J563" s="81">
        <v>9622.2035626529705</v>
      </c>
      <c r="K563" s="81">
        <v>403.77023142425065</v>
      </c>
      <c r="L563" s="81">
        <v>360.51042490108716</v>
      </c>
      <c r="M563" s="81">
        <v>7972.0379444733453</v>
      </c>
      <c r="N563" s="81">
        <v>8912.7588109529679</v>
      </c>
      <c r="O563" s="81">
        <v>6264.3929385230049</v>
      </c>
      <c r="P563" s="81">
        <v>3615.055756458647</v>
      </c>
      <c r="Q563" s="81">
        <v>439.62014919719604</v>
      </c>
      <c r="R563" s="81">
        <v>0</v>
      </c>
      <c r="S563" s="81">
        <v>824.96747629565596</v>
      </c>
      <c r="T563" s="82"/>
      <c r="U563" s="81">
        <v>1494755039</v>
      </c>
      <c r="V563" s="81">
        <v>175489</v>
      </c>
      <c r="W563" s="81">
        <v>4584</v>
      </c>
      <c r="X563" s="81">
        <v>1859860</v>
      </c>
      <c r="Y563" s="81">
        <v>2827608</v>
      </c>
      <c r="Z563" s="81">
        <v>3099567</v>
      </c>
      <c r="AA563" s="81">
        <v>707932</v>
      </c>
      <c r="AB563" s="81">
        <v>7067336</v>
      </c>
      <c r="AC563" s="81">
        <v>0</v>
      </c>
      <c r="AD563" s="81">
        <v>824.96747629565596</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2513</v>
      </c>
      <c r="B564" s="80">
        <v>515</v>
      </c>
      <c r="C564" s="80">
        <v>5</v>
      </c>
      <c r="D564" s="80">
        <v>31</v>
      </c>
      <c r="E564" s="80">
        <v>2008</v>
      </c>
      <c r="F564" s="80" t="s">
        <v>84</v>
      </c>
      <c r="G564" s="80" t="s">
        <v>2508</v>
      </c>
      <c r="H564" s="80" t="s">
        <v>2509</v>
      </c>
      <c r="I564" s="177"/>
      <c r="J564" s="81">
        <v>8597.4035584975463</v>
      </c>
      <c r="K564" s="81">
        <v>322.17562721831956</v>
      </c>
      <c r="L564" s="81">
        <v>326.18629610144808</v>
      </c>
      <c r="M564" s="81">
        <v>8410.9071816000396</v>
      </c>
      <c r="N564" s="81">
        <v>9082.7577871222493</v>
      </c>
      <c r="O564" s="81">
        <v>6059.8243204328819</v>
      </c>
      <c r="P564" s="81">
        <v>3529.8248233977092</v>
      </c>
      <c r="Q564" s="81">
        <v>434.28369100305792</v>
      </c>
      <c r="R564" s="81">
        <v>0</v>
      </c>
      <c r="S564" s="81">
        <v>802.69114076781591</v>
      </c>
      <c r="T564" s="82"/>
      <c r="U564" s="81">
        <v>1465767031</v>
      </c>
      <c r="V564" s="81">
        <v>175489</v>
      </c>
      <c r="W564" s="81">
        <v>4584</v>
      </c>
      <c r="X564" s="81">
        <v>1859860</v>
      </c>
      <c r="Y564" s="81">
        <v>2870345</v>
      </c>
      <c r="Z564" s="81">
        <v>3103585</v>
      </c>
      <c r="AA564" s="81">
        <v>692030</v>
      </c>
      <c r="AB564" s="81">
        <v>7096269</v>
      </c>
      <c r="AC564" s="81">
        <v>0</v>
      </c>
      <c r="AD564" s="81">
        <v>802.69114076781602</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2514</v>
      </c>
      <c r="B565" s="80">
        <v>516</v>
      </c>
      <c r="C565" s="80">
        <v>6</v>
      </c>
      <c r="D565" s="80">
        <v>31</v>
      </c>
      <c r="E565" s="80">
        <v>2009</v>
      </c>
      <c r="F565" s="80" t="s">
        <v>85</v>
      </c>
      <c r="G565" s="80" t="s">
        <v>2508</v>
      </c>
      <c r="H565" s="80" t="s">
        <v>2509</v>
      </c>
      <c r="I565" s="177"/>
      <c r="J565" s="81">
        <v>7736.3248958499416</v>
      </c>
      <c r="K565" s="81">
        <v>312.47841787064124</v>
      </c>
      <c r="L565" s="81">
        <v>373.65873002497148</v>
      </c>
      <c r="M565" s="81">
        <v>7936.8769121672804</v>
      </c>
      <c r="N565" s="81">
        <v>8557.9682372620136</v>
      </c>
      <c r="O565" s="81">
        <v>6154.2387504088856</v>
      </c>
      <c r="P565" s="81">
        <v>3384.870554446999</v>
      </c>
      <c r="Q565" s="81">
        <v>415.26310142639608</v>
      </c>
      <c r="R565" s="81">
        <v>0</v>
      </c>
      <c r="S565" s="81">
        <v>756.37651417746747</v>
      </c>
      <c r="T565" s="82"/>
      <c r="U565" s="81">
        <v>1177476133</v>
      </c>
      <c r="V565" s="81">
        <v>198521</v>
      </c>
      <c r="W565" s="81">
        <v>5736</v>
      </c>
      <c r="X565" s="81">
        <v>2070264</v>
      </c>
      <c r="Y565" s="81">
        <v>2910960</v>
      </c>
      <c r="Z565" s="81">
        <v>3111118</v>
      </c>
      <c r="AA565" s="81">
        <v>681272</v>
      </c>
      <c r="AB565" s="81">
        <v>7123084</v>
      </c>
      <c r="AC565" s="81">
        <v>0</v>
      </c>
      <c r="AD565" s="81">
        <v>756.37651417746747</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0</v>
      </c>
      <c r="BH565" s="81">
        <v>25.97</v>
      </c>
      <c r="BI565" s="81">
        <v>8089.8940000000039</v>
      </c>
      <c r="BJ565" s="81">
        <v>1.298</v>
      </c>
      <c r="BK565" s="81">
        <v>1664.2940000000001</v>
      </c>
      <c r="BL565" s="81">
        <v>0</v>
      </c>
      <c r="BM565" s="82"/>
      <c r="BN565" s="81">
        <v>0</v>
      </c>
      <c r="BO565" s="81">
        <v>5</v>
      </c>
      <c r="BP565" s="81">
        <v>366</v>
      </c>
      <c r="BQ565" s="81">
        <v>2</v>
      </c>
      <c r="BR565" s="81">
        <v>180</v>
      </c>
      <c r="BS565" s="81">
        <v>0</v>
      </c>
      <c r="BT565"/>
      <c r="BU565" s="80"/>
      <c r="BV565" s="80"/>
      <c r="BW565" s="80"/>
      <c r="BX565" s="80"/>
      <c r="BY565" s="80"/>
      <c r="BZ565" s="80"/>
      <c r="CA565" s="80"/>
      <c r="CB565" s="80"/>
      <c r="CC565" s="80"/>
    </row>
    <row r="566" spans="1:81">
      <c r="A566" s="80" t="s">
        <v>2515</v>
      </c>
      <c r="B566" s="80">
        <v>517</v>
      </c>
      <c r="C566" s="80">
        <v>7</v>
      </c>
      <c r="D566" s="80">
        <v>31</v>
      </c>
      <c r="E566" s="80">
        <v>2010</v>
      </c>
      <c r="F566" s="80" t="s">
        <v>86</v>
      </c>
      <c r="G566" s="80" t="s">
        <v>2508</v>
      </c>
      <c r="H566" s="80" t="s">
        <v>2509</v>
      </c>
      <c r="I566" s="177"/>
      <c r="J566" s="81">
        <v>7822.9821676662941</v>
      </c>
      <c r="K566" s="81">
        <v>327.44133113320197</v>
      </c>
      <c r="L566" s="81">
        <v>417.01012471294246</v>
      </c>
      <c r="M566" s="81">
        <v>8088.016107065484</v>
      </c>
      <c r="N566" s="81">
        <v>9475.8445492624796</v>
      </c>
      <c r="O566" s="81">
        <v>6151.6480626037983</v>
      </c>
      <c r="P566" s="81">
        <v>3444.1229016660682</v>
      </c>
      <c r="Q566" s="81">
        <v>434.46321490794742</v>
      </c>
      <c r="R566" s="81">
        <v>0</v>
      </c>
      <c r="S566" s="81">
        <v>758.31277035871744</v>
      </c>
      <c r="T566" s="82"/>
      <c r="U566" s="81">
        <v>1285315534</v>
      </c>
      <c r="V566" s="81">
        <v>198521</v>
      </c>
      <c r="W566" s="81">
        <v>5736</v>
      </c>
      <c r="X566" s="81">
        <v>2070264</v>
      </c>
      <c r="Y566" s="81">
        <v>2944273</v>
      </c>
      <c r="Z566" s="81">
        <v>3124259</v>
      </c>
      <c r="AA566" s="81">
        <v>675886</v>
      </c>
      <c r="AB566" s="81">
        <v>7140929</v>
      </c>
      <c r="AC566" s="81">
        <v>0</v>
      </c>
      <c r="AD566" s="81">
        <v>758.3127703587171</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0</v>
      </c>
      <c r="BH566" s="81">
        <v>25.161000000000001</v>
      </c>
      <c r="BI566" s="81">
        <v>8276.2389999999996</v>
      </c>
      <c r="BJ566" s="81">
        <v>1.98</v>
      </c>
      <c r="BK566" s="81">
        <v>1938.4269999999999</v>
      </c>
      <c r="BL566" s="81">
        <v>0</v>
      </c>
      <c r="BM566" s="82"/>
      <c r="BN566" s="81">
        <v>0</v>
      </c>
      <c r="BO566" s="81">
        <v>5</v>
      </c>
      <c r="BP566" s="81">
        <v>395</v>
      </c>
      <c r="BQ566" s="81">
        <v>2</v>
      </c>
      <c r="BR566" s="81">
        <v>200</v>
      </c>
      <c r="BS566" s="81">
        <v>0</v>
      </c>
      <c r="BT566"/>
      <c r="BU566" s="80">
        <v>6997.3419999999996</v>
      </c>
      <c r="BV566" s="80">
        <v>2771.9569999999999</v>
      </c>
      <c r="BW566" s="80">
        <v>370.34199999999998</v>
      </c>
      <c r="BX566" s="80">
        <v>4.6459999999999999</v>
      </c>
      <c r="BY566" s="80">
        <v>86.405000000000001</v>
      </c>
      <c r="BZ566" s="80">
        <v>3.1</v>
      </c>
      <c r="CA566" s="80">
        <v>8.0150000000000006</v>
      </c>
      <c r="CB566" s="80">
        <v>0</v>
      </c>
      <c r="CC566" s="80">
        <v>0</v>
      </c>
    </row>
    <row r="567" spans="1:81">
      <c r="A567" s="80" t="s">
        <v>2516</v>
      </c>
      <c r="B567" s="80">
        <v>518</v>
      </c>
      <c r="C567" s="80">
        <v>8</v>
      </c>
      <c r="D567" s="80">
        <v>31</v>
      </c>
      <c r="E567" s="80">
        <v>2011</v>
      </c>
      <c r="F567" s="80" t="s">
        <v>87</v>
      </c>
      <c r="G567" s="80" t="s">
        <v>2508</v>
      </c>
      <c r="H567" s="80" t="s">
        <v>2509</v>
      </c>
      <c r="I567" s="177"/>
      <c r="J567" s="81">
        <v>8508.6589356469467</v>
      </c>
      <c r="K567" s="81">
        <v>476.1913419851021</v>
      </c>
      <c r="L567" s="81">
        <v>236.3373267217587</v>
      </c>
      <c r="M567" s="81">
        <v>10262.802048676263</v>
      </c>
      <c r="N567" s="81">
        <v>10247.715655161097</v>
      </c>
      <c r="O567" s="81">
        <v>6072.5712049659314</v>
      </c>
      <c r="P567" s="81">
        <v>3352.6838626628005</v>
      </c>
      <c r="Q567" s="81">
        <v>501.74007914037679</v>
      </c>
      <c r="R567" s="81">
        <v>0</v>
      </c>
      <c r="S567" s="81">
        <v>809.87373245510855</v>
      </c>
      <c r="T567" s="82"/>
      <c r="U567" s="81">
        <v>1214372076</v>
      </c>
      <c r="V567" s="81">
        <v>198521</v>
      </c>
      <c r="W567" s="81">
        <v>5736</v>
      </c>
      <c r="X567" s="81">
        <v>2070264</v>
      </c>
      <c r="Y567" s="81">
        <v>2978999</v>
      </c>
      <c r="Z567" s="81">
        <v>3151100</v>
      </c>
      <c r="AA567" s="81">
        <v>677521</v>
      </c>
      <c r="AB567" s="81">
        <v>7149503</v>
      </c>
      <c r="AC567" s="81">
        <v>0</v>
      </c>
      <c r="AD567" s="81">
        <v>809.87373245510867</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0</v>
      </c>
      <c r="BH567" s="81">
        <v>29.793999999999997</v>
      </c>
      <c r="BI567" s="81">
        <v>8241.7350000000006</v>
      </c>
      <c r="BJ567" s="81">
        <v>6.8029999999999999</v>
      </c>
      <c r="BK567" s="81">
        <v>1756.7920000000001</v>
      </c>
      <c r="BL567" s="81">
        <v>0</v>
      </c>
      <c r="BM567" s="82"/>
      <c r="BN567" s="81">
        <v>0</v>
      </c>
      <c r="BO567" s="81">
        <v>6</v>
      </c>
      <c r="BP567" s="81">
        <v>397</v>
      </c>
      <c r="BQ567" s="81">
        <v>2</v>
      </c>
      <c r="BR567" s="81">
        <v>188</v>
      </c>
      <c r="BS567" s="81">
        <v>0</v>
      </c>
      <c r="BT567"/>
      <c r="BU567" s="80">
        <v>6490.3220000000001</v>
      </c>
      <c r="BV567" s="80">
        <v>2857.3620000000001</v>
      </c>
      <c r="BW567" s="80">
        <v>403.73899999999998</v>
      </c>
      <c r="BX567" s="80">
        <v>12.805999999999999</v>
      </c>
      <c r="BY567" s="80">
        <v>248.89099999999999</v>
      </c>
      <c r="BZ567" s="80">
        <v>0</v>
      </c>
      <c r="CA567" s="80">
        <v>4.0789999999999997</v>
      </c>
      <c r="CB567" s="80">
        <v>17.925000000000001</v>
      </c>
      <c r="CC567" s="80">
        <v>0</v>
      </c>
    </row>
    <row r="568" spans="1:81">
      <c r="A568" s="80" t="s">
        <v>2517</v>
      </c>
      <c r="B568" s="80">
        <v>519</v>
      </c>
      <c r="C568" s="80">
        <v>9</v>
      </c>
      <c r="D568" s="80">
        <v>31</v>
      </c>
      <c r="E568" s="80">
        <v>2012</v>
      </c>
      <c r="F568" s="80" t="s">
        <v>88</v>
      </c>
      <c r="G568" s="80" t="s">
        <v>2508</v>
      </c>
      <c r="H568" s="80" t="s">
        <v>2509</v>
      </c>
      <c r="I568" s="177"/>
      <c r="J568" s="81">
        <v>8894.6298561235726</v>
      </c>
      <c r="K568" s="81">
        <v>464.35055190468807</v>
      </c>
      <c r="L568" s="81">
        <v>234.61988431715332</v>
      </c>
      <c r="M568" s="81">
        <v>10609.328249243405</v>
      </c>
      <c r="N568" s="81">
        <v>11072.742165580319</v>
      </c>
      <c r="O568" s="81">
        <v>6084.436292952747</v>
      </c>
      <c r="P568" s="81">
        <v>3367.200799131947</v>
      </c>
      <c r="Q568" s="81">
        <v>554.49181898886411</v>
      </c>
      <c r="R568" s="81">
        <v>0</v>
      </c>
      <c r="S568" s="81">
        <v>825.89242410994768</v>
      </c>
      <c r="T568" s="82"/>
      <c r="U568" s="81">
        <v>1213933814</v>
      </c>
      <c r="V568" s="81">
        <v>198521</v>
      </c>
      <c r="W568" s="81">
        <v>5736</v>
      </c>
      <c r="X568" s="81">
        <v>2070264</v>
      </c>
      <c r="Y568" s="81">
        <v>3057860</v>
      </c>
      <c r="Z568" s="81">
        <v>3182299</v>
      </c>
      <c r="AA568" s="81">
        <v>676605</v>
      </c>
      <c r="AB568" s="81">
        <v>7272304</v>
      </c>
      <c r="AC568" s="81">
        <v>0</v>
      </c>
      <c r="AD568" s="81">
        <v>825.8924241099478</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0</v>
      </c>
      <c r="BH568" s="81">
        <v>32.384999999999998</v>
      </c>
      <c r="BI568" s="81">
        <v>8532.5409999999993</v>
      </c>
      <c r="BJ568" s="81">
        <v>5.702</v>
      </c>
      <c r="BK568" s="81">
        <v>2085.2629999999999</v>
      </c>
      <c r="BL568" s="81">
        <v>0</v>
      </c>
      <c r="BM568" s="82"/>
      <c r="BN568" s="81">
        <v>0</v>
      </c>
      <c r="BO568" s="81">
        <v>6</v>
      </c>
      <c r="BP568" s="81">
        <v>417</v>
      </c>
      <c r="BQ568" s="81">
        <v>2</v>
      </c>
      <c r="BR568" s="81">
        <v>205</v>
      </c>
      <c r="BS568" s="81">
        <v>0</v>
      </c>
      <c r="BT568"/>
      <c r="BU568" s="80">
        <v>7240.902</v>
      </c>
      <c r="BV568" s="80">
        <v>2793.1640000000002</v>
      </c>
      <c r="BW568" s="80">
        <v>340.44099999999997</v>
      </c>
      <c r="BX568" s="80">
        <v>28.073</v>
      </c>
      <c r="BY568" s="80">
        <v>242.09899999999999</v>
      </c>
      <c r="BZ568" s="80">
        <v>7.1879999999999997</v>
      </c>
      <c r="CA568" s="80">
        <v>4.024</v>
      </c>
      <c r="CB568" s="80">
        <v>0</v>
      </c>
      <c r="CC568" s="80">
        <v>0</v>
      </c>
    </row>
    <row r="569" spans="1:81">
      <c r="A569" s="80" t="s">
        <v>2518</v>
      </c>
      <c r="B569" s="80">
        <v>520</v>
      </c>
      <c r="C569" s="80">
        <v>10</v>
      </c>
      <c r="D569" s="80">
        <v>31</v>
      </c>
      <c r="E569" s="80">
        <v>2013</v>
      </c>
      <c r="F569" s="80" t="s">
        <v>89</v>
      </c>
      <c r="G569" s="80" t="s">
        <v>2508</v>
      </c>
      <c r="H569" s="80" t="s">
        <v>2509</v>
      </c>
      <c r="I569" s="177"/>
      <c r="J569" s="81">
        <v>9333.5309826931498</v>
      </c>
      <c r="K569" s="81">
        <v>400.29035260823207</v>
      </c>
      <c r="L569" s="81">
        <v>241.96882112683369</v>
      </c>
      <c r="M569" s="81">
        <v>10221.229122944895</v>
      </c>
      <c r="N569" s="81">
        <v>11158.917581400141</v>
      </c>
      <c r="O569" s="81">
        <v>5895.6322088878997</v>
      </c>
      <c r="P569" s="81">
        <v>3394.4195625503498</v>
      </c>
      <c r="Q569" s="81">
        <v>563.83769758835956</v>
      </c>
      <c r="R569" s="81">
        <v>0</v>
      </c>
      <c r="S569" s="81">
        <v>808.38699044716952</v>
      </c>
      <c r="T569" s="82"/>
      <c r="U569" s="81">
        <v>1178770191</v>
      </c>
      <c r="V569" s="81">
        <v>198521</v>
      </c>
      <c r="W569" s="81">
        <v>5736</v>
      </c>
      <c r="X569" s="81">
        <v>2070264</v>
      </c>
      <c r="Y569" s="81">
        <v>3085738</v>
      </c>
      <c r="Z569" s="81">
        <v>3221225</v>
      </c>
      <c r="AA569" s="81">
        <v>679514</v>
      </c>
      <c r="AB569" s="81">
        <v>7288848</v>
      </c>
      <c r="AC569" s="81">
        <v>0</v>
      </c>
      <c r="AD569" s="81">
        <v>808.38699044716941</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0</v>
      </c>
      <c r="BH569" s="81">
        <v>36.282000000000004</v>
      </c>
      <c r="BI569" s="81">
        <v>9172.7720000000008</v>
      </c>
      <c r="BJ569" s="81">
        <v>6.141</v>
      </c>
      <c r="BK569" s="81">
        <v>2101.9929999999999</v>
      </c>
      <c r="BL569" s="81">
        <v>0</v>
      </c>
      <c r="BM569" s="82"/>
      <c r="BN569" s="81">
        <v>0</v>
      </c>
      <c r="BO569" s="81">
        <v>6</v>
      </c>
      <c r="BP569" s="81">
        <v>405</v>
      </c>
      <c r="BQ569" s="81">
        <v>2</v>
      </c>
      <c r="BR569" s="81">
        <v>198</v>
      </c>
      <c r="BS569" s="81">
        <v>0</v>
      </c>
      <c r="BT569"/>
      <c r="BU569" s="80">
        <v>7851.3609999999999</v>
      </c>
      <c r="BV569" s="80">
        <v>2868.578</v>
      </c>
      <c r="BW569" s="80">
        <v>346.43700000000001</v>
      </c>
      <c r="BX569" s="80">
        <v>11.532</v>
      </c>
      <c r="BY569" s="80">
        <v>227.91399999999999</v>
      </c>
      <c r="BZ569" s="80">
        <v>7.5430000000000001</v>
      </c>
      <c r="CA569" s="80">
        <v>3.823</v>
      </c>
      <c r="CB569" s="80">
        <v>0</v>
      </c>
      <c r="CC569" s="80">
        <v>0</v>
      </c>
    </row>
    <row r="570" spans="1:81">
      <c r="A570" s="80" t="s">
        <v>2519</v>
      </c>
      <c r="B570" s="80">
        <v>521</v>
      </c>
      <c r="C570" s="80">
        <v>11</v>
      </c>
      <c r="D570" s="80">
        <v>31</v>
      </c>
      <c r="E570" s="80">
        <v>2014</v>
      </c>
      <c r="F570" s="80" t="s">
        <v>90</v>
      </c>
      <c r="G570" s="80" t="s">
        <v>2508</v>
      </c>
      <c r="H570" s="80" t="s">
        <v>2509</v>
      </c>
      <c r="I570" s="177"/>
      <c r="J570" s="81">
        <v>8828.8863434586292</v>
      </c>
      <c r="K570" s="81">
        <v>392.41447888953337</v>
      </c>
      <c r="L570" s="81">
        <v>296.37226663734401</v>
      </c>
      <c r="M570" s="81">
        <v>9491.7936808402301</v>
      </c>
      <c r="N570" s="81">
        <v>9815.6793492754405</v>
      </c>
      <c r="O570" s="81">
        <v>5638.7570592583033</v>
      </c>
      <c r="P570" s="81">
        <v>3435.1724137787987</v>
      </c>
      <c r="Q570" s="81">
        <v>542.16788959548978</v>
      </c>
      <c r="R570" s="81">
        <v>0</v>
      </c>
      <c r="S570" s="81">
        <v>865.23918104452844</v>
      </c>
      <c r="T570" s="82"/>
      <c r="U570" s="81">
        <v>1239080275</v>
      </c>
      <c r="V570" s="81">
        <v>171191</v>
      </c>
      <c r="W570" s="81">
        <v>6601</v>
      </c>
      <c r="X570" s="81">
        <v>2105768</v>
      </c>
      <c r="Y570" s="81">
        <v>3124151</v>
      </c>
      <c r="Z570" s="81">
        <v>3244812</v>
      </c>
      <c r="AA570" s="81">
        <v>684114</v>
      </c>
      <c r="AB570" s="81">
        <v>7304896</v>
      </c>
      <c r="AC570" s="81">
        <v>0</v>
      </c>
      <c r="AD570" s="81">
        <v>865.23918104452855</v>
      </c>
      <c r="AE570" s="82"/>
      <c r="AF570" s="81">
        <v>9818916481.5976086</v>
      </c>
      <c r="AG570" s="81">
        <v>349792891.83353746</v>
      </c>
      <c r="AH570" s="81">
        <v>75310978.757411107</v>
      </c>
      <c r="AI570" s="81">
        <v>13604913787.844406</v>
      </c>
      <c r="AJ570" s="81">
        <v>13899762495.091473</v>
      </c>
      <c r="AK570" s="81">
        <v>0</v>
      </c>
      <c r="AL570" s="81">
        <v>0</v>
      </c>
      <c r="AM570" s="81">
        <v>1002853062.1687572</v>
      </c>
      <c r="AN570" s="81">
        <v>0</v>
      </c>
      <c r="AO570" s="81">
        <v>0</v>
      </c>
      <c r="AP570" s="82"/>
      <c r="AQ570" s="81">
        <v>92355</v>
      </c>
      <c r="AR570" s="81">
        <v>10223</v>
      </c>
      <c r="AS570" s="81">
        <v>0</v>
      </c>
      <c r="AT570" s="81">
        <v>7</v>
      </c>
      <c r="AU570" s="81">
        <v>0</v>
      </c>
      <c r="AV570" s="81">
        <v>9</v>
      </c>
      <c r="AW570" s="81" t="s">
        <v>564</v>
      </c>
      <c r="AX570" s="82"/>
      <c r="AY570" s="81">
        <v>349543.39999999991</v>
      </c>
      <c r="AZ570" s="81">
        <v>390344.99999999988</v>
      </c>
      <c r="BA570" s="81">
        <v>0</v>
      </c>
      <c r="BB570" s="81">
        <v>9071</v>
      </c>
      <c r="BC570" s="81">
        <v>0</v>
      </c>
      <c r="BD570" s="81">
        <v>36151.800000000003</v>
      </c>
      <c r="BE570" s="81" t="s">
        <v>564</v>
      </c>
      <c r="BF570" s="82"/>
      <c r="BG570" s="81">
        <v>0</v>
      </c>
      <c r="BH570" s="81">
        <v>35.305</v>
      </c>
      <c r="BI570" s="81">
        <v>9188.7513999999992</v>
      </c>
      <c r="BJ570" s="81">
        <v>5.8959999999999999</v>
      </c>
      <c r="BK570" s="81">
        <v>2062.0493299999998</v>
      </c>
      <c r="BL570" s="81">
        <v>0</v>
      </c>
      <c r="BM570" s="82"/>
      <c r="BN570" s="81">
        <v>0</v>
      </c>
      <c r="BO570" s="81">
        <v>6</v>
      </c>
      <c r="BP570" s="81">
        <v>414</v>
      </c>
      <c r="BQ570" s="81">
        <v>2</v>
      </c>
      <c r="BR570" s="81">
        <v>203</v>
      </c>
      <c r="BS570" s="81">
        <v>0</v>
      </c>
      <c r="BT570"/>
      <c r="BU570" s="80">
        <v>7893.6264000000001</v>
      </c>
      <c r="BV570" s="80">
        <v>2777.1889999999999</v>
      </c>
      <c r="BW570" s="80">
        <v>383.83300000000003</v>
      </c>
      <c r="BX570" s="80">
        <v>12.200329999999999</v>
      </c>
      <c r="BY570" s="80">
        <v>209.113</v>
      </c>
      <c r="BZ570" s="80">
        <v>8.1319999999999997</v>
      </c>
      <c r="CA570" s="80">
        <v>7.9080000000000004</v>
      </c>
      <c r="CB570" s="80">
        <v>0</v>
      </c>
      <c r="CC570" s="80">
        <v>0</v>
      </c>
    </row>
    <row r="571" spans="1:81">
      <c r="A571" s="80" t="s">
        <v>2520</v>
      </c>
      <c r="B571" s="80">
        <v>522</v>
      </c>
      <c r="C571" s="80">
        <v>12</v>
      </c>
      <c r="D571" s="80">
        <v>31</v>
      </c>
      <c r="E571" s="80">
        <v>2015</v>
      </c>
      <c r="F571" s="80" t="s">
        <v>91</v>
      </c>
      <c r="G571" s="80" t="s">
        <v>2508</v>
      </c>
      <c r="H571" s="80" t="s">
        <v>2509</v>
      </c>
      <c r="I571" s="177"/>
      <c r="J571" s="81">
        <v>8466.6015045576514</v>
      </c>
      <c r="K571" s="81">
        <v>374.80606961467225</v>
      </c>
      <c r="L571" s="81">
        <v>326.76128106374199</v>
      </c>
      <c r="M571" s="81">
        <v>9946.5519996918483</v>
      </c>
      <c r="N571" s="81">
        <v>9857.4570627095563</v>
      </c>
      <c r="O571" s="81">
        <v>5618.1544020741112</v>
      </c>
      <c r="P571" s="81">
        <v>3445.9257890811868</v>
      </c>
      <c r="Q571" s="81">
        <v>532.10084767219291</v>
      </c>
      <c r="R571" s="81">
        <v>0</v>
      </c>
      <c r="S571" s="81">
        <v>836.71769198381423</v>
      </c>
      <c r="T571" s="82"/>
      <c r="U571" s="81">
        <v>1276025225</v>
      </c>
      <c r="V571" s="81">
        <v>171191</v>
      </c>
      <c r="W571" s="81">
        <v>6601</v>
      </c>
      <c r="X571" s="81">
        <v>2105768</v>
      </c>
      <c r="Y571" s="81">
        <v>3167510</v>
      </c>
      <c r="Z571" s="81">
        <v>3264105</v>
      </c>
      <c r="AA571" s="81">
        <v>685716</v>
      </c>
      <c r="AB571" s="81">
        <v>7323413</v>
      </c>
      <c r="AC571" s="81">
        <v>0</v>
      </c>
      <c r="AD571" s="81">
        <v>836.71769198381423</v>
      </c>
      <c r="AE571" s="82"/>
      <c r="AF571" s="81">
        <v>9663174231.6542492</v>
      </c>
      <c r="AG571" s="81">
        <v>309535894.59502417</v>
      </c>
      <c r="AH571" s="81">
        <v>68825261.663216665</v>
      </c>
      <c r="AI571" s="81">
        <v>14890852346.362701</v>
      </c>
      <c r="AJ571" s="81">
        <v>14630941740.19322</v>
      </c>
      <c r="AK571" s="81">
        <v>0</v>
      </c>
      <c r="AL571" s="81">
        <v>0</v>
      </c>
      <c r="AM571" s="81">
        <v>1003643031.0878873</v>
      </c>
      <c r="AN571" s="81">
        <v>0</v>
      </c>
      <c r="AO571" s="81">
        <v>0</v>
      </c>
      <c r="AP571" s="82"/>
      <c r="AQ571" s="81">
        <v>103672</v>
      </c>
      <c r="AR571" s="81">
        <v>14851</v>
      </c>
      <c r="AS571" s="81">
        <v>0</v>
      </c>
      <c r="AT571" s="81">
        <v>8</v>
      </c>
      <c r="AU571" s="81">
        <v>0</v>
      </c>
      <c r="AV571" s="81">
        <v>12</v>
      </c>
      <c r="AW571" s="81" t="s">
        <v>564</v>
      </c>
      <c r="AX571" s="82"/>
      <c r="AY571" s="81">
        <v>399555.20000000013</v>
      </c>
      <c r="AZ571" s="81">
        <v>594815.70000000019</v>
      </c>
      <c r="BA571" s="81">
        <v>0</v>
      </c>
      <c r="BB571" s="81">
        <v>9079.9</v>
      </c>
      <c r="BC571" s="81">
        <v>0</v>
      </c>
      <c r="BD571" s="81">
        <v>44972.5</v>
      </c>
      <c r="BE571" s="81" t="s">
        <v>564</v>
      </c>
      <c r="BF571" s="82"/>
      <c r="BG571" s="81">
        <v>0</v>
      </c>
      <c r="BH571" s="81">
        <v>30.443999999999999</v>
      </c>
      <c r="BI571" s="81">
        <v>8603.9930000000004</v>
      </c>
      <c r="BJ571" s="81">
        <v>3.4689999999999999</v>
      </c>
      <c r="BK571" s="81">
        <v>2382.1280000000002</v>
      </c>
      <c r="BL571" s="81">
        <v>0</v>
      </c>
      <c r="BM571" s="82"/>
      <c r="BN571" s="81">
        <v>0</v>
      </c>
      <c r="BO571" s="81">
        <v>5</v>
      </c>
      <c r="BP571" s="81">
        <v>415</v>
      </c>
      <c r="BQ571" s="81">
        <v>2</v>
      </c>
      <c r="BR571" s="81">
        <v>208</v>
      </c>
      <c r="BS571" s="81">
        <v>0</v>
      </c>
      <c r="BT571"/>
      <c r="BU571" s="80">
        <v>7460.2250000000004</v>
      </c>
      <c r="BV571" s="80">
        <v>2901.319</v>
      </c>
      <c r="BW571" s="80">
        <v>404.66300000000001</v>
      </c>
      <c r="BX571" s="80">
        <v>17.48</v>
      </c>
      <c r="BY571" s="80">
        <v>207.95699999999999</v>
      </c>
      <c r="BZ571" s="80">
        <v>8.5809999999999995</v>
      </c>
      <c r="CA571" s="80">
        <v>10.894</v>
      </c>
      <c r="CB571" s="80">
        <v>8.9149999999999991</v>
      </c>
      <c r="CC571" s="80">
        <v>0</v>
      </c>
    </row>
    <row r="572" spans="1:81">
      <c r="A572" s="80" t="s">
        <v>2521</v>
      </c>
      <c r="B572" s="80">
        <v>523</v>
      </c>
      <c r="C572" s="80">
        <v>13</v>
      </c>
      <c r="D572" s="80">
        <v>31</v>
      </c>
      <c r="E572" s="80">
        <v>2016</v>
      </c>
      <c r="F572" s="80" t="s">
        <v>92</v>
      </c>
      <c r="G572" s="80" t="s">
        <v>2508</v>
      </c>
      <c r="H572" s="80" t="s">
        <v>2509</v>
      </c>
      <c r="I572" s="177"/>
      <c r="J572" s="81">
        <v>8049.2358477603402</v>
      </c>
      <c r="K572" s="81">
        <v>374.35265637987089</v>
      </c>
      <c r="L572" s="81">
        <v>382.85656527210864</v>
      </c>
      <c r="M572" s="81">
        <v>8704.8709923866463</v>
      </c>
      <c r="N572" s="81">
        <v>8792.4884655761944</v>
      </c>
      <c r="O572" s="81">
        <v>5594.3014553104294</v>
      </c>
      <c r="P572" s="81">
        <v>3382.6373517711377</v>
      </c>
      <c r="Q572" s="81">
        <v>518.70798055861644</v>
      </c>
      <c r="R572" s="81">
        <v>0</v>
      </c>
      <c r="S572" s="81">
        <v>826.56527397648574</v>
      </c>
      <c r="T572" s="82"/>
      <c r="U572" s="81">
        <v>1268280117</v>
      </c>
      <c r="V572" s="81">
        <v>171191</v>
      </c>
      <c r="W572" s="81">
        <v>6601</v>
      </c>
      <c r="X572" s="81">
        <v>2105768</v>
      </c>
      <c r="Y572" s="81">
        <v>3212080</v>
      </c>
      <c r="Z572" s="81">
        <v>3290201</v>
      </c>
      <c r="AA572" s="81">
        <v>696199</v>
      </c>
      <c r="AB572" s="81">
        <v>7343807</v>
      </c>
      <c r="AC572" s="81">
        <v>0</v>
      </c>
      <c r="AD572" s="81">
        <v>826.56527397648574</v>
      </c>
      <c r="AE572" s="82"/>
      <c r="AF572" s="81">
        <v>9361280326.0962524</v>
      </c>
      <c r="AG572" s="81">
        <v>297567274.15816861</v>
      </c>
      <c r="AH572" s="81">
        <v>59925569.395235553</v>
      </c>
      <c r="AI572" s="81">
        <v>13908715718.044531</v>
      </c>
      <c r="AJ572" s="81">
        <v>12637659714.836361</v>
      </c>
      <c r="AK572" s="81"/>
      <c r="AL572" s="81"/>
      <c r="AM572" s="81">
        <v>1007219846.769365</v>
      </c>
      <c r="AN572" s="81"/>
      <c r="AO572" s="81"/>
      <c r="AP572" s="82"/>
      <c r="AQ572" s="81">
        <v>113317</v>
      </c>
      <c r="AR572" s="81">
        <v>17750</v>
      </c>
      <c r="AS572" s="81">
        <v>0</v>
      </c>
      <c r="AT572" s="81">
        <v>9</v>
      </c>
      <c r="AU572" s="81">
        <v>0</v>
      </c>
      <c r="AV572" s="81">
        <v>14</v>
      </c>
      <c r="AW572" s="81" t="s">
        <v>564</v>
      </c>
      <c r="AX572" s="82"/>
      <c r="AY572" s="81">
        <v>443188.80000000022</v>
      </c>
      <c r="AZ572" s="81">
        <v>727789.10000000033</v>
      </c>
      <c r="BA572" s="81">
        <v>0</v>
      </c>
      <c r="BB572" s="81">
        <v>9142.9</v>
      </c>
      <c r="BC572" s="81">
        <v>0</v>
      </c>
      <c r="BD572" s="81">
        <v>47184.5</v>
      </c>
      <c r="BE572" s="81" t="s">
        <v>564</v>
      </c>
      <c r="BF572" s="82"/>
      <c r="BG572" s="81">
        <v>0</v>
      </c>
      <c r="BH572" s="81">
        <v>38.39</v>
      </c>
      <c r="BI572" s="81">
        <v>8646.2662999999993</v>
      </c>
      <c r="BJ572" s="81">
        <v>5.2619999999999996</v>
      </c>
      <c r="BK572" s="81">
        <v>1963.35367</v>
      </c>
      <c r="BL572" s="81">
        <v>0</v>
      </c>
      <c r="BM572" s="82"/>
      <c r="BN572" s="81">
        <v>0</v>
      </c>
      <c r="BO572" s="81">
        <v>7</v>
      </c>
      <c r="BP572" s="81">
        <v>427</v>
      </c>
      <c r="BQ572" s="81">
        <v>2</v>
      </c>
      <c r="BR572" s="81">
        <v>218</v>
      </c>
      <c r="BS572" s="81">
        <v>0</v>
      </c>
      <c r="BT572"/>
      <c r="BU572" s="80">
        <v>7481.3653000000004</v>
      </c>
      <c r="BV572" s="80">
        <v>2639.6970000000001</v>
      </c>
      <c r="BW572" s="80">
        <v>441.363</v>
      </c>
      <c r="BX572" s="80">
        <v>7.82667</v>
      </c>
      <c r="BY572" s="80">
        <v>62.37</v>
      </c>
      <c r="BZ572" s="80">
        <v>8.1829999999999998</v>
      </c>
      <c r="CA572" s="80">
        <v>9.3659999999999997</v>
      </c>
      <c r="CB572" s="80">
        <v>3.101</v>
      </c>
      <c r="CC572" s="80">
        <v>0</v>
      </c>
    </row>
    <row r="573" spans="1:81">
      <c r="A573" s="80" t="s">
        <v>2522</v>
      </c>
      <c r="B573" s="80">
        <v>524</v>
      </c>
      <c r="C573" s="80">
        <v>14</v>
      </c>
      <c r="D573" s="80">
        <v>31</v>
      </c>
      <c r="E573" s="80">
        <v>2017</v>
      </c>
      <c r="F573" s="80" t="s">
        <v>71</v>
      </c>
      <c r="G573" s="80" t="s">
        <v>2508</v>
      </c>
      <c r="H573" s="80" t="s">
        <v>2509</v>
      </c>
      <c r="I573" s="177"/>
      <c r="J573" s="81">
        <v>7886.625366154517</v>
      </c>
      <c r="K573" s="81">
        <v>389.94703996302491</v>
      </c>
      <c r="L573" s="81">
        <v>334.94722912347436</v>
      </c>
      <c r="M573" s="81">
        <v>8396.2300483089221</v>
      </c>
      <c r="N573" s="81">
        <v>9655.0671382491691</v>
      </c>
      <c r="O573" s="81">
        <v>5535.8512278922817</v>
      </c>
      <c r="P573" s="81">
        <v>3380.3813163398922</v>
      </c>
      <c r="Q573" s="81">
        <v>502.89850253355354</v>
      </c>
      <c r="R573" s="81">
        <v>0</v>
      </c>
      <c r="S573" s="81">
        <v>811.34817308889035</v>
      </c>
      <c r="T573" s="82"/>
      <c r="U573" s="81">
        <v>1350745607</v>
      </c>
      <c r="V573" s="81">
        <v>171191</v>
      </c>
      <c r="W573" s="81">
        <v>6601</v>
      </c>
      <c r="X573" s="81">
        <v>2105768</v>
      </c>
      <c r="Y573" s="81">
        <v>3259736</v>
      </c>
      <c r="Z573" s="81">
        <v>3309833</v>
      </c>
      <c r="AA573" s="81">
        <v>700170</v>
      </c>
      <c r="AB573" s="81">
        <v>7363011</v>
      </c>
      <c r="AC573" s="81">
        <v>0</v>
      </c>
      <c r="AD573" s="81">
        <v>811.34817308889035</v>
      </c>
      <c r="AE573" s="82"/>
      <c r="AF573" s="81">
        <v>9396529194.4773254</v>
      </c>
      <c r="AG573" s="81">
        <v>308758402.3994953</v>
      </c>
      <c r="AH573" s="81">
        <v>71625435.317930818</v>
      </c>
      <c r="AI573" s="81">
        <v>13941198651.73349</v>
      </c>
      <c r="AJ573" s="81">
        <v>14173977027.853331</v>
      </c>
      <c r="AK573" s="81"/>
      <c r="AL573" s="81"/>
      <c r="AM573" s="81">
        <v>1011433864.4933881</v>
      </c>
      <c r="AN573" s="81"/>
      <c r="AO573" s="81"/>
      <c r="AP573" s="82"/>
      <c r="AQ573" s="81">
        <v>121320</v>
      </c>
      <c r="AR573" s="81">
        <v>19679</v>
      </c>
      <c r="AS573" s="81">
        <v>0</v>
      </c>
      <c r="AT573" s="81">
        <v>10</v>
      </c>
      <c r="AU573" s="81">
        <v>0</v>
      </c>
      <c r="AV573" s="81">
        <v>16</v>
      </c>
      <c r="AW573" s="81" t="s">
        <v>564</v>
      </c>
      <c r="AX573" s="82"/>
      <c r="AY573" s="81">
        <v>480154.00000000012</v>
      </c>
      <c r="AZ573" s="81">
        <v>821409.9</v>
      </c>
      <c r="BA573" s="81">
        <v>0</v>
      </c>
      <c r="BB573" s="81">
        <v>17042.900000000001</v>
      </c>
      <c r="BC573" s="81">
        <v>0</v>
      </c>
      <c r="BD573" s="81">
        <v>48022.453999999998</v>
      </c>
      <c r="BE573" s="81" t="s">
        <v>564</v>
      </c>
      <c r="BF573" s="82"/>
      <c r="BG573" s="81">
        <v>0</v>
      </c>
      <c r="BH573" s="81">
        <v>32.906999999999996</v>
      </c>
      <c r="BI573" s="81">
        <v>8639.0730000000003</v>
      </c>
      <c r="BJ573" s="81">
        <v>5.67</v>
      </c>
      <c r="BK573" s="81">
        <v>2158.6210000000001</v>
      </c>
      <c r="BL573" s="81">
        <v>0</v>
      </c>
      <c r="BM573" s="82"/>
      <c r="BN573" s="81">
        <v>0</v>
      </c>
      <c r="BO573" s="81">
        <v>6</v>
      </c>
      <c r="BP573" s="81">
        <v>421</v>
      </c>
      <c r="BQ573" s="81">
        <v>2</v>
      </c>
      <c r="BR573" s="81">
        <v>213</v>
      </c>
      <c r="BS573" s="81">
        <v>0</v>
      </c>
      <c r="BT573"/>
      <c r="BU573" s="80">
        <v>7351.6009999999997</v>
      </c>
      <c r="BV573" s="80">
        <v>2787.06</v>
      </c>
      <c r="BW573" s="80">
        <v>466.82400000000001</v>
      </c>
      <c r="BX573" s="80">
        <v>23.768000000000001</v>
      </c>
      <c r="BY573" s="80">
        <v>188.01900000000001</v>
      </c>
      <c r="BZ573" s="80">
        <v>7.093</v>
      </c>
      <c r="CA573" s="80">
        <v>10.561</v>
      </c>
      <c r="CB573" s="80">
        <v>1.345</v>
      </c>
      <c r="CC573" s="80">
        <v>0</v>
      </c>
    </row>
    <row r="574" spans="1:81">
      <c r="A574" s="80" t="s">
        <v>2523</v>
      </c>
      <c r="B574" s="80">
        <v>525</v>
      </c>
      <c r="C574" s="80">
        <v>15</v>
      </c>
      <c r="D574" s="80">
        <v>31</v>
      </c>
      <c r="E574" s="80">
        <v>2018</v>
      </c>
      <c r="F574" s="80" t="s">
        <v>93</v>
      </c>
      <c r="G574" s="80" t="s">
        <v>2508</v>
      </c>
      <c r="H574" s="80" t="s">
        <v>2509</v>
      </c>
      <c r="I574" s="177"/>
      <c r="J574" s="81">
        <v>7763.441628295649</v>
      </c>
      <c r="K574" s="81">
        <v>366.64924087254502</v>
      </c>
      <c r="L574" s="81">
        <v>313.78426779746087</v>
      </c>
      <c r="M574" s="81">
        <v>8301.1319076235723</v>
      </c>
      <c r="N574" s="81">
        <v>9227.0180914774119</v>
      </c>
      <c r="O574" s="81">
        <v>5453.2613264710262</v>
      </c>
      <c r="P574" s="81">
        <v>3373.1745231118271</v>
      </c>
      <c r="Q574" s="81">
        <v>467.56930117875089</v>
      </c>
      <c r="R574" s="81">
        <v>0</v>
      </c>
      <c r="S574" s="81">
        <v>826.53218260538245</v>
      </c>
      <c r="T574" s="82"/>
      <c r="U574" s="81">
        <v>1414700789</v>
      </c>
      <c r="V574" s="81">
        <v>171191</v>
      </c>
      <c r="W574" s="81">
        <v>6601</v>
      </c>
      <c r="X574" s="81">
        <v>2105768</v>
      </c>
      <c r="Y574" s="81">
        <v>3306139</v>
      </c>
      <c r="Z574" s="81">
        <v>3322883</v>
      </c>
      <c r="AA574" s="81">
        <v>705702</v>
      </c>
      <c r="AB574" s="81">
        <v>7377288</v>
      </c>
      <c r="AC574" s="81">
        <v>0</v>
      </c>
      <c r="AD574" s="81">
        <v>826.53218260538245</v>
      </c>
      <c r="AE574" s="82"/>
      <c r="AF574" s="81">
        <v>9416723717.5543728</v>
      </c>
      <c r="AG574" s="81">
        <v>278827247.37384188</v>
      </c>
      <c r="AH574" s="81">
        <v>68361198.215957776</v>
      </c>
      <c r="AI574" s="81">
        <v>13585375845.9965</v>
      </c>
      <c r="AJ574" s="81">
        <v>14227155505.593969</v>
      </c>
      <c r="AK574" s="81"/>
      <c r="AL574" s="81"/>
      <c r="AM574" s="81">
        <v>1015491887.239718</v>
      </c>
      <c r="AN574" s="81"/>
      <c r="AO574" s="81"/>
      <c r="AP574" s="82"/>
      <c r="AQ574" s="81">
        <v>130245</v>
      </c>
      <c r="AR574" s="81">
        <v>21688</v>
      </c>
      <c r="AS574" s="81">
        <v>0</v>
      </c>
      <c r="AT574" s="81">
        <v>10</v>
      </c>
      <c r="AU574" s="81">
        <v>0</v>
      </c>
      <c r="AV574" s="81">
        <v>18</v>
      </c>
      <c r="AW574" s="81" t="s">
        <v>564</v>
      </c>
      <c r="AX574" s="82"/>
      <c r="AY574" s="81">
        <v>521571.62000000011</v>
      </c>
      <c r="AZ574" s="81">
        <v>910727.49999999988</v>
      </c>
      <c r="BA574" s="81">
        <v>0</v>
      </c>
      <c r="BB574" s="81">
        <v>17043</v>
      </c>
      <c r="BC574" s="81">
        <v>0</v>
      </c>
      <c r="BD574" s="81">
        <v>49215.883999999998</v>
      </c>
      <c r="BE574" s="81" t="s">
        <v>564</v>
      </c>
      <c r="BF574" s="82"/>
      <c r="BG574" s="81">
        <v>0</v>
      </c>
      <c r="BH574" s="81">
        <v>33.371000000000002</v>
      </c>
      <c r="BI574" s="81">
        <v>8513.6010000000006</v>
      </c>
      <c r="BJ574" s="81">
        <v>6.7939999999999996</v>
      </c>
      <c r="BK574" s="81">
        <v>2161.201</v>
      </c>
      <c r="BL574" s="81">
        <v>0</v>
      </c>
      <c r="BM574" s="82"/>
      <c r="BN574" s="81">
        <v>0</v>
      </c>
      <c r="BO574" s="81">
        <v>6</v>
      </c>
      <c r="BP574" s="81">
        <v>414</v>
      </c>
      <c r="BQ574" s="81">
        <v>2</v>
      </c>
      <c r="BR574" s="81">
        <v>209</v>
      </c>
      <c r="BS574" s="81">
        <v>0</v>
      </c>
      <c r="BT574"/>
      <c r="BU574" s="80">
        <v>7187.2690000000002</v>
      </c>
      <c r="BV574" s="80">
        <v>2939.3429999999998</v>
      </c>
      <c r="BW574" s="80">
        <v>490.69</v>
      </c>
      <c r="BX574" s="80">
        <v>8.7200000000000006</v>
      </c>
      <c r="BY574" s="80">
        <v>66.222999999999999</v>
      </c>
      <c r="BZ574" s="80">
        <v>10.756</v>
      </c>
      <c r="CA574" s="80">
        <v>9.7319999999999993</v>
      </c>
      <c r="CB574" s="80">
        <v>2.234</v>
      </c>
      <c r="CC574" s="80">
        <v>0</v>
      </c>
    </row>
    <row r="575" spans="1:81">
      <c r="A575" s="80" t="s">
        <v>2524</v>
      </c>
      <c r="B575" s="80">
        <v>526</v>
      </c>
      <c r="C575" s="80">
        <v>16</v>
      </c>
      <c r="D575" s="80">
        <v>31</v>
      </c>
      <c r="E575" s="80">
        <v>2019</v>
      </c>
      <c r="F575" s="80" t="s">
        <v>73</v>
      </c>
      <c r="G575" s="80" t="s">
        <v>2508</v>
      </c>
      <c r="H575" s="80" t="s">
        <v>2509</v>
      </c>
      <c r="I575" s="177"/>
      <c r="J575" s="81">
        <v>7224.1333506739102</v>
      </c>
      <c r="K575" s="81">
        <v>323.69126111885458</v>
      </c>
      <c r="L575" s="81">
        <v>316.42572223125785</v>
      </c>
      <c r="M575" s="81">
        <v>7859.951805990092</v>
      </c>
      <c r="N575" s="81">
        <v>8137.404826363344</v>
      </c>
      <c r="O575" s="81">
        <v>5316.346185943301</v>
      </c>
      <c r="P575" s="81">
        <v>3378.1483681516333</v>
      </c>
      <c r="Q575" s="81">
        <v>456.03128978930607</v>
      </c>
      <c r="R575" s="81">
        <v>0</v>
      </c>
      <c r="S575" s="81">
        <v>831.16266433897624</v>
      </c>
      <c r="T575" s="82"/>
      <c r="U575" s="81">
        <v>1375816504</v>
      </c>
      <c r="V575" s="81">
        <v>171191</v>
      </c>
      <c r="W575" s="81">
        <v>6601</v>
      </c>
      <c r="X575" s="81">
        <v>2105768</v>
      </c>
      <c r="Y575" s="81">
        <v>3353979</v>
      </c>
      <c r="Z575" s="81">
        <v>3328397</v>
      </c>
      <c r="AA575" s="81">
        <v>701453</v>
      </c>
      <c r="AB575" s="81">
        <v>7390054</v>
      </c>
      <c r="AC575" s="81">
        <v>0</v>
      </c>
      <c r="AD575" s="81">
        <v>831.1626643389759</v>
      </c>
      <c r="AE575" s="82"/>
      <c r="AF575" s="81">
        <v>8957713375.9526157</v>
      </c>
      <c r="AG575" s="81">
        <v>260377546.85337961</v>
      </c>
      <c r="AH575" s="81">
        <v>72484177.423401102</v>
      </c>
      <c r="AI575" s="81">
        <v>13399873456.093691</v>
      </c>
      <c r="AJ575" s="81">
        <v>12604298047.289471</v>
      </c>
      <c r="AK575" s="81">
        <v>0</v>
      </c>
      <c r="AL575" s="81">
        <v>0</v>
      </c>
      <c r="AM575" s="81">
        <v>1006469722.5032736</v>
      </c>
      <c r="AN575" s="81">
        <v>0</v>
      </c>
      <c r="AO575" s="81">
        <v>0</v>
      </c>
      <c r="AP575" s="82"/>
      <c r="AQ575" s="81">
        <v>139146</v>
      </c>
      <c r="AR575" s="81">
        <v>23183</v>
      </c>
      <c r="AS575" s="81">
        <v>0</v>
      </c>
      <c r="AT575" s="81">
        <v>10</v>
      </c>
      <c r="AU575" s="81">
        <v>0</v>
      </c>
      <c r="AV575" s="81">
        <v>19</v>
      </c>
      <c r="AW575" s="81" t="s">
        <v>564</v>
      </c>
      <c r="AX575" s="82"/>
      <c r="AY575" s="81">
        <v>562705.7699999999</v>
      </c>
      <c r="AZ575" s="81">
        <v>988562.90000000026</v>
      </c>
      <c r="BA575" s="81">
        <v>0</v>
      </c>
      <c r="BB575" s="81">
        <v>17042.900000000001</v>
      </c>
      <c r="BC575" s="81">
        <v>0</v>
      </c>
      <c r="BD575" s="81">
        <v>49615.983999999997</v>
      </c>
      <c r="BE575" s="81" t="s">
        <v>564</v>
      </c>
      <c r="BF575" s="82"/>
      <c r="BG575" s="81">
        <v>0</v>
      </c>
      <c r="BH575" s="81">
        <v>31.198999999999998</v>
      </c>
      <c r="BI575" s="81">
        <v>8039.9809999999998</v>
      </c>
      <c r="BJ575" s="81">
        <v>15.664</v>
      </c>
      <c r="BK575" s="81">
        <v>2251.3229999999999</v>
      </c>
      <c r="BL575" s="81">
        <v>0</v>
      </c>
      <c r="BM575" s="82"/>
      <c r="BN575" s="81">
        <v>0</v>
      </c>
      <c r="BO575" s="81">
        <v>6</v>
      </c>
      <c r="BP575" s="81">
        <v>416</v>
      </c>
      <c r="BQ575" s="81">
        <v>4</v>
      </c>
      <c r="BR575" s="81">
        <v>212</v>
      </c>
      <c r="BS575" s="81">
        <v>0</v>
      </c>
      <c r="BT575"/>
      <c r="BU575" s="80">
        <v>6961.4189999999999</v>
      </c>
      <c r="BV575" s="80">
        <v>2728.8029999999999</v>
      </c>
      <c r="BW575" s="80">
        <v>411.99700000000001</v>
      </c>
      <c r="BX575" s="80">
        <v>19.087</v>
      </c>
      <c r="BY575" s="80">
        <v>193.36500000000001</v>
      </c>
      <c r="BZ575" s="80">
        <v>10.747999999999999</v>
      </c>
      <c r="CA575" s="80">
        <v>9.6359999999999992</v>
      </c>
      <c r="CB575" s="80">
        <v>3.1120000000000001</v>
      </c>
      <c r="CC575" s="80">
        <v>0</v>
      </c>
    </row>
    <row r="576" spans="1:81">
      <c r="A576" s="80" t="s">
        <v>2525</v>
      </c>
      <c r="B576" s="80">
        <v>527</v>
      </c>
      <c r="C576" s="80">
        <v>17</v>
      </c>
      <c r="D576" s="80">
        <v>31</v>
      </c>
      <c r="E576" s="80">
        <v>2020</v>
      </c>
      <c r="F576" s="80" t="s">
        <v>218</v>
      </c>
      <c r="G576" s="80" t="s">
        <v>2508</v>
      </c>
      <c r="H576" s="80" t="s">
        <v>2509</v>
      </c>
      <c r="I576" s="177"/>
      <c r="J576" s="81">
        <v>7184.7711934055123</v>
      </c>
      <c r="K576" s="81">
        <v>347.43976775026857</v>
      </c>
      <c r="L576" s="81">
        <v>353.47429022806983</v>
      </c>
      <c r="M576" s="81">
        <v>7307.7556088670135</v>
      </c>
      <c r="N576" s="81">
        <v>8585.1731380589135</v>
      </c>
      <c r="O576" s="81">
        <v>4675.9452184951642</v>
      </c>
      <c r="P576" s="81">
        <v>3172.0516454120866</v>
      </c>
      <c r="Q576" s="81">
        <v>435.96478332112355</v>
      </c>
      <c r="R576" s="81">
        <v>0</v>
      </c>
      <c r="S576" s="81">
        <v>828.55727888091781</v>
      </c>
      <c r="T576" s="82"/>
      <c r="U576" s="81">
        <v>1286295721</v>
      </c>
      <c r="V576" s="81">
        <v>167767</v>
      </c>
      <c r="W576" s="81">
        <v>7515</v>
      </c>
      <c r="X576" s="81">
        <v>2160841</v>
      </c>
      <c r="Y576" s="81">
        <v>3397969</v>
      </c>
      <c r="Z576" s="81">
        <v>3341312</v>
      </c>
      <c r="AA576" s="81">
        <v>715621</v>
      </c>
      <c r="AB576" s="81">
        <v>7393849</v>
      </c>
      <c r="AC576" s="81">
        <v>0</v>
      </c>
      <c r="AD576" s="81">
        <v>828.55727888091781</v>
      </c>
      <c r="AE576" s="82"/>
      <c r="AF576" s="81">
        <v>9014958116.235569</v>
      </c>
      <c r="AG576" s="81">
        <v>264985745.18634307</v>
      </c>
      <c r="AH576" s="81">
        <v>83359297.701149255</v>
      </c>
      <c r="AI576" s="81">
        <v>12477140241.492159</v>
      </c>
      <c r="AJ576" s="81">
        <v>13781831218.513969</v>
      </c>
      <c r="AK576" s="81">
        <v>0</v>
      </c>
      <c r="AL576" s="81">
        <v>0</v>
      </c>
      <c r="AM576" s="81">
        <v>964979441.87574148</v>
      </c>
      <c r="AN576" s="81">
        <v>0</v>
      </c>
      <c r="AO576" s="81">
        <v>0</v>
      </c>
      <c r="AP576" s="82"/>
      <c r="AQ576" s="81">
        <v>147553</v>
      </c>
      <c r="AR576" s="81">
        <v>23994</v>
      </c>
      <c r="AS576" s="81">
        <v>0</v>
      </c>
      <c r="AT576" s="81">
        <v>11</v>
      </c>
      <c r="AU576" s="81">
        <v>0</v>
      </c>
      <c r="AV576" s="81">
        <v>22</v>
      </c>
      <c r="AW576" s="81">
        <v>0</v>
      </c>
      <c r="AX576" s="82"/>
      <c r="AY576" s="81">
        <v>603921.97000000032</v>
      </c>
      <c r="AZ576" s="81">
        <v>1072794.8</v>
      </c>
      <c r="BA576" s="81">
        <v>0</v>
      </c>
      <c r="BB576" s="81">
        <v>28943.7</v>
      </c>
      <c r="BC576" s="81">
        <v>0</v>
      </c>
      <c r="BD576" s="81">
        <v>51779.883999999998</v>
      </c>
      <c r="BE576" s="81">
        <v>0</v>
      </c>
      <c r="BF576" s="82"/>
      <c r="BG576" s="81">
        <v>0</v>
      </c>
      <c r="BH576" s="81">
        <v>30.672000000000001</v>
      </c>
      <c r="BI576" s="81">
        <v>7807.9780000000001</v>
      </c>
      <c r="BJ576" s="81">
        <v>4.431</v>
      </c>
      <c r="BK576" s="81">
        <v>2081.4859999999999</v>
      </c>
      <c r="BL576" s="81">
        <v>0</v>
      </c>
      <c r="BM576" s="82"/>
      <c r="BN576" s="81">
        <v>0</v>
      </c>
      <c r="BO576" s="81">
        <v>6</v>
      </c>
      <c r="BP576" s="81">
        <v>415</v>
      </c>
      <c r="BQ576" s="81">
        <v>2</v>
      </c>
      <c r="BR576" s="81">
        <v>199</v>
      </c>
      <c r="BS576" s="81">
        <v>0</v>
      </c>
      <c r="BT576"/>
      <c r="BU576" s="80">
        <v>6394.5659999999998</v>
      </c>
      <c r="BV576" s="80">
        <v>2838.7020000000002</v>
      </c>
      <c r="BW576" s="80">
        <v>465.43700000000001</v>
      </c>
      <c r="BX576" s="80">
        <v>19.37</v>
      </c>
      <c r="BY576" s="80">
        <v>190.12700000000001</v>
      </c>
      <c r="BZ576" s="80">
        <v>5.3310000000000004</v>
      </c>
      <c r="CA576" s="80">
        <v>7.181</v>
      </c>
      <c r="CB576" s="80">
        <v>3.8530000000000002</v>
      </c>
      <c r="CC576" s="80">
        <v>0</v>
      </c>
    </row>
    <row r="577" spans="1:81">
      <c r="A577" s="80" t="s">
        <v>2526</v>
      </c>
      <c r="B577" s="80">
        <v>527</v>
      </c>
      <c r="C577" s="80">
        <v>18</v>
      </c>
      <c r="D577" s="80">
        <v>31</v>
      </c>
      <c r="E577" s="80">
        <v>2021</v>
      </c>
      <c r="F577" s="80" t="s">
        <v>75</v>
      </c>
      <c r="G577" s="174" t="s">
        <v>2508</v>
      </c>
      <c r="H577" s="80" t="s">
        <v>2509</v>
      </c>
      <c r="I577" s="177"/>
      <c r="J577" s="81">
        <v>6891.7654063844375</v>
      </c>
      <c r="K577" s="81">
        <v>386.85369224443588</v>
      </c>
      <c r="L577" s="81">
        <v>324.99810411232306</v>
      </c>
      <c r="M577" s="81">
        <v>8239.2573980993948</v>
      </c>
      <c r="N577" s="81">
        <v>8103.9352385165703</v>
      </c>
      <c r="O577" s="81">
        <v>4555.8305172651981</v>
      </c>
      <c r="P577" s="81">
        <v>3274.2464815702842</v>
      </c>
      <c r="Q577" s="81">
        <v>440.71928835770524</v>
      </c>
      <c r="R577" s="81">
        <v>0</v>
      </c>
      <c r="S577" s="81">
        <v>826.38992055120491</v>
      </c>
      <c r="T577" s="82"/>
      <c r="U577" s="81">
        <v>1425400238</v>
      </c>
      <c r="V577" s="81">
        <v>167767</v>
      </c>
      <c r="W577" s="81">
        <v>7515</v>
      </c>
      <c r="X577" s="81">
        <v>2160841</v>
      </c>
      <c r="Y577" s="81">
        <v>3431677</v>
      </c>
      <c r="Z577" s="81">
        <v>3352121</v>
      </c>
      <c r="AA577" s="81">
        <v>720360</v>
      </c>
      <c r="AB577" s="81">
        <v>7385848</v>
      </c>
      <c r="AC577" s="81">
        <v>0</v>
      </c>
      <c r="AD577" s="81">
        <v>826.38992055120491</v>
      </c>
      <c r="AE577" s="82"/>
      <c r="AF577" s="81">
        <v>8709681912.3650455</v>
      </c>
      <c r="AG577" s="81">
        <v>298271024.82011271</v>
      </c>
      <c r="AH577" s="81">
        <v>73403937.225480705</v>
      </c>
      <c r="AI577" s="81">
        <v>13899692691.38357</v>
      </c>
      <c r="AJ577" s="81">
        <v>12121897153.55887</v>
      </c>
      <c r="AK577" s="81">
        <v>0</v>
      </c>
      <c r="AL577" s="81">
        <v>0</v>
      </c>
      <c r="AM577" s="81">
        <v>969495123.23748553</v>
      </c>
      <c r="AN577" s="81">
        <v>0</v>
      </c>
      <c r="AO577" s="81">
        <v>0</v>
      </c>
      <c r="AP577" s="82"/>
      <c r="AQ577" s="81">
        <v>170332</v>
      </c>
      <c r="AR577" s="81">
        <v>24524</v>
      </c>
      <c r="AS577" s="81">
        <v>0</v>
      </c>
      <c r="AT577" s="81">
        <v>12</v>
      </c>
      <c r="AU577" s="81">
        <v>0</v>
      </c>
      <c r="AV577" s="81">
        <v>26</v>
      </c>
      <c r="AW577" s="81"/>
      <c r="AX577" s="82"/>
      <c r="AY577" s="81">
        <v>700002.37000009092</v>
      </c>
      <c r="AZ577" s="81">
        <v>1161891.5999999901</v>
      </c>
      <c r="BA577" s="81">
        <v>0</v>
      </c>
      <c r="BB577" s="81">
        <v>28993.599999999999</v>
      </c>
      <c r="BC577" s="81">
        <v>0</v>
      </c>
      <c r="BD577" s="81">
        <v>56240.883999999998</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2527</v>
      </c>
      <c r="B578" s="80">
        <v>527</v>
      </c>
      <c r="C578" s="80">
        <v>19</v>
      </c>
      <c r="D578" s="80">
        <v>31</v>
      </c>
      <c r="E578" s="80">
        <v>2022</v>
      </c>
      <c r="F578" s="80" t="s">
        <v>568</v>
      </c>
      <c r="G578" s="174" t="s">
        <v>2508</v>
      </c>
      <c r="H578" s="80" t="s">
        <v>2509</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182378</v>
      </c>
      <c r="AR578" s="81">
        <v>24842</v>
      </c>
      <c r="AS578" s="81">
        <v>0</v>
      </c>
      <c r="AT578" s="81">
        <v>12</v>
      </c>
      <c r="AU578" s="81">
        <v>0</v>
      </c>
      <c r="AV578" s="81">
        <v>27</v>
      </c>
      <c r="AW578" s="81"/>
      <c r="AX578" s="82"/>
      <c r="AY578" s="81">
        <v>760457.3700001369</v>
      </c>
      <c r="AZ578" s="81">
        <v>1206589.5999999892</v>
      </c>
      <c r="BA578" s="81">
        <v>0</v>
      </c>
      <c r="BB578" s="81">
        <v>28993.599999999999</v>
      </c>
      <c r="BC578" s="81">
        <v>0</v>
      </c>
      <c r="BD578" s="81">
        <v>41011.883999999998</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569</v>
      </c>
      <c r="B579" s="80">
        <v>528</v>
      </c>
      <c r="C579" s="80">
        <v>1</v>
      </c>
      <c r="D579" s="80">
        <v>32</v>
      </c>
      <c r="E579" s="80">
        <v>1990</v>
      </c>
      <c r="F579" s="80" t="s">
        <v>562</v>
      </c>
      <c r="G579" s="80" t="s">
        <v>570</v>
      </c>
      <c r="H579" s="80" t="s">
        <v>231</v>
      </c>
      <c r="I579" s="177"/>
      <c r="J579" s="81">
        <v>560498.77449761122</v>
      </c>
      <c r="K579" s="81">
        <v>17686.670927606454</v>
      </c>
      <c r="L579" s="81">
        <v>23608.059976262426</v>
      </c>
      <c r="M579" s="81">
        <v>108225.12995288827</v>
      </c>
      <c r="N579" s="81">
        <v>118940.99297005414</v>
      </c>
      <c r="O579" s="81">
        <v>88359.778126812249</v>
      </c>
      <c r="P579" s="81">
        <v>91993.07035666694</v>
      </c>
      <c r="Q579" s="81">
        <v>7613.1174410404801</v>
      </c>
      <c r="R579" s="81">
        <v>13300.086640956535</v>
      </c>
      <c r="S579" s="81">
        <v>8689.8260000000009</v>
      </c>
      <c r="T579" s="82"/>
      <c r="U579" s="81">
        <v>32332368532</v>
      </c>
      <c r="V579" s="81">
        <v>5358888</v>
      </c>
      <c r="W579" s="81">
        <v>259058</v>
      </c>
      <c r="X579" s="81">
        <v>40289007</v>
      </c>
      <c r="Y579" s="81">
        <v>41035777</v>
      </c>
      <c r="Z579" s="81">
        <v>36343410</v>
      </c>
      <c r="AA579" s="81">
        <v>22336938</v>
      </c>
      <c r="AB579" s="81">
        <v>123611167</v>
      </c>
      <c r="AC579" s="81">
        <v>2303598945</v>
      </c>
      <c r="AD579" s="81">
        <v>8689.8259999999882</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571</v>
      </c>
      <c r="B580" s="80">
        <v>529</v>
      </c>
      <c r="C580" s="80">
        <v>2</v>
      </c>
      <c r="D580" s="80">
        <v>32</v>
      </c>
      <c r="E580" s="80">
        <v>2005</v>
      </c>
      <c r="F580" s="80" t="s">
        <v>565</v>
      </c>
      <c r="G580" s="80" t="s">
        <v>570</v>
      </c>
      <c r="H580" s="80" t="s">
        <v>231</v>
      </c>
      <c r="I580" s="177"/>
      <c r="J580" s="81">
        <v>497454.99475560669</v>
      </c>
      <c r="K580" s="81">
        <v>11434.562817679916</v>
      </c>
      <c r="L580" s="81">
        <v>21307.895834230312</v>
      </c>
      <c r="M580" s="81">
        <v>192271.50204111307</v>
      </c>
      <c r="N580" s="81">
        <v>177786.16283027973</v>
      </c>
      <c r="O580" s="81">
        <v>123290.18727250834</v>
      </c>
      <c r="P580" s="81">
        <v>90301.249384803945</v>
      </c>
      <c r="Q580" s="81">
        <v>7485.4217545120355</v>
      </c>
      <c r="R580" s="81">
        <v>12573.665761286809</v>
      </c>
      <c r="S580" s="81">
        <v>13998.764157540036</v>
      </c>
      <c r="T580" s="82"/>
      <c r="U580" s="81">
        <v>29577259928</v>
      </c>
      <c r="V580" s="81">
        <v>4419854</v>
      </c>
      <c r="W580" s="81">
        <v>222216</v>
      </c>
      <c r="X580" s="81">
        <v>37471528</v>
      </c>
      <c r="Y580" s="81">
        <v>51102005</v>
      </c>
      <c r="Z580" s="81">
        <v>58681944</v>
      </c>
      <c r="AA580" s="81">
        <v>17957306</v>
      </c>
      <c r="AB580" s="81">
        <v>127055025</v>
      </c>
      <c r="AC580" s="81">
        <v>2223392441.0000005</v>
      </c>
      <c r="AD580" s="81">
        <v>13998.764157540041</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572</v>
      </c>
      <c r="B581" s="80">
        <v>530</v>
      </c>
      <c r="C581" s="80">
        <v>3</v>
      </c>
      <c r="D581" s="80">
        <v>32</v>
      </c>
      <c r="E581" s="80">
        <v>2006</v>
      </c>
      <c r="F581" s="80" t="s">
        <v>566</v>
      </c>
      <c r="G581" s="80" t="s">
        <v>570</v>
      </c>
      <c r="H581" s="80" t="s">
        <v>231</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573</v>
      </c>
      <c r="B582" s="80">
        <v>531</v>
      </c>
      <c r="C582" s="80">
        <v>4</v>
      </c>
      <c r="D582" s="80">
        <v>32</v>
      </c>
      <c r="E582" s="80">
        <v>2007</v>
      </c>
      <c r="F582" s="80" t="s">
        <v>567</v>
      </c>
      <c r="G582" s="80" t="s">
        <v>570</v>
      </c>
      <c r="H582" s="80" t="s">
        <v>231</v>
      </c>
      <c r="I582" s="177"/>
      <c r="J582" s="81">
        <v>510141.10563013481</v>
      </c>
      <c r="K582" s="81">
        <v>10716.907263953197</v>
      </c>
      <c r="L582" s="81">
        <v>20474.027847563069</v>
      </c>
      <c r="M582" s="81">
        <v>195032.51944660017</v>
      </c>
      <c r="N582" s="81">
        <v>185161.3239475085</v>
      </c>
      <c r="O582" s="81">
        <v>119618.05189668149</v>
      </c>
      <c r="P582" s="81">
        <v>89215.492093831403</v>
      </c>
      <c r="Q582" s="81">
        <v>7904.0889141647503</v>
      </c>
      <c r="R582" s="81">
        <v>11787.24418367195</v>
      </c>
      <c r="S582" s="81">
        <v>13511.733612556787</v>
      </c>
      <c r="T582" s="82"/>
      <c r="U582" s="81">
        <v>33673286668</v>
      </c>
      <c r="V582" s="81">
        <v>4177414</v>
      </c>
      <c r="W582" s="81">
        <v>248459</v>
      </c>
      <c r="X582" s="81">
        <v>44272963</v>
      </c>
      <c r="Y582" s="81">
        <v>52324877</v>
      </c>
      <c r="Z582" s="81">
        <v>59185969</v>
      </c>
      <c r="AA582" s="81">
        <v>17470962</v>
      </c>
      <c r="AB582" s="81">
        <v>127066178</v>
      </c>
      <c r="AC582" s="81">
        <v>2144134859.9999998</v>
      </c>
      <c r="AD582" s="81">
        <v>13511.733612556769</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574</v>
      </c>
      <c r="B583" s="80">
        <v>532</v>
      </c>
      <c r="C583" s="80">
        <v>5</v>
      </c>
      <c r="D583" s="80">
        <v>32</v>
      </c>
      <c r="E583" s="80">
        <v>2008</v>
      </c>
      <c r="F583" s="80" t="s">
        <v>84</v>
      </c>
      <c r="G583" s="80" t="s">
        <v>570</v>
      </c>
      <c r="H583" s="80" t="s">
        <v>231</v>
      </c>
      <c r="I583" s="177"/>
      <c r="J583" s="81">
        <v>468718.46217654011</v>
      </c>
      <c r="K583" s="81">
        <v>8321.4920710124134</v>
      </c>
      <c r="L583" s="81">
        <v>17802.461086598356</v>
      </c>
      <c r="M583" s="81">
        <v>204514.15688414144</v>
      </c>
      <c r="N583" s="81">
        <v>180096.32774145075</v>
      </c>
      <c r="O583" s="81">
        <v>115869.7372387705</v>
      </c>
      <c r="P583" s="81">
        <v>86791.706943719459</v>
      </c>
      <c r="Q583" s="81">
        <v>7776.9196449317287</v>
      </c>
      <c r="R583" s="81">
        <v>10940.049474602856</v>
      </c>
      <c r="S583" s="81">
        <v>13474.890319148362</v>
      </c>
      <c r="T583" s="82"/>
      <c r="U583" s="81">
        <v>33554236019</v>
      </c>
      <c r="V583" s="81">
        <v>4177414</v>
      </c>
      <c r="W583" s="81">
        <v>248459</v>
      </c>
      <c r="X583" s="81">
        <v>44219023</v>
      </c>
      <c r="Y583" s="81">
        <v>52877802</v>
      </c>
      <c r="Z583" s="81">
        <v>59343565</v>
      </c>
      <c r="AA583" s="81">
        <v>17015707</v>
      </c>
      <c r="AB583" s="81">
        <v>127076183</v>
      </c>
      <c r="AC583" s="81">
        <v>2066424820.9999995</v>
      </c>
      <c r="AD583" s="81">
        <v>13474.890319148362</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575</v>
      </c>
      <c r="B584" s="80">
        <v>533</v>
      </c>
      <c r="C584" s="80">
        <v>6</v>
      </c>
      <c r="D584" s="80">
        <v>32</v>
      </c>
      <c r="E584" s="80">
        <v>2009</v>
      </c>
      <c r="F584" s="80" t="s">
        <v>85</v>
      </c>
      <c r="G584" s="80" t="s">
        <v>570</v>
      </c>
      <c r="H584" s="80" t="s">
        <v>231</v>
      </c>
      <c r="I584" s="177"/>
      <c r="J584" s="81">
        <v>431786.71605679882</v>
      </c>
      <c r="K584" s="81">
        <v>7968.3689395562369</v>
      </c>
      <c r="L584" s="81">
        <v>20503.676926268694</v>
      </c>
      <c r="M584" s="81">
        <v>198960.01581586507</v>
      </c>
      <c r="N584" s="81">
        <v>165457.46015707921</v>
      </c>
      <c r="O584" s="81">
        <v>117858.75451516878</v>
      </c>
      <c r="P584" s="81">
        <v>82854.548339475034</v>
      </c>
      <c r="Q584" s="81">
        <v>7407.2467774072065</v>
      </c>
      <c r="R584" s="81">
        <v>10111.146699058607</v>
      </c>
      <c r="S584" s="81">
        <v>12729.977271884751</v>
      </c>
      <c r="T584" s="82"/>
      <c r="U584" s="81">
        <v>26523305760</v>
      </c>
      <c r="V584" s="81">
        <v>4351013</v>
      </c>
      <c r="W584" s="81">
        <v>387662</v>
      </c>
      <c r="X584" s="81">
        <v>48274270</v>
      </c>
      <c r="Y584" s="81">
        <v>53362801</v>
      </c>
      <c r="Z584" s="81">
        <v>59580479</v>
      </c>
      <c r="AA584" s="81">
        <v>16676113</v>
      </c>
      <c r="AB584" s="81">
        <v>127057860</v>
      </c>
      <c r="AC584" s="81">
        <v>1863218091.9999993</v>
      </c>
      <c r="AD584" s="81">
        <v>12729.977271884767</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394.93000000000006</v>
      </c>
      <c r="BH584" s="81">
        <v>1046.1120000000001</v>
      </c>
      <c r="BI584" s="81">
        <v>424051.77839099988</v>
      </c>
      <c r="BJ584" s="81">
        <v>44147.894000000008</v>
      </c>
      <c r="BK584" s="81">
        <v>46185.553744000004</v>
      </c>
      <c r="BL584" s="81">
        <v>96.703000000000003</v>
      </c>
      <c r="BM584" s="82"/>
      <c r="BN584" s="81">
        <v>57</v>
      </c>
      <c r="BO584" s="81">
        <v>66</v>
      </c>
      <c r="BP584" s="81">
        <v>8271</v>
      </c>
      <c r="BQ584" s="81">
        <v>399</v>
      </c>
      <c r="BR584" s="81">
        <v>5241</v>
      </c>
      <c r="BS584" s="81">
        <v>14</v>
      </c>
      <c r="BT584"/>
      <c r="BU584" s="80"/>
      <c r="BV584" s="80"/>
      <c r="BW584" s="80"/>
      <c r="BX584" s="80"/>
      <c r="BY584" s="80"/>
      <c r="BZ584" s="80"/>
      <c r="CA584" s="80"/>
      <c r="CB584" s="80"/>
      <c r="CC584" s="80"/>
    </row>
    <row r="585" spans="1:81">
      <c r="A585" s="80" t="s">
        <v>576</v>
      </c>
      <c r="B585" s="80">
        <v>534</v>
      </c>
      <c r="C585" s="80">
        <v>7</v>
      </c>
      <c r="D585" s="80">
        <v>32</v>
      </c>
      <c r="E585" s="80">
        <v>2010</v>
      </c>
      <c r="F585" s="80" t="s">
        <v>86</v>
      </c>
      <c r="G585" s="80" t="s">
        <v>570</v>
      </c>
      <c r="H585" s="80" t="s">
        <v>231</v>
      </c>
      <c r="I585" s="177"/>
      <c r="J585" s="81">
        <v>459197.35086201824</v>
      </c>
      <c r="K585" s="81">
        <v>8371.8080884204537</v>
      </c>
      <c r="L585" s="81">
        <v>19208.567116102971</v>
      </c>
      <c r="M585" s="81">
        <v>204396.81214527236</v>
      </c>
      <c r="N585" s="81">
        <v>178814.61144903762</v>
      </c>
      <c r="O585" s="81">
        <v>117798.80347951643</v>
      </c>
      <c r="P585" s="81">
        <v>83645.689123865377</v>
      </c>
      <c r="Q585" s="81">
        <v>7722.1819115803482</v>
      </c>
      <c r="R585" s="81">
        <v>10418.586688285232</v>
      </c>
      <c r="S585" s="81">
        <v>13171.577277810215</v>
      </c>
      <c r="T585" s="82"/>
      <c r="U585" s="81">
        <v>28906415826</v>
      </c>
      <c r="V585" s="81">
        <v>4351013</v>
      </c>
      <c r="W585" s="81">
        <v>387662</v>
      </c>
      <c r="X585" s="81">
        <v>48274270</v>
      </c>
      <c r="Y585" s="81">
        <v>53783435</v>
      </c>
      <c r="Z585" s="81">
        <v>59826890</v>
      </c>
      <c r="AA585" s="81">
        <v>16414905</v>
      </c>
      <c r="AB585" s="81">
        <v>126923410</v>
      </c>
      <c r="AC585" s="81">
        <v>1819382852</v>
      </c>
      <c r="AD585" s="81">
        <v>13171.577277810211</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457.63923799999998</v>
      </c>
      <c r="BH585" s="81">
        <v>1034.5919999999999</v>
      </c>
      <c r="BI585" s="81">
        <v>452226.03671999997</v>
      </c>
      <c r="BJ585" s="81">
        <v>53770.858</v>
      </c>
      <c r="BK585" s="81">
        <v>46881.992879999998</v>
      </c>
      <c r="BL585" s="81">
        <v>59.548000000000002</v>
      </c>
      <c r="BM585" s="82"/>
      <c r="BN585" s="81">
        <v>63</v>
      </c>
      <c r="BO585" s="81">
        <v>69</v>
      </c>
      <c r="BP585" s="81">
        <v>8535</v>
      </c>
      <c r="BQ585" s="81">
        <v>410</v>
      </c>
      <c r="BR585" s="81">
        <v>5429</v>
      </c>
      <c r="BS585" s="81">
        <v>12</v>
      </c>
      <c r="BT585"/>
      <c r="BU585" s="80">
        <v>486021.23094799998</v>
      </c>
      <c r="BV585" s="80">
        <v>50537.96989</v>
      </c>
      <c r="BW585" s="80">
        <v>7400.2280000000001</v>
      </c>
      <c r="BX585" s="80">
        <v>755.72500000000002</v>
      </c>
      <c r="BY585" s="80">
        <v>5982.4250000000002</v>
      </c>
      <c r="BZ585" s="80">
        <v>475.81900000000002</v>
      </c>
      <c r="CA585" s="80">
        <v>2110.0059999999999</v>
      </c>
      <c r="CB585" s="80">
        <v>1147.2629999999999</v>
      </c>
      <c r="CC585" s="80">
        <v>0</v>
      </c>
    </row>
    <row r="586" spans="1:81">
      <c r="A586" s="80" t="s">
        <v>577</v>
      </c>
      <c r="B586" s="80">
        <v>535</v>
      </c>
      <c r="C586" s="80">
        <v>8</v>
      </c>
      <c r="D586" s="80">
        <v>32</v>
      </c>
      <c r="E586" s="80">
        <v>2011</v>
      </c>
      <c r="F586" s="80" t="s">
        <v>87</v>
      </c>
      <c r="G586" s="80" t="s">
        <v>570</v>
      </c>
      <c r="H586" s="80" t="s">
        <v>231</v>
      </c>
      <c r="I586" s="177"/>
      <c r="J586" s="81">
        <v>471266.53574616922</v>
      </c>
      <c r="K586" s="81">
        <v>11519.967736590061</v>
      </c>
      <c r="L586" s="81">
        <v>18468.506515506775</v>
      </c>
      <c r="M586" s="81">
        <v>243372.87054016252</v>
      </c>
      <c r="N586" s="81">
        <v>201396.89042874763</v>
      </c>
      <c r="O586" s="81">
        <v>116462.05074599691</v>
      </c>
      <c r="P586" s="81">
        <v>80673.910599927694</v>
      </c>
      <c r="Q586" s="81">
        <v>8888.7632290405381</v>
      </c>
      <c r="R586" s="81">
        <v>10151.093106261293</v>
      </c>
      <c r="S586" s="81">
        <v>13353.527692575199</v>
      </c>
      <c r="T586" s="82"/>
      <c r="U586" s="81">
        <v>28492162565</v>
      </c>
      <c r="V586" s="81">
        <v>4351013</v>
      </c>
      <c r="W586" s="81">
        <v>387662</v>
      </c>
      <c r="X586" s="81">
        <v>48274270</v>
      </c>
      <c r="Y586" s="81">
        <v>54171475</v>
      </c>
      <c r="Z586" s="81">
        <v>60432979</v>
      </c>
      <c r="AA586" s="81">
        <v>16302840</v>
      </c>
      <c r="AB586" s="81">
        <v>126659683</v>
      </c>
      <c r="AC586" s="81">
        <v>1769739054.000001</v>
      </c>
      <c r="AD586" s="81">
        <v>13353.527692575197</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400.46500000000003</v>
      </c>
      <c r="BH586" s="81">
        <v>1021.442</v>
      </c>
      <c r="BI586" s="81">
        <v>439177.24800000002</v>
      </c>
      <c r="BJ586" s="81">
        <v>56928.669000000002</v>
      </c>
      <c r="BK586" s="81">
        <v>44082.515194999993</v>
      </c>
      <c r="BL586" s="81">
        <v>57.054000000000002</v>
      </c>
      <c r="BM586" s="82"/>
      <c r="BN586" s="81">
        <v>60</v>
      </c>
      <c r="BO586" s="81">
        <v>71</v>
      </c>
      <c r="BP586" s="81">
        <v>8642</v>
      </c>
      <c r="BQ586" s="81">
        <v>417</v>
      </c>
      <c r="BR586" s="81">
        <v>5407</v>
      </c>
      <c r="BS586" s="81">
        <v>13</v>
      </c>
      <c r="BT586"/>
      <c r="BU586" s="80">
        <v>473894.58519499999</v>
      </c>
      <c r="BV586" s="80">
        <v>50063.811000000002</v>
      </c>
      <c r="BW586" s="80">
        <v>7747.2039999999997</v>
      </c>
      <c r="BX586" s="80">
        <v>711.50099999999998</v>
      </c>
      <c r="BY586" s="80">
        <v>5981.5209999999997</v>
      </c>
      <c r="BZ586" s="80">
        <v>503.37200000000001</v>
      </c>
      <c r="CA586" s="80">
        <v>1760.827</v>
      </c>
      <c r="CB586" s="80">
        <v>1004.572</v>
      </c>
      <c r="CC586" s="80">
        <v>0</v>
      </c>
    </row>
    <row r="587" spans="1:81">
      <c r="A587" s="80" t="s">
        <v>578</v>
      </c>
      <c r="B587" s="80">
        <v>536</v>
      </c>
      <c r="C587" s="80">
        <v>9</v>
      </c>
      <c r="D587" s="80">
        <v>32</v>
      </c>
      <c r="E587" s="80">
        <v>2012</v>
      </c>
      <c r="F587" s="80" t="s">
        <v>88</v>
      </c>
      <c r="G587" s="80" t="s">
        <v>570</v>
      </c>
      <c r="H587" s="80" t="s">
        <v>231</v>
      </c>
      <c r="I587" s="177"/>
      <c r="J587" s="81">
        <v>485334.16772525187</v>
      </c>
      <c r="K587" s="81">
        <v>11156.316100904143</v>
      </c>
      <c r="L587" s="81">
        <v>18442.517157924387</v>
      </c>
      <c r="M587" s="81">
        <v>258877.43567981894</v>
      </c>
      <c r="N587" s="81">
        <v>218265.03409309176</v>
      </c>
      <c r="O587" s="81">
        <v>116788.12893559226</v>
      </c>
      <c r="P587" s="81">
        <v>80358.93720300158</v>
      </c>
      <c r="Q587" s="81">
        <v>9788.1311998737037</v>
      </c>
      <c r="R587" s="81">
        <v>10512.361288423279</v>
      </c>
      <c r="S587" s="81">
        <v>13636.523260636375</v>
      </c>
      <c r="T587" s="82"/>
      <c r="U587" s="81">
        <v>28868548869</v>
      </c>
      <c r="V587" s="81">
        <v>4351013</v>
      </c>
      <c r="W587" s="81">
        <v>387662</v>
      </c>
      <c r="X587" s="81">
        <v>48274270</v>
      </c>
      <c r="Y587" s="81">
        <v>55577563</v>
      </c>
      <c r="Z587" s="81">
        <v>61082856</v>
      </c>
      <c r="AA587" s="81">
        <v>16147317</v>
      </c>
      <c r="AB587" s="81">
        <v>128373879</v>
      </c>
      <c r="AC587" s="81">
        <v>1785253465.0000002</v>
      </c>
      <c r="AD587" s="81">
        <v>13636.523260636366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470</v>
      </c>
      <c r="BH587" s="81">
        <v>1146.82</v>
      </c>
      <c r="BI587" s="81">
        <v>441147.24810000003</v>
      </c>
      <c r="BJ587" s="81">
        <v>59348.565999999999</v>
      </c>
      <c r="BK587" s="81">
        <v>48993.818779999994</v>
      </c>
      <c r="BL587" s="81">
        <v>60.540999999999997</v>
      </c>
      <c r="BM587" s="82"/>
      <c r="BN587" s="81">
        <v>64</v>
      </c>
      <c r="BO587" s="81">
        <v>69</v>
      </c>
      <c r="BP587" s="81">
        <v>8822</v>
      </c>
      <c r="BQ587" s="81">
        <v>427</v>
      </c>
      <c r="BR587" s="81">
        <v>5631</v>
      </c>
      <c r="BS587" s="81">
        <v>11</v>
      </c>
      <c r="BT587"/>
      <c r="BU587" s="80">
        <v>485441.22788000002</v>
      </c>
      <c r="BV587" s="80">
        <v>49524.542000000001</v>
      </c>
      <c r="BW587" s="80">
        <v>7147.0330000000004</v>
      </c>
      <c r="BX587" s="80">
        <v>684.84799999999996</v>
      </c>
      <c r="BY587" s="80">
        <v>5615.9750000000004</v>
      </c>
      <c r="BZ587" s="80">
        <v>442.19299999999998</v>
      </c>
      <c r="CA587" s="80">
        <v>1541.7139999999999</v>
      </c>
      <c r="CB587" s="80">
        <v>769.46100000000001</v>
      </c>
      <c r="CC587" s="80">
        <v>0</v>
      </c>
    </row>
    <row r="588" spans="1:81">
      <c r="A588" s="80" t="s">
        <v>579</v>
      </c>
      <c r="B588" s="80">
        <v>537</v>
      </c>
      <c r="C588" s="80">
        <v>10</v>
      </c>
      <c r="D588" s="80">
        <v>32</v>
      </c>
      <c r="E588" s="80">
        <v>2013</v>
      </c>
      <c r="F588" s="80" t="s">
        <v>89</v>
      </c>
      <c r="G588" s="80" t="s">
        <v>570</v>
      </c>
      <c r="H588" s="80" t="s">
        <v>231</v>
      </c>
      <c r="I588" s="177"/>
      <c r="J588" s="81">
        <v>500139.77474273421</v>
      </c>
      <c r="K588" s="81">
        <v>9531.521973432813</v>
      </c>
      <c r="L588" s="81">
        <v>16931.625651937196</v>
      </c>
      <c r="M588" s="81">
        <v>258160.08335059028</v>
      </c>
      <c r="N588" s="81">
        <v>217774.356376084</v>
      </c>
      <c r="O588" s="81">
        <v>113146.37403847263</v>
      </c>
      <c r="P588" s="81">
        <v>80279.580708250709</v>
      </c>
      <c r="Q588" s="81">
        <v>9935.478628823621</v>
      </c>
      <c r="R588" s="81">
        <v>10733.383106115865</v>
      </c>
      <c r="S588" s="81">
        <v>13544.356595702548</v>
      </c>
      <c r="T588" s="82"/>
      <c r="U588" s="81">
        <v>29204987702</v>
      </c>
      <c r="V588" s="81">
        <v>4351013</v>
      </c>
      <c r="W588" s="81">
        <v>387662</v>
      </c>
      <c r="X588" s="81">
        <v>48274270</v>
      </c>
      <c r="Y588" s="81">
        <v>55952258</v>
      </c>
      <c r="Z588" s="81">
        <v>61820330</v>
      </c>
      <c r="AA588" s="81">
        <v>16070818</v>
      </c>
      <c r="AB588" s="81">
        <v>128438013</v>
      </c>
      <c r="AC588" s="81">
        <v>1779292342.0000005</v>
      </c>
      <c r="AD588" s="81">
        <v>13544.356595702564</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523.24</v>
      </c>
      <c r="BH588" s="81">
        <v>1206.184</v>
      </c>
      <c r="BI588" s="81">
        <v>467798.69410000002</v>
      </c>
      <c r="BJ588" s="81">
        <v>60700.326999999997</v>
      </c>
      <c r="BK588" s="81">
        <v>52790.240845000008</v>
      </c>
      <c r="BL588" s="81">
        <v>54.908999999999999</v>
      </c>
      <c r="BM588" s="82"/>
      <c r="BN588" s="81">
        <v>69</v>
      </c>
      <c r="BO588" s="81">
        <v>71</v>
      </c>
      <c r="BP588" s="81">
        <v>8870</v>
      </c>
      <c r="BQ588" s="81">
        <v>419</v>
      </c>
      <c r="BR588" s="81">
        <v>5538</v>
      </c>
      <c r="BS588" s="81">
        <v>9</v>
      </c>
      <c r="BT588"/>
      <c r="BU588" s="80">
        <v>511647.06744299998</v>
      </c>
      <c r="BV588" s="80">
        <v>54003.133000000002</v>
      </c>
      <c r="BW588" s="80">
        <v>8225.3019999999997</v>
      </c>
      <c r="BX588" s="80">
        <v>595.341723</v>
      </c>
      <c r="BY588" s="80">
        <v>6054.1367790000004</v>
      </c>
      <c r="BZ588" s="80">
        <v>356.77699999999999</v>
      </c>
      <c r="CA588" s="80">
        <v>1421.35</v>
      </c>
      <c r="CB588" s="80">
        <v>770.48699999999997</v>
      </c>
      <c r="CC588" s="80">
        <v>0</v>
      </c>
    </row>
    <row r="589" spans="1:81">
      <c r="A589" s="80" t="s">
        <v>580</v>
      </c>
      <c r="B589" s="80">
        <v>538</v>
      </c>
      <c r="C589" s="80">
        <v>11</v>
      </c>
      <c r="D589" s="80">
        <v>32</v>
      </c>
      <c r="E589" s="80">
        <v>2014</v>
      </c>
      <c r="F589" s="80" t="s">
        <v>90</v>
      </c>
      <c r="G589" s="80" t="s">
        <v>570</v>
      </c>
      <c r="H589" s="80" t="s">
        <v>231</v>
      </c>
      <c r="I589" s="177"/>
      <c r="J589" s="81">
        <v>483211.17982189794</v>
      </c>
      <c r="K589" s="81">
        <v>9429.3565082169425</v>
      </c>
      <c r="L589" s="81">
        <v>16613.203983033836</v>
      </c>
      <c r="M589" s="81">
        <v>248307.59461972697</v>
      </c>
      <c r="N589" s="81">
        <v>204996.73438372725</v>
      </c>
      <c r="O589" s="81">
        <v>108271.69764466086</v>
      </c>
      <c r="P589" s="81">
        <v>80258.055213895539</v>
      </c>
      <c r="Q589" s="81">
        <v>9516.9433867863372</v>
      </c>
      <c r="R589" s="81">
        <v>10671.553903948898</v>
      </c>
      <c r="S589" s="81">
        <v>13573.369553989622</v>
      </c>
      <c r="T589" s="82"/>
      <c r="U589" s="81">
        <v>30509651106</v>
      </c>
      <c r="V589" s="81">
        <v>3811417</v>
      </c>
      <c r="W589" s="81">
        <v>363959</v>
      </c>
      <c r="X589" s="81">
        <v>48403405</v>
      </c>
      <c r="Y589" s="81">
        <v>56412140</v>
      </c>
      <c r="Z589" s="81">
        <v>62304742</v>
      </c>
      <c r="AA589" s="81">
        <v>15983378</v>
      </c>
      <c r="AB589" s="81">
        <v>128226483</v>
      </c>
      <c r="AC589" s="81">
        <v>1774605337.0000002</v>
      </c>
      <c r="AD589" s="81">
        <v>13573.369553989616</v>
      </c>
      <c r="AE589" s="82"/>
      <c r="AF589" s="81">
        <v>276263305858.57739</v>
      </c>
      <c r="AG589" s="81">
        <v>7828097782.97544</v>
      </c>
      <c r="AH589" s="81">
        <v>3396948902.4066801</v>
      </c>
      <c r="AI589" s="81">
        <v>311188279839.02057</v>
      </c>
      <c r="AJ589" s="81">
        <v>264004265077.85965</v>
      </c>
      <c r="AK589" s="81">
        <v>0</v>
      </c>
      <c r="AL589" s="81">
        <v>0</v>
      </c>
      <c r="AM589" s="81">
        <v>17603579999.999989</v>
      </c>
      <c r="AN589" s="81">
        <v>0</v>
      </c>
      <c r="AO589" s="81">
        <v>0</v>
      </c>
      <c r="AP589" s="82"/>
      <c r="AQ589" s="81">
        <v>1790445</v>
      </c>
      <c r="AR589" s="81">
        <v>284290</v>
      </c>
      <c r="AS589" s="81">
        <v>376</v>
      </c>
      <c r="AT589" s="81">
        <v>277</v>
      </c>
      <c r="AU589" s="81">
        <v>12</v>
      </c>
      <c r="AV589" s="81">
        <v>330</v>
      </c>
      <c r="AW589" s="81" t="s">
        <v>564</v>
      </c>
      <c r="AX589" s="82"/>
      <c r="AY589" s="81">
        <v>7354674.7150000054</v>
      </c>
      <c r="AZ589" s="81">
        <v>15251911.43900004</v>
      </c>
      <c r="BA589" s="81">
        <v>2860474.5000000005</v>
      </c>
      <c r="BB589" s="81">
        <v>297407.10000000003</v>
      </c>
      <c r="BC589" s="81">
        <v>5779.1</v>
      </c>
      <c r="BD589" s="81">
        <v>1356587.9000000001</v>
      </c>
      <c r="BE589" s="81" t="s">
        <v>564</v>
      </c>
      <c r="BF589" s="82"/>
      <c r="BG589" s="81">
        <v>518.57499999999993</v>
      </c>
      <c r="BH589" s="81">
        <v>1205.5929999999998</v>
      </c>
      <c r="BI589" s="81">
        <v>469481.46480000002</v>
      </c>
      <c r="BJ589" s="81">
        <v>58585.161999999997</v>
      </c>
      <c r="BK589" s="81">
        <v>52526.301769999998</v>
      </c>
      <c r="BL589" s="81">
        <v>47.854999999999997</v>
      </c>
      <c r="BM589" s="82"/>
      <c r="BN589" s="81">
        <v>72</v>
      </c>
      <c r="BO589" s="81">
        <v>73</v>
      </c>
      <c r="BP589" s="81">
        <v>8921</v>
      </c>
      <c r="BQ589" s="81">
        <v>417</v>
      </c>
      <c r="BR589" s="81">
        <v>5535</v>
      </c>
      <c r="BS589" s="81">
        <v>9</v>
      </c>
      <c r="BT589"/>
      <c r="BU589" s="80">
        <v>511763.20600000001</v>
      </c>
      <c r="BV589" s="80">
        <v>52807.8963</v>
      </c>
      <c r="BW589" s="80">
        <v>8446.4439999999995</v>
      </c>
      <c r="BX589" s="80">
        <v>721.95257000000004</v>
      </c>
      <c r="BY589" s="80">
        <v>6100.6687000000002</v>
      </c>
      <c r="BZ589" s="80">
        <v>344.27</v>
      </c>
      <c r="CA589" s="80">
        <v>1439.9469999999999</v>
      </c>
      <c r="CB589" s="80">
        <v>740.56700000000001</v>
      </c>
      <c r="CC589" s="80">
        <v>0</v>
      </c>
    </row>
    <row r="590" spans="1:81">
      <c r="A590" s="80" t="s">
        <v>581</v>
      </c>
      <c r="B590" s="80">
        <v>539</v>
      </c>
      <c r="C590" s="80">
        <v>12</v>
      </c>
      <c r="D590" s="80">
        <v>32</v>
      </c>
      <c r="E590" s="80">
        <v>2015</v>
      </c>
      <c r="F590" s="80" t="s">
        <v>91</v>
      </c>
      <c r="G590" s="80" t="s">
        <v>570</v>
      </c>
      <c r="H590" s="80" t="s">
        <v>231</v>
      </c>
      <c r="I590" s="177"/>
      <c r="J590" s="81">
        <v>461192.86867551698</v>
      </c>
      <c r="K590" s="81">
        <v>9185.8647981507893</v>
      </c>
      <c r="L590" s="81">
        <v>17920.26729582499</v>
      </c>
      <c r="M590" s="81">
        <v>243903.12038561149</v>
      </c>
      <c r="N590" s="81">
        <v>191589.15019122322</v>
      </c>
      <c r="O590" s="81">
        <v>107816.7239103952</v>
      </c>
      <c r="P590" s="81">
        <v>79813.849726661254</v>
      </c>
      <c r="Q590" s="81">
        <v>9304.9701595780443</v>
      </c>
      <c r="R590" s="81">
        <v>10394.420505429352</v>
      </c>
      <c r="S590" s="81">
        <v>13721.40405817023</v>
      </c>
      <c r="T590" s="82"/>
      <c r="U590" s="81">
        <v>31302058039</v>
      </c>
      <c r="V590" s="81">
        <v>3811417</v>
      </c>
      <c r="W590" s="81">
        <v>363959</v>
      </c>
      <c r="X590" s="81">
        <v>48403405</v>
      </c>
      <c r="Y590" s="81">
        <v>56950757</v>
      </c>
      <c r="Z590" s="81">
        <v>62640697</v>
      </c>
      <c r="AA590" s="81">
        <v>15882418</v>
      </c>
      <c r="AB590" s="81">
        <v>128066211</v>
      </c>
      <c r="AC590" s="81">
        <v>1780593282.0000005</v>
      </c>
      <c r="AD590" s="81">
        <v>13721.404058170223</v>
      </c>
      <c r="AE590" s="82"/>
      <c r="AF590" s="81">
        <v>265487738976.42957</v>
      </c>
      <c r="AG590" s="81">
        <v>7103235125.6684437</v>
      </c>
      <c r="AH590" s="81">
        <v>3098986745.8917403</v>
      </c>
      <c r="AI590" s="81">
        <v>309927467581.16797</v>
      </c>
      <c r="AJ590" s="81">
        <v>255728311979.53412</v>
      </c>
      <c r="AK590" s="81">
        <v>0</v>
      </c>
      <c r="AL590" s="81">
        <v>0</v>
      </c>
      <c r="AM590" s="81">
        <v>17550936999.999985</v>
      </c>
      <c r="AN590" s="81">
        <v>0</v>
      </c>
      <c r="AO590" s="81">
        <v>0</v>
      </c>
      <c r="AP590" s="82"/>
      <c r="AQ590" s="81">
        <v>1969629</v>
      </c>
      <c r="AR590" s="81">
        <v>401005</v>
      </c>
      <c r="AS590" s="81">
        <v>435</v>
      </c>
      <c r="AT590" s="81">
        <v>364</v>
      </c>
      <c r="AU590" s="81">
        <v>22</v>
      </c>
      <c r="AV590" s="81">
        <v>385</v>
      </c>
      <c r="AW590" s="81" t="s">
        <v>564</v>
      </c>
      <c r="AX590" s="82"/>
      <c r="AY590" s="81">
        <v>8224073.5209999969</v>
      </c>
      <c r="AZ590" s="81">
        <v>23556937.694999985</v>
      </c>
      <c r="BA590" s="81">
        <v>3008004.2</v>
      </c>
      <c r="BB590" s="81">
        <v>368494.00000000017</v>
      </c>
      <c r="BC590" s="81">
        <v>10796.2</v>
      </c>
      <c r="BD590" s="81">
        <v>1645789.7000000002</v>
      </c>
      <c r="BE590" s="81" t="s">
        <v>564</v>
      </c>
      <c r="BF590" s="82"/>
      <c r="BG590" s="81">
        <v>490.94499999999999</v>
      </c>
      <c r="BH590" s="81">
        <v>1190.8440000000001</v>
      </c>
      <c r="BI590" s="81">
        <v>454050.33750000002</v>
      </c>
      <c r="BJ590" s="81">
        <v>57029.561999999998</v>
      </c>
      <c r="BK590" s="81">
        <v>52411.02549</v>
      </c>
      <c r="BL590" s="81">
        <v>47.841000000000001</v>
      </c>
      <c r="BM590" s="82"/>
      <c r="BN590" s="81">
        <v>66</v>
      </c>
      <c r="BO590" s="81">
        <v>70</v>
      </c>
      <c r="BP590" s="81">
        <v>8873</v>
      </c>
      <c r="BQ590" s="81">
        <v>422</v>
      </c>
      <c r="BR590" s="81">
        <v>5490</v>
      </c>
      <c r="BS590" s="81">
        <v>9</v>
      </c>
      <c r="BT590"/>
      <c r="BU590" s="80">
        <v>494511.12329999998</v>
      </c>
      <c r="BV590" s="80">
        <v>51814.110090000002</v>
      </c>
      <c r="BW590" s="80">
        <v>8617.52</v>
      </c>
      <c r="BX590" s="80">
        <v>775.23199999999997</v>
      </c>
      <c r="BY590" s="80">
        <v>5746.2726000000002</v>
      </c>
      <c r="BZ590" s="80">
        <v>503.83100000000002</v>
      </c>
      <c r="CA590" s="80">
        <v>1733.5429999999999</v>
      </c>
      <c r="CB590" s="80">
        <v>912.89599999999996</v>
      </c>
      <c r="CC590" s="80">
        <v>606.02700000000004</v>
      </c>
    </row>
    <row r="591" spans="1:81">
      <c r="A591" s="80" t="s">
        <v>582</v>
      </c>
      <c r="B591" s="80">
        <v>540</v>
      </c>
      <c r="C591" s="80">
        <v>13</v>
      </c>
      <c r="D591" s="80">
        <v>32</v>
      </c>
      <c r="E591" s="80">
        <v>2016</v>
      </c>
      <c r="F591" s="80" t="s">
        <v>92</v>
      </c>
      <c r="G591" s="80" t="s">
        <v>570</v>
      </c>
      <c r="H591" s="80" t="s">
        <v>231</v>
      </c>
      <c r="I591" s="177"/>
      <c r="J591" s="81">
        <v>452081.44621294813</v>
      </c>
      <c r="K591" s="81">
        <v>8978.0308347387108</v>
      </c>
      <c r="L591" s="81">
        <v>18729.088816394138</v>
      </c>
      <c r="M591" s="81">
        <v>205650.60100130245</v>
      </c>
      <c r="N591" s="81">
        <v>186770.76009518339</v>
      </c>
      <c r="O591" s="81">
        <v>107252.08470923202</v>
      </c>
      <c r="P591" s="81">
        <v>78459.730144925721</v>
      </c>
      <c r="Q591" s="81">
        <v>9034.3368607314023</v>
      </c>
      <c r="R591" s="81">
        <v>10451.288003775966</v>
      </c>
      <c r="S591" s="81">
        <v>14293.685577730321</v>
      </c>
      <c r="T591" s="82"/>
      <c r="U591" s="81">
        <v>30194582557</v>
      </c>
      <c r="V591" s="81">
        <v>3811417</v>
      </c>
      <c r="W591" s="81">
        <v>363959</v>
      </c>
      <c r="X591" s="81">
        <v>48403405</v>
      </c>
      <c r="Y591" s="81">
        <v>57477037</v>
      </c>
      <c r="Z591" s="81">
        <v>63078638</v>
      </c>
      <c r="AA591" s="81">
        <v>16148224</v>
      </c>
      <c r="AB591" s="81">
        <v>127907086</v>
      </c>
      <c r="AC591" s="81">
        <v>1784977114.0000019</v>
      </c>
      <c r="AD591" s="81">
        <v>14293.68557773031</v>
      </c>
      <c r="AE591" s="82"/>
      <c r="AF591" s="81">
        <v>263301068675.06049</v>
      </c>
      <c r="AG591" s="81">
        <v>6765707499.1563005</v>
      </c>
      <c r="AH591" s="81">
        <v>2941453637.0113392</v>
      </c>
      <c r="AI591" s="81">
        <v>302521923024.18152</v>
      </c>
      <c r="AJ591" s="81">
        <v>251752841021.5416</v>
      </c>
      <c r="AK591" s="81"/>
      <c r="AL591" s="81"/>
      <c r="AM591" s="81">
        <v>17542747999.999989</v>
      </c>
      <c r="AN591" s="81"/>
      <c r="AO591" s="81"/>
      <c r="AP591" s="82"/>
      <c r="AQ591" s="81">
        <v>2130913</v>
      </c>
      <c r="AR591" s="81">
        <v>473703</v>
      </c>
      <c r="AS591" s="81">
        <v>588</v>
      </c>
      <c r="AT591" s="81">
        <v>464</v>
      </c>
      <c r="AU591" s="81">
        <v>30</v>
      </c>
      <c r="AV591" s="81">
        <v>448</v>
      </c>
      <c r="AW591" s="81" t="s">
        <v>564</v>
      </c>
      <c r="AX591" s="82"/>
      <c r="AY591" s="81">
        <v>9024727.0239999853</v>
      </c>
      <c r="AZ591" s="81">
        <v>28996445.434999999</v>
      </c>
      <c r="BA591" s="81">
        <v>3313194.5</v>
      </c>
      <c r="BB591" s="81">
        <v>447549.30000000022</v>
      </c>
      <c r="BC591" s="81">
        <v>15587.5</v>
      </c>
      <c r="BD591" s="81">
        <v>1973949.5</v>
      </c>
      <c r="BE591" s="81" t="s">
        <v>564</v>
      </c>
      <c r="BF591" s="82"/>
      <c r="BG591" s="81">
        <v>529.88699999999994</v>
      </c>
      <c r="BH591" s="81">
        <v>1349.7439999999999</v>
      </c>
      <c r="BI591" s="81">
        <v>448170.04509099998</v>
      </c>
      <c r="BJ591" s="81">
        <v>53762.093000000001</v>
      </c>
      <c r="BK591" s="81">
        <v>52399.905017279991</v>
      </c>
      <c r="BL591" s="81">
        <v>43.271999999999998</v>
      </c>
      <c r="BM591" s="82"/>
      <c r="BN591" s="81">
        <v>70</v>
      </c>
      <c r="BO591" s="81">
        <v>74</v>
      </c>
      <c r="BP591" s="81">
        <v>9018</v>
      </c>
      <c r="BQ591" s="81">
        <v>413</v>
      </c>
      <c r="BR591" s="81">
        <v>5620</v>
      </c>
      <c r="BS591" s="81">
        <v>8</v>
      </c>
      <c r="BT591"/>
      <c r="BU591" s="80">
        <v>484378.36024827999</v>
      </c>
      <c r="BV591" s="80">
        <v>52535.332600000002</v>
      </c>
      <c r="BW591" s="80">
        <v>9304.4830000000002</v>
      </c>
      <c r="BX591" s="80">
        <v>872.41134499999998</v>
      </c>
      <c r="BY591" s="80">
        <v>5379.0773150000005</v>
      </c>
      <c r="BZ591" s="80">
        <v>557.62059999999997</v>
      </c>
      <c r="CA591" s="80">
        <v>1728.944</v>
      </c>
      <c r="CB591" s="80">
        <v>930.46799999999996</v>
      </c>
      <c r="CC591" s="80">
        <v>568.24900000000002</v>
      </c>
    </row>
    <row r="592" spans="1:81">
      <c r="A592" s="80" t="s">
        <v>583</v>
      </c>
      <c r="B592" s="80">
        <v>541</v>
      </c>
      <c r="C592" s="80">
        <v>14</v>
      </c>
      <c r="D592" s="80">
        <v>32</v>
      </c>
      <c r="E592" s="80">
        <v>2017</v>
      </c>
      <c r="F592" s="80" t="s">
        <v>71</v>
      </c>
      <c r="G592" s="80" t="s">
        <v>570</v>
      </c>
      <c r="H592" s="80" t="s">
        <v>231</v>
      </c>
      <c r="I592" s="177"/>
      <c r="J592" s="81">
        <v>443203.43302234291</v>
      </c>
      <c r="K592" s="81">
        <v>9089.1883397251058</v>
      </c>
      <c r="L592" s="81">
        <v>17338.394197549758</v>
      </c>
      <c r="M592" s="81">
        <v>195795.83042845147</v>
      </c>
      <c r="N592" s="81">
        <v>189336.18760735981</v>
      </c>
      <c r="O592" s="81">
        <v>106087.59679184598</v>
      </c>
      <c r="P592" s="81">
        <v>77705.396029925847</v>
      </c>
      <c r="Q592" s="81">
        <v>8722.4899316006304</v>
      </c>
      <c r="R592" s="81">
        <v>10328.796733797864</v>
      </c>
      <c r="S592" s="81">
        <v>14621.028668487414</v>
      </c>
      <c r="T592" s="82"/>
      <c r="U592" s="81">
        <v>31906603692</v>
      </c>
      <c r="V592" s="81">
        <v>3811417</v>
      </c>
      <c r="W592" s="81">
        <v>363959</v>
      </c>
      <c r="X592" s="81">
        <v>48403405</v>
      </c>
      <c r="Y592" s="81">
        <v>58007536</v>
      </c>
      <c r="Z592" s="81">
        <v>63428769</v>
      </c>
      <c r="AA592" s="81">
        <v>16094926</v>
      </c>
      <c r="AB592" s="81">
        <v>127707259</v>
      </c>
      <c r="AC592" s="81">
        <v>1799059370.999999</v>
      </c>
      <c r="AD592" s="81">
        <v>14621.02866848739</v>
      </c>
      <c r="AE592" s="82"/>
      <c r="AF592" s="81">
        <v>268374520053.62589</v>
      </c>
      <c r="AG592" s="81">
        <v>6963330396.5216665</v>
      </c>
      <c r="AH592" s="81">
        <v>3201577887.689908</v>
      </c>
      <c r="AI592" s="81">
        <v>303915782782.58392</v>
      </c>
      <c r="AJ592" s="81">
        <v>262124173331.56451</v>
      </c>
      <c r="AK592" s="81"/>
      <c r="AL592" s="81"/>
      <c r="AM592" s="81">
        <v>17542748000.000019</v>
      </c>
      <c r="AN592" s="81"/>
      <c r="AO592" s="81"/>
      <c r="AP592" s="82"/>
      <c r="AQ592" s="81">
        <v>2263953</v>
      </c>
      <c r="AR592" s="81">
        <v>527157</v>
      </c>
      <c r="AS592" s="81">
        <v>910</v>
      </c>
      <c r="AT592" s="81">
        <v>550</v>
      </c>
      <c r="AU592" s="81">
        <v>52</v>
      </c>
      <c r="AV592" s="81">
        <v>518</v>
      </c>
      <c r="AW592" s="81" t="s">
        <v>564</v>
      </c>
      <c r="AX592" s="82"/>
      <c r="AY592" s="81">
        <v>9691820.2479999661</v>
      </c>
      <c r="AZ592" s="81">
        <v>33768918.31499996</v>
      </c>
      <c r="BA592" s="81">
        <v>3487930.100000001</v>
      </c>
      <c r="BB592" s="81">
        <v>522160.20000000019</v>
      </c>
      <c r="BC592" s="81">
        <v>22086.7</v>
      </c>
      <c r="BD592" s="81">
        <v>2362183.0159999989</v>
      </c>
      <c r="BE592" s="81" t="s">
        <v>564</v>
      </c>
      <c r="BF592" s="82"/>
      <c r="BG592" s="81">
        <v>747.88389000000006</v>
      </c>
      <c r="BH592" s="81">
        <v>1278.7150000000001</v>
      </c>
      <c r="BI592" s="81">
        <v>452807.61245999997</v>
      </c>
      <c r="BJ592" s="81">
        <v>58082.552000000003</v>
      </c>
      <c r="BK592" s="81">
        <v>53404.980649999998</v>
      </c>
      <c r="BL592" s="81">
        <v>44.628</v>
      </c>
      <c r="BM592" s="82"/>
      <c r="BN592" s="81">
        <v>81</v>
      </c>
      <c r="BO592" s="81">
        <v>70</v>
      </c>
      <c r="BP592" s="81">
        <v>9037</v>
      </c>
      <c r="BQ592" s="81">
        <v>423</v>
      </c>
      <c r="BR592" s="81">
        <v>5577</v>
      </c>
      <c r="BS592" s="81">
        <v>8</v>
      </c>
      <c r="BT592"/>
      <c r="BU592" s="80">
        <v>490414.40600000002</v>
      </c>
      <c r="BV592" s="80">
        <v>54849.623469999999</v>
      </c>
      <c r="BW592" s="80">
        <v>9799.7819999999992</v>
      </c>
      <c r="BX592" s="80">
        <v>967.96029999999996</v>
      </c>
      <c r="BY592" s="80">
        <v>6391.0292300000001</v>
      </c>
      <c r="BZ592" s="80">
        <v>557.65899999999999</v>
      </c>
      <c r="CA592" s="80">
        <v>1835.749</v>
      </c>
      <c r="CB592" s="80">
        <v>1150.5170000000001</v>
      </c>
      <c r="CC592" s="80">
        <v>399.64600000000002</v>
      </c>
    </row>
    <row r="593" spans="1:81">
      <c r="A593" s="80" t="s">
        <v>584</v>
      </c>
      <c r="B593" s="80">
        <v>542</v>
      </c>
      <c r="C593" s="80">
        <v>15</v>
      </c>
      <c r="D593" s="80">
        <v>32</v>
      </c>
      <c r="E593" s="80">
        <v>2018</v>
      </c>
      <c r="F593" s="80" t="s">
        <v>93</v>
      </c>
      <c r="G593" s="80" t="s">
        <v>570</v>
      </c>
      <c r="H593" s="80" t="s">
        <v>231</v>
      </c>
      <c r="I593" s="177"/>
      <c r="J593" s="81">
        <v>432605.41114862816</v>
      </c>
      <c r="K593" s="81">
        <v>8373.1378439901673</v>
      </c>
      <c r="L593" s="81">
        <v>15694.825792123236</v>
      </c>
      <c r="M593" s="81">
        <v>190542.71925733736</v>
      </c>
      <c r="N593" s="81">
        <v>168696.88389874177</v>
      </c>
      <c r="O593" s="81">
        <v>104438.11168825446</v>
      </c>
      <c r="P593" s="81">
        <v>77001.497981869368</v>
      </c>
      <c r="Q593" s="81">
        <v>8077.317530729465</v>
      </c>
      <c r="R593" s="81">
        <v>10311.592495130208</v>
      </c>
      <c r="S593" s="81">
        <v>15186.179032553131</v>
      </c>
      <c r="T593" s="82"/>
      <c r="U593" s="81">
        <v>33185687806</v>
      </c>
      <c r="V593" s="81">
        <v>3810256</v>
      </c>
      <c r="W593" s="81">
        <v>363959</v>
      </c>
      <c r="X593" s="81">
        <v>48393814</v>
      </c>
      <c r="Y593" s="81">
        <v>58527117</v>
      </c>
      <c r="Z593" s="81">
        <v>63638180</v>
      </c>
      <c r="AA593" s="81">
        <v>16109487</v>
      </c>
      <c r="AB593" s="81">
        <v>127443563</v>
      </c>
      <c r="AC593" s="81">
        <v>1789023735</v>
      </c>
      <c r="AD593" s="81">
        <v>15186.17903255314</v>
      </c>
      <c r="AE593" s="82"/>
      <c r="AF593" s="81">
        <v>271065845667.50519</v>
      </c>
      <c r="AG593" s="81">
        <v>6248666306.631835</v>
      </c>
      <c r="AH593" s="81">
        <v>2961809357.2738228</v>
      </c>
      <c r="AI593" s="81">
        <v>296733412557.49689</v>
      </c>
      <c r="AJ593" s="81">
        <v>250409842669.81561</v>
      </c>
      <c r="AK593" s="81"/>
      <c r="AL593" s="81"/>
      <c r="AM593" s="81">
        <v>17542747999.999981</v>
      </c>
      <c r="AN593" s="81"/>
      <c r="AO593" s="81"/>
      <c r="AP593" s="82"/>
      <c r="AQ593" s="81">
        <v>2410611</v>
      </c>
      <c r="AR593" s="81">
        <v>581994</v>
      </c>
      <c r="AS593" s="81">
        <v>1422</v>
      </c>
      <c r="AT593" s="81">
        <v>637</v>
      </c>
      <c r="AU593" s="81">
        <v>63</v>
      </c>
      <c r="AV593" s="81">
        <v>580</v>
      </c>
      <c r="AW593" s="81" t="s">
        <v>564</v>
      </c>
      <c r="AX593" s="82"/>
      <c r="AY593" s="81">
        <v>10430208.51500001</v>
      </c>
      <c r="AZ593" s="81">
        <v>38668369.965000048</v>
      </c>
      <c r="BA593" s="81">
        <v>3652971.100000001</v>
      </c>
      <c r="BB593" s="81">
        <v>571813.80000000005</v>
      </c>
      <c r="BC593" s="81">
        <v>31306</v>
      </c>
      <c r="BD593" s="81">
        <v>2900321.8280000002</v>
      </c>
      <c r="BE593" s="81" t="s">
        <v>564</v>
      </c>
      <c r="BF593" s="82"/>
      <c r="BG593" s="81">
        <v>742.54511000000002</v>
      </c>
      <c r="BH593" s="81">
        <v>1229.258</v>
      </c>
      <c r="BI593" s="81">
        <v>443009.45856</v>
      </c>
      <c r="BJ593" s="81">
        <v>56050.805370000002</v>
      </c>
      <c r="BK593" s="81">
        <v>51999.844974000007</v>
      </c>
      <c r="BL593" s="81">
        <v>26.123999999999999</v>
      </c>
      <c r="BM593" s="82"/>
      <c r="BN593" s="81">
        <v>83</v>
      </c>
      <c r="BO593" s="81">
        <v>69</v>
      </c>
      <c r="BP593" s="81">
        <v>8980</v>
      </c>
      <c r="BQ593" s="81">
        <v>421</v>
      </c>
      <c r="BR593" s="81">
        <v>5496</v>
      </c>
      <c r="BS593" s="81">
        <v>6</v>
      </c>
      <c r="BT593"/>
      <c r="BU593" s="80">
        <v>478004.47600000002</v>
      </c>
      <c r="BV593" s="80">
        <v>54497.770429999997</v>
      </c>
      <c r="BW593" s="80">
        <v>10089.032999999999</v>
      </c>
      <c r="BX593" s="80">
        <v>934.29715399999998</v>
      </c>
      <c r="BY593" s="80">
        <v>6121.3500599999998</v>
      </c>
      <c r="BZ593" s="80">
        <v>561.70299999999997</v>
      </c>
      <c r="CA593" s="80">
        <v>1701.1020000000001</v>
      </c>
      <c r="CB593" s="80">
        <v>878.65936999999997</v>
      </c>
      <c r="CC593" s="80">
        <v>269.64499999999998</v>
      </c>
    </row>
    <row r="594" spans="1:81">
      <c r="A594" s="80" t="s">
        <v>585</v>
      </c>
      <c r="B594" s="80">
        <v>543</v>
      </c>
      <c r="C594" s="80">
        <v>16</v>
      </c>
      <c r="D594" s="80">
        <v>32</v>
      </c>
      <c r="E594" s="80">
        <v>2019</v>
      </c>
      <c r="F594" s="80" t="s">
        <v>73</v>
      </c>
      <c r="G594" s="80" t="s">
        <v>570</v>
      </c>
      <c r="H594" s="80" t="s">
        <v>231</v>
      </c>
      <c r="I594" s="177"/>
      <c r="J594" s="81">
        <v>410489.84785631136</v>
      </c>
      <c r="K594" s="81">
        <v>7725.9414400444484</v>
      </c>
      <c r="L594" s="81">
        <v>15817.157086460216</v>
      </c>
      <c r="M594" s="81">
        <v>182301.88463346442</v>
      </c>
      <c r="N594" s="81">
        <v>159936.41787962781</v>
      </c>
      <c r="O594" s="81">
        <v>101743.58196254379</v>
      </c>
      <c r="P594" s="81">
        <v>75873.581345222832</v>
      </c>
      <c r="Q594" s="81">
        <v>7845.5341693396767</v>
      </c>
      <c r="R594" s="81">
        <v>10195.200313239367</v>
      </c>
      <c r="S594" s="81">
        <v>15314.32091677057</v>
      </c>
      <c r="T594" s="82"/>
      <c r="U594" s="81">
        <v>32242574811</v>
      </c>
      <c r="V594" s="81">
        <v>3811417</v>
      </c>
      <c r="W594" s="81">
        <v>363959</v>
      </c>
      <c r="X594" s="81">
        <v>48403405</v>
      </c>
      <c r="Y594" s="81">
        <v>59071519</v>
      </c>
      <c r="Z594" s="81">
        <v>63698454</v>
      </c>
      <c r="AA594" s="81">
        <v>15754711</v>
      </c>
      <c r="AB594" s="81">
        <v>127138033</v>
      </c>
      <c r="AC594" s="81">
        <v>1797801442</v>
      </c>
      <c r="AD594" s="81">
        <v>15314.32091677057</v>
      </c>
      <c r="AE594" s="82"/>
      <c r="AF594" s="81">
        <v>262045458988.87418</v>
      </c>
      <c r="AG594" s="81">
        <v>6044744474.4105082</v>
      </c>
      <c r="AH594" s="81">
        <v>3199339520.4500785</v>
      </c>
      <c r="AI594" s="81">
        <v>297831561002.20807</v>
      </c>
      <c r="AJ594" s="81">
        <v>239295556443.58334</v>
      </c>
      <c r="AK594" s="81">
        <v>0</v>
      </c>
      <c r="AL594" s="81">
        <v>0</v>
      </c>
      <c r="AM594" s="81">
        <v>17315242999.999996</v>
      </c>
      <c r="AN594" s="81">
        <v>0</v>
      </c>
      <c r="AO594" s="81">
        <v>0</v>
      </c>
      <c r="AP594" s="82"/>
      <c r="AQ594" s="81">
        <v>2565049</v>
      </c>
      <c r="AR594" s="81">
        <v>631198</v>
      </c>
      <c r="AS594" s="81">
        <v>1749</v>
      </c>
      <c r="AT594" s="81">
        <v>730</v>
      </c>
      <c r="AU594" s="81">
        <v>69</v>
      </c>
      <c r="AV594" s="81">
        <v>641</v>
      </c>
      <c r="AW594" s="81" t="s">
        <v>564</v>
      </c>
      <c r="AX594" s="82"/>
      <c r="AY594" s="81">
        <v>11211975.82400002</v>
      </c>
      <c r="AZ594" s="81">
        <v>43540695.856999993</v>
      </c>
      <c r="BA594" s="81">
        <v>4111092.6199999992</v>
      </c>
      <c r="BB594" s="81">
        <v>721925.2</v>
      </c>
      <c r="BC594" s="81">
        <v>78832.100000000006</v>
      </c>
      <c r="BD594" s="81">
        <v>3496812.01</v>
      </c>
      <c r="BE594" s="81" t="s">
        <v>564</v>
      </c>
      <c r="BF594" s="82"/>
      <c r="BG594" s="81">
        <v>646.28200000000004</v>
      </c>
      <c r="BH594" s="81">
        <v>1826.405</v>
      </c>
      <c r="BI594" s="81">
        <v>408920.36383709998</v>
      </c>
      <c r="BJ594" s="81">
        <v>56655.398000000001</v>
      </c>
      <c r="BK594" s="81">
        <v>56051.090105900003</v>
      </c>
      <c r="BL594" s="81">
        <v>33.218000000000004</v>
      </c>
      <c r="BM594" s="82"/>
      <c r="BN594" s="81">
        <v>71</v>
      </c>
      <c r="BO594" s="81">
        <v>116</v>
      </c>
      <c r="BP594" s="81">
        <v>8922</v>
      </c>
      <c r="BQ594" s="81">
        <v>440</v>
      </c>
      <c r="BR594" s="81">
        <v>5464</v>
      </c>
      <c r="BS594" s="81">
        <v>7</v>
      </c>
      <c r="BT594"/>
      <c r="BU594" s="80">
        <v>457491.70993710001</v>
      </c>
      <c r="BV594" s="80">
        <v>49861.488925899997</v>
      </c>
      <c r="BW594" s="80">
        <v>8513.2109999999993</v>
      </c>
      <c r="BX594" s="80">
        <v>894.75315000000001</v>
      </c>
      <c r="BY594" s="80">
        <v>4857.9919300000001</v>
      </c>
      <c r="BZ594" s="80">
        <v>511.95699999999999</v>
      </c>
      <c r="CA594" s="80">
        <v>1328.8720000000001</v>
      </c>
      <c r="CB594" s="80">
        <v>460.50099999999998</v>
      </c>
      <c r="CC594" s="80">
        <v>212.27199999999999</v>
      </c>
    </row>
    <row r="595" spans="1:81">
      <c r="A595" s="80" t="s">
        <v>586</v>
      </c>
      <c r="B595" s="80">
        <v>544</v>
      </c>
      <c r="C595" s="80">
        <v>17</v>
      </c>
      <c r="D595" s="80">
        <v>32</v>
      </c>
      <c r="E595" s="80">
        <v>2020</v>
      </c>
      <c r="F595" s="80" t="s">
        <v>218</v>
      </c>
      <c r="G595" s="80" t="s">
        <v>570</v>
      </c>
      <c r="H595" s="80" t="s">
        <v>231</v>
      </c>
      <c r="I595" s="177"/>
      <c r="J595" s="81">
        <v>373277.2132129966</v>
      </c>
      <c r="K595" s="81">
        <v>8209.6887450953982</v>
      </c>
      <c r="L595" s="81">
        <v>18691.381689177528</v>
      </c>
      <c r="M595" s="81">
        <v>171036.63155492826</v>
      </c>
      <c r="N595" s="81">
        <v>162920.11448390366</v>
      </c>
      <c r="O595" s="81">
        <v>89347.327716885557</v>
      </c>
      <c r="P595" s="81">
        <v>71549.070510854945</v>
      </c>
      <c r="Q595" s="81">
        <v>7467.9358534588282</v>
      </c>
      <c r="R595" s="81">
        <v>9755.94833395571</v>
      </c>
      <c r="S595" s="81">
        <v>14967.127198503498</v>
      </c>
      <c r="T595" s="82"/>
      <c r="U595" s="81">
        <v>30200327316</v>
      </c>
      <c r="V595" s="81">
        <v>3757144</v>
      </c>
      <c r="W595" s="81">
        <v>461376</v>
      </c>
      <c r="X595" s="81">
        <v>49392647</v>
      </c>
      <c r="Y595" s="81">
        <v>59497356</v>
      </c>
      <c r="Z595" s="81">
        <v>63845337</v>
      </c>
      <c r="AA595" s="81">
        <v>16141609</v>
      </c>
      <c r="AB595" s="81">
        <v>126654244</v>
      </c>
      <c r="AC595" s="81">
        <v>1729319532</v>
      </c>
      <c r="AD595" s="81">
        <v>14967.127198503498</v>
      </c>
      <c r="AE595" s="82"/>
      <c r="AF595" s="81">
        <v>250480565613.66467</v>
      </c>
      <c r="AG595" s="81">
        <v>6058774087.7742491</v>
      </c>
      <c r="AH595" s="81">
        <v>3899008357.6912184</v>
      </c>
      <c r="AI595" s="81">
        <v>280644001122.71368</v>
      </c>
      <c r="AJ595" s="81">
        <v>249482886068.29388</v>
      </c>
      <c r="AK595" s="81">
        <v>0</v>
      </c>
      <c r="AL595" s="81">
        <v>0</v>
      </c>
      <c r="AM595" s="81">
        <v>16529786000.000002</v>
      </c>
      <c r="AN595" s="81">
        <v>0</v>
      </c>
      <c r="AO595" s="81">
        <v>0</v>
      </c>
      <c r="AP595" s="82"/>
      <c r="AQ595" s="81">
        <v>2709958</v>
      </c>
      <c r="AR595" s="81">
        <v>664712</v>
      </c>
      <c r="AS595" s="81">
        <v>2002</v>
      </c>
      <c r="AT595" s="81">
        <v>855</v>
      </c>
      <c r="AU595" s="81">
        <v>77</v>
      </c>
      <c r="AV595" s="81">
        <v>699</v>
      </c>
      <c r="AW595" s="81">
        <v>2000</v>
      </c>
      <c r="AX595" s="82"/>
      <c r="AY595" s="81">
        <v>11989214.03300002</v>
      </c>
      <c r="AZ595" s="81">
        <v>48526986.555000022</v>
      </c>
      <c r="BA595" s="81">
        <v>4489058.9199999981</v>
      </c>
      <c r="BB595" s="81">
        <v>929680.49999999977</v>
      </c>
      <c r="BC595" s="81">
        <v>92321.9</v>
      </c>
      <c r="BD595" s="81">
        <v>4071191.807</v>
      </c>
      <c r="BE595" s="81">
        <v>4484668.9199999981</v>
      </c>
      <c r="BF595" s="82"/>
      <c r="BG595" s="81">
        <v>540.06449999999995</v>
      </c>
      <c r="BH595" s="81">
        <v>1159.2090000000001</v>
      </c>
      <c r="BI595" s="81">
        <v>369490.00946999999</v>
      </c>
      <c r="BJ595" s="81">
        <v>50358.055999999997</v>
      </c>
      <c r="BK595" s="81">
        <v>45919.403030000001</v>
      </c>
      <c r="BL595" s="81">
        <v>29.585999999999999</v>
      </c>
      <c r="BM595" s="82"/>
      <c r="BN595" s="81">
        <v>79</v>
      </c>
      <c r="BO595" s="81">
        <v>63</v>
      </c>
      <c r="BP595" s="81">
        <v>8879</v>
      </c>
      <c r="BQ595" s="81">
        <v>425</v>
      </c>
      <c r="BR595" s="81">
        <v>5324</v>
      </c>
      <c r="BS595" s="81">
        <v>6</v>
      </c>
      <c r="BT595"/>
      <c r="BU595" s="80">
        <v>407150.50383</v>
      </c>
      <c r="BV595" s="80">
        <v>43462.709600000002</v>
      </c>
      <c r="BW595" s="80">
        <v>8426.4809999999998</v>
      </c>
      <c r="BX595" s="80">
        <v>850.10712999999998</v>
      </c>
      <c r="BY595" s="80">
        <v>4912.8711700000003</v>
      </c>
      <c r="BZ595" s="80">
        <v>478.322</v>
      </c>
      <c r="CA595" s="80">
        <v>1521.0630000000001</v>
      </c>
      <c r="CB595" s="80">
        <v>437.84899999999999</v>
      </c>
      <c r="CC595" s="80">
        <v>256.71499999999997</v>
      </c>
    </row>
    <row r="596" spans="1:81">
      <c r="A596" s="80" t="s">
        <v>587</v>
      </c>
      <c r="B596" s="80">
        <v>544</v>
      </c>
      <c r="C596" s="80">
        <v>18</v>
      </c>
      <c r="D596" s="80">
        <v>32</v>
      </c>
      <c r="E596" s="80">
        <v>2021</v>
      </c>
      <c r="F596" s="80" t="s">
        <v>75</v>
      </c>
      <c r="G596" s="174" t="s">
        <v>570</v>
      </c>
      <c r="H596" s="80" t="s">
        <v>231</v>
      </c>
      <c r="I596" s="177"/>
      <c r="J596" s="81">
        <v>391648.40784204798</v>
      </c>
      <c r="K596" s="81">
        <v>8809.6026491577213</v>
      </c>
      <c r="L596" s="81">
        <v>17273.597625382667</v>
      </c>
      <c r="M596" s="81">
        <v>181639.36316064702</v>
      </c>
      <c r="N596" s="81">
        <v>152904.52174469456</v>
      </c>
      <c r="O596" s="81">
        <v>86784.779427854402</v>
      </c>
      <c r="P596" s="81">
        <v>73550.486494773621</v>
      </c>
      <c r="Q596" s="81">
        <v>7514.2157479843672</v>
      </c>
      <c r="R596" s="81">
        <v>10099.602154706188</v>
      </c>
      <c r="S596" s="81">
        <v>14792.938333926642</v>
      </c>
      <c r="T596" s="82"/>
      <c r="U596" s="81">
        <v>33022000570</v>
      </c>
      <c r="V596" s="81">
        <v>3757144</v>
      </c>
      <c r="W596" s="81">
        <v>461376</v>
      </c>
      <c r="X596" s="81">
        <v>49392647</v>
      </c>
      <c r="Y596" s="81">
        <v>59761065</v>
      </c>
      <c r="Z596" s="81">
        <v>63855115</v>
      </c>
      <c r="AA596" s="81">
        <v>16181686</v>
      </c>
      <c r="AB596" s="81">
        <v>125927902</v>
      </c>
      <c r="AC596" s="81">
        <v>1735209859</v>
      </c>
      <c r="AD596" s="81">
        <v>14792.938333926642</v>
      </c>
      <c r="AE596" s="82"/>
      <c r="AF596" s="81">
        <v>255832412163.27487</v>
      </c>
      <c r="AG596" s="81">
        <v>6635734983.3485985</v>
      </c>
      <c r="AH596" s="81">
        <v>3532876838.3228197</v>
      </c>
      <c r="AI596" s="81">
        <v>306446039049.638</v>
      </c>
      <c r="AJ596" s="81">
        <v>235635637625.26334</v>
      </c>
      <c r="AK596" s="81">
        <v>0</v>
      </c>
      <c r="AL596" s="81">
        <v>0</v>
      </c>
      <c r="AM596" s="81">
        <v>16529786000.000004</v>
      </c>
      <c r="AN596" s="81">
        <v>0</v>
      </c>
      <c r="AO596" s="81">
        <v>0</v>
      </c>
      <c r="AP596" s="82"/>
      <c r="AQ596" s="81">
        <v>2970563</v>
      </c>
      <c r="AR596" s="81">
        <v>686097</v>
      </c>
      <c r="AS596" s="81">
        <v>2228</v>
      </c>
      <c r="AT596" s="81">
        <v>981</v>
      </c>
      <c r="AU596" s="81">
        <v>81</v>
      </c>
      <c r="AV596" s="81">
        <v>764</v>
      </c>
      <c r="AW596" s="81"/>
      <c r="AX596" s="82"/>
      <c r="AY596" s="81">
        <v>13256007.72100009</v>
      </c>
      <c r="AZ596" s="81">
        <v>52271473.049999617</v>
      </c>
      <c r="BA596" s="81">
        <v>4771143.92</v>
      </c>
      <c r="BB596" s="81">
        <v>1074197.8</v>
      </c>
      <c r="BC596" s="81">
        <v>93785.8</v>
      </c>
      <c r="BD596" s="81">
        <v>4734356.8629999999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588</v>
      </c>
      <c r="B597" s="80">
        <v>544</v>
      </c>
      <c r="C597" s="80">
        <v>19</v>
      </c>
      <c r="D597" s="80">
        <v>32</v>
      </c>
      <c r="E597" s="80">
        <v>2022</v>
      </c>
      <c r="F597" s="80" t="s">
        <v>568</v>
      </c>
      <c r="G597" s="174" t="s">
        <v>570</v>
      </c>
      <c r="H597" s="80" t="s">
        <v>231</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3160503</v>
      </c>
      <c r="AR597" s="81">
        <v>699768</v>
      </c>
      <c r="AS597" s="81">
        <v>2436</v>
      </c>
      <c r="AT597" s="81">
        <v>1061</v>
      </c>
      <c r="AU597" s="81">
        <v>83</v>
      </c>
      <c r="AV597" s="81">
        <v>818</v>
      </c>
      <c r="AW597" s="81"/>
      <c r="AX597" s="82"/>
      <c r="AY597" s="81">
        <v>14317051.34900032</v>
      </c>
      <c r="AZ597" s="81">
        <v>55807567.989999704</v>
      </c>
      <c r="BA597" s="81">
        <v>5058048.12</v>
      </c>
      <c r="BB597" s="81">
        <v>1370611.9</v>
      </c>
      <c r="BC597" s="81">
        <v>96361.8</v>
      </c>
      <c r="BD597" s="81">
        <v>5969329.4399999976</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c r="B598" s="80"/>
      <c r="C598" s="80"/>
      <c r="D598" s="80"/>
      <c r="E598" s="80"/>
      <c r="F598" s="80"/>
      <c r="G598" s="80"/>
      <c r="H598" s="80"/>
      <c r="I598" s="177"/>
      <c r="J598" s="81"/>
      <c r="K598" s="81"/>
      <c r="L598" s="81"/>
      <c r="M598" s="81"/>
      <c r="N598" s="81"/>
      <c r="O598" s="81"/>
      <c r="P598" s="81"/>
      <c r="Q598" s="81"/>
      <c r="R598" s="81"/>
      <c r="S598" s="81"/>
      <c r="T598" s="82"/>
      <c r="U598" s="81"/>
      <c r="V598" s="81"/>
      <c r="W598" s="81"/>
      <c r="X598" s="81"/>
      <c r="Y598" s="81"/>
      <c r="Z598" s="81"/>
      <c r="AA598" s="81"/>
      <c r="AB598" s="81"/>
      <c r="AC598" s="81"/>
      <c r="AD598" s="81"/>
      <c r="AE598" s="82"/>
      <c r="AF598" s="81"/>
      <c r="AG598" s="81"/>
      <c r="AH598" s="81"/>
      <c r="AI598" s="81"/>
      <c r="AJ598" s="81"/>
      <c r="AK598" s="81"/>
      <c r="AL598" s="81"/>
      <c r="AM598" s="81"/>
      <c r="AN598" s="81"/>
      <c r="AO598" s="81"/>
      <c r="AP598" s="82"/>
      <c r="AQ598" s="81"/>
      <c r="AR598" s="81"/>
      <c r="AS598" s="81"/>
      <c r="AT598" s="81"/>
      <c r="AU598" s="81"/>
      <c r="AV598" s="81"/>
      <c r="AW598" s="81"/>
      <c r="AX598" s="82"/>
      <c r="AY598" s="81"/>
      <c r="AZ598" s="81"/>
      <c r="BA598" s="81"/>
      <c r="BB598" s="81"/>
      <c r="BC598" s="81"/>
      <c r="BD598" s="81"/>
      <c r="BE598" s="81"/>
      <c r="BF598" s="82"/>
      <c r="BG598" s="81"/>
      <c r="BH598" s="81"/>
      <c r="BI598" s="81"/>
      <c r="BJ598" s="81"/>
      <c r="BK598" s="81"/>
      <c r="BL598" s="81"/>
      <c r="BM598" s="82"/>
      <c r="BN598" s="81"/>
      <c r="BO598" s="81"/>
      <c r="BP598" s="81"/>
      <c r="BQ598" s="81"/>
      <c r="BR598" s="81"/>
      <c r="BS598" s="81"/>
      <c r="BT598"/>
      <c r="BU598" s="80"/>
      <c r="BV598" s="80"/>
      <c r="BW598" s="80"/>
      <c r="BX598" s="80"/>
      <c r="BY598" s="80"/>
      <c r="BZ598" s="80"/>
      <c r="CA598" s="80"/>
      <c r="CB598" s="80"/>
      <c r="CC598" s="80"/>
    </row>
    <row r="599" spans="1:81">
      <c r="A599" s="80"/>
      <c r="B599" s="80"/>
      <c r="C599" s="80"/>
      <c r="D599" s="80"/>
      <c r="E599" s="80"/>
      <c r="F599" s="80"/>
      <c r="G599" s="80"/>
      <c r="H599" s="80"/>
      <c r="I599" s="177"/>
      <c r="J599" s="81"/>
      <c r="K599" s="81"/>
      <c r="L599" s="81"/>
      <c r="M599" s="81"/>
      <c r="N599" s="81"/>
      <c r="O599" s="81"/>
      <c r="P599" s="81"/>
      <c r="Q599" s="81"/>
      <c r="R599" s="81"/>
      <c r="S599" s="81"/>
      <c r="T599" s="82"/>
      <c r="U599" s="81"/>
      <c r="V599" s="81"/>
      <c r="W599" s="81"/>
      <c r="X599" s="81"/>
      <c r="Y599" s="81"/>
      <c r="Z599" s="81"/>
      <c r="AA599" s="81"/>
      <c r="AB599" s="81"/>
      <c r="AC599" s="81"/>
      <c r="AD599" s="81"/>
      <c r="AE599" s="82"/>
      <c r="AF599" s="81"/>
      <c r="AG599" s="81"/>
      <c r="AH599" s="81"/>
      <c r="AI599" s="81"/>
      <c r="AJ599" s="81"/>
      <c r="AK599" s="81"/>
      <c r="AL599" s="81"/>
      <c r="AM599" s="81"/>
      <c r="AN599" s="81"/>
      <c r="AO599" s="81"/>
      <c r="AP599" s="82"/>
      <c r="AQ599" s="81"/>
      <c r="AR599" s="81"/>
      <c r="AS599" s="81"/>
      <c r="AT599" s="81"/>
      <c r="AU599" s="81"/>
      <c r="AV599" s="81"/>
      <c r="AW599" s="81"/>
      <c r="AX599" s="82"/>
      <c r="AY599" s="81"/>
      <c r="AZ599" s="81"/>
      <c r="BA599" s="81"/>
      <c r="BB599" s="81"/>
      <c r="BC599" s="81"/>
      <c r="BD599" s="81"/>
      <c r="BE599" s="81"/>
      <c r="BF599" s="82"/>
      <c r="BG599" s="81"/>
      <c r="BH599" s="81"/>
      <c r="BI599" s="81"/>
      <c r="BJ599" s="81"/>
      <c r="BK599" s="81"/>
      <c r="BL599" s="81"/>
      <c r="BM599" s="82"/>
      <c r="BN599" s="81"/>
      <c r="BO599" s="81"/>
      <c r="BP599" s="81"/>
      <c r="BQ599" s="81"/>
      <c r="BR599" s="81"/>
      <c r="BS599" s="81"/>
      <c r="BT599"/>
      <c r="BU599" s="80"/>
      <c r="BV599" s="80"/>
      <c r="BW599" s="80"/>
      <c r="BX599" s="80"/>
      <c r="BY599" s="80"/>
      <c r="BZ599" s="80"/>
      <c r="CA599" s="80"/>
      <c r="CB599" s="80"/>
      <c r="CC599" s="80"/>
    </row>
    <row r="600" spans="1:81">
      <c r="A600" s="80"/>
      <c r="B600" s="80"/>
      <c r="C600" s="80"/>
      <c r="D600" s="80"/>
      <c r="E600" s="80"/>
      <c r="F600" s="80"/>
      <c r="G600" s="80"/>
      <c r="H600" s="80"/>
      <c r="I600" s="177"/>
      <c r="J600" s="81"/>
      <c r="K600" s="81"/>
      <c r="L600" s="81"/>
      <c r="M600" s="81"/>
      <c r="N600" s="81"/>
      <c r="O600" s="81"/>
      <c r="P600" s="81"/>
      <c r="Q600" s="81"/>
      <c r="R600" s="81"/>
      <c r="S600" s="81"/>
      <c r="T600" s="82"/>
      <c r="U600" s="81"/>
      <c r="V600" s="81"/>
      <c r="W600" s="81"/>
      <c r="X600" s="81"/>
      <c r="Y600" s="81"/>
      <c r="Z600" s="81"/>
      <c r="AA600" s="81"/>
      <c r="AB600" s="81"/>
      <c r="AC600" s="81"/>
      <c r="AD600" s="81"/>
      <c r="AE600" s="82"/>
      <c r="AF600" s="81"/>
      <c r="AG600" s="81"/>
      <c r="AH600" s="81"/>
      <c r="AI600" s="81"/>
      <c r="AJ600" s="81"/>
      <c r="AK600" s="81"/>
      <c r="AL600" s="81"/>
      <c r="AM600" s="81"/>
      <c r="AN600" s="81"/>
      <c r="AO600" s="81"/>
      <c r="AP600" s="82"/>
      <c r="AQ600" s="81"/>
      <c r="AR600" s="81"/>
      <c r="AS600" s="81"/>
      <c r="AT600" s="81"/>
      <c r="AU600" s="81"/>
      <c r="AV600" s="81"/>
      <c r="AW600" s="81"/>
      <c r="AX600" s="82"/>
      <c r="AY600" s="81"/>
      <c r="AZ600" s="81"/>
      <c r="BA600" s="81"/>
      <c r="BB600" s="81"/>
      <c r="BC600" s="81"/>
      <c r="BD600" s="81"/>
      <c r="BE600" s="81"/>
      <c r="BF600" s="82"/>
      <c r="BG600" s="81"/>
      <c r="BH600" s="81"/>
      <c r="BI600" s="81"/>
      <c r="BJ600" s="81"/>
      <c r="BK600" s="81"/>
      <c r="BL600" s="81"/>
      <c r="BM600" s="82"/>
      <c r="BN600" s="81"/>
      <c r="BO600" s="81"/>
      <c r="BP600" s="81"/>
      <c r="BQ600" s="81"/>
      <c r="BR600" s="81"/>
      <c r="BS600" s="81"/>
      <c r="BT600"/>
      <c r="BU600" s="80"/>
      <c r="BV600" s="80"/>
      <c r="BW600" s="80"/>
      <c r="BX600" s="80"/>
      <c r="BY600" s="80"/>
      <c r="BZ600" s="80"/>
      <c r="CA600" s="80"/>
      <c r="CB600" s="80"/>
      <c r="CC600" s="80"/>
    </row>
    <row r="601" spans="1:81">
      <c r="A601" s="80"/>
      <c r="B601" s="80"/>
      <c r="C601" s="80"/>
      <c r="D601" s="80"/>
      <c r="E601" s="80"/>
      <c r="F601" s="80"/>
      <c r="G601" s="80"/>
      <c r="H601" s="80"/>
      <c r="I601" s="177"/>
      <c r="J601" s="81"/>
      <c r="K601" s="81"/>
      <c r="L601" s="81"/>
      <c r="M601" s="81"/>
      <c r="N601" s="81"/>
      <c r="O601" s="81"/>
      <c r="P601" s="81"/>
      <c r="Q601" s="81"/>
      <c r="R601" s="81"/>
      <c r="S601" s="81"/>
      <c r="T601" s="82"/>
      <c r="U601" s="81"/>
      <c r="V601" s="81"/>
      <c r="W601" s="81"/>
      <c r="X601" s="81"/>
      <c r="Y601" s="81"/>
      <c r="Z601" s="81"/>
      <c r="AA601" s="81"/>
      <c r="AB601" s="81"/>
      <c r="AC601" s="81"/>
      <c r="AD601" s="81"/>
      <c r="AE601" s="82"/>
      <c r="AF601" s="81"/>
      <c r="AG601" s="81"/>
      <c r="AH601" s="81"/>
      <c r="AI601" s="81"/>
      <c r="AJ601" s="81"/>
      <c r="AK601" s="81"/>
      <c r="AL601" s="81"/>
      <c r="AM601" s="81"/>
      <c r="AN601" s="81"/>
      <c r="AO601" s="81"/>
      <c r="AP601" s="82"/>
      <c r="AQ601" s="81"/>
      <c r="AR601" s="81"/>
      <c r="AS601" s="81"/>
      <c r="AT601" s="81"/>
      <c r="AU601" s="81"/>
      <c r="AV601" s="81"/>
      <c r="AW601" s="81"/>
      <c r="AX601" s="82"/>
      <c r="AY601" s="81"/>
      <c r="AZ601" s="81"/>
      <c r="BA601" s="81"/>
      <c r="BB601" s="81"/>
      <c r="BC601" s="81"/>
      <c r="BD601" s="81"/>
      <c r="BE601" s="81"/>
      <c r="BF601" s="82"/>
      <c r="BG601" s="81"/>
      <c r="BH601" s="81"/>
      <c r="BI601" s="81"/>
      <c r="BJ601" s="81"/>
      <c r="BK601" s="81"/>
      <c r="BL601" s="81"/>
      <c r="BM601" s="82"/>
      <c r="BN601" s="81"/>
      <c r="BO601" s="81"/>
      <c r="BP601" s="81"/>
      <c r="BQ601" s="81"/>
      <c r="BR601" s="81"/>
      <c r="BS601" s="81"/>
      <c r="BT601"/>
      <c r="BU601" s="80"/>
      <c r="BV601" s="80"/>
      <c r="BW601" s="80"/>
      <c r="BX601" s="80"/>
      <c r="BY601" s="80"/>
      <c r="BZ601" s="80"/>
      <c r="CA601" s="80"/>
      <c r="CB601" s="80"/>
      <c r="CC601" s="80"/>
    </row>
    <row r="602" spans="1:81">
      <c r="A602" s="80"/>
      <c r="B602" s="80"/>
      <c r="C602" s="80"/>
      <c r="D602" s="80"/>
      <c r="E602" s="80"/>
      <c r="F602" s="80"/>
      <c r="G602" s="80"/>
      <c r="H602" s="80"/>
      <c r="I602" s="177"/>
      <c r="J602" s="81"/>
      <c r="K602" s="81"/>
      <c r="L602" s="81"/>
      <c r="M602" s="81"/>
      <c r="N602" s="81"/>
      <c r="O602" s="81"/>
      <c r="P602" s="81"/>
      <c r="Q602" s="81"/>
      <c r="R602" s="81"/>
      <c r="S602" s="81"/>
      <c r="T602" s="82"/>
      <c r="U602" s="81"/>
      <c r="V602" s="81"/>
      <c r="W602" s="81"/>
      <c r="X602" s="81"/>
      <c r="Y602" s="81"/>
      <c r="Z602" s="81"/>
      <c r="AA602" s="81"/>
      <c r="AB602" s="81"/>
      <c r="AC602" s="81"/>
      <c r="AD602" s="81"/>
      <c r="AE602" s="82"/>
      <c r="AF602" s="81"/>
      <c r="AG602" s="81"/>
      <c r="AH602" s="81"/>
      <c r="AI602" s="81"/>
      <c r="AJ602" s="81"/>
      <c r="AK602" s="81"/>
      <c r="AL602" s="81"/>
      <c r="AM602" s="81"/>
      <c r="AN602" s="81"/>
      <c r="AO602" s="81"/>
      <c r="AP602" s="82"/>
      <c r="AQ602" s="81"/>
      <c r="AR602" s="81"/>
      <c r="AS602" s="81"/>
      <c r="AT602" s="81"/>
      <c r="AU602" s="81"/>
      <c r="AV602" s="81"/>
      <c r="AW602" s="81"/>
      <c r="AX602" s="82"/>
      <c r="AY602" s="81"/>
      <c r="AZ602" s="81"/>
      <c r="BA602" s="81"/>
      <c r="BB602" s="81"/>
      <c r="BC602" s="81"/>
      <c r="BD602" s="81"/>
      <c r="BE602" s="81"/>
      <c r="BF602" s="82"/>
      <c r="BG602" s="81"/>
      <c r="BH602" s="81"/>
      <c r="BI602" s="81"/>
      <c r="BJ602" s="81"/>
      <c r="BK602" s="81"/>
      <c r="BL602" s="81"/>
      <c r="BM602" s="82"/>
      <c r="BN602" s="81"/>
      <c r="BO602" s="81"/>
      <c r="BP602" s="81"/>
      <c r="BQ602" s="81"/>
      <c r="BR602" s="81"/>
      <c r="BS602" s="81"/>
      <c r="BT602"/>
      <c r="BU602" s="80"/>
      <c r="BV602" s="80"/>
      <c r="BW602" s="80"/>
      <c r="BX602" s="80"/>
      <c r="BY602" s="80"/>
      <c r="BZ602" s="80"/>
      <c r="CA602" s="80"/>
      <c r="CB602" s="80"/>
      <c r="CC602" s="80"/>
    </row>
    <row r="603" spans="1:81">
      <c r="A603" s="80"/>
      <c r="B603" s="80"/>
      <c r="C603" s="80"/>
      <c r="D603" s="80"/>
      <c r="E603" s="80"/>
      <c r="F603" s="80"/>
      <c r="G603" s="80"/>
      <c r="H603" s="80"/>
      <c r="I603" s="177"/>
      <c r="J603" s="81"/>
      <c r="K603" s="81"/>
      <c r="L603" s="81"/>
      <c r="M603" s="81"/>
      <c r="N603" s="81"/>
      <c r="O603" s="81"/>
      <c r="P603" s="81"/>
      <c r="Q603" s="81"/>
      <c r="R603" s="81"/>
      <c r="S603" s="81"/>
      <c r="T603" s="82"/>
      <c r="U603" s="81"/>
      <c r="V603" s="81"/>
      <c r="W603" s="81"/>
      <c r="X603" s="81"/>
      <c r="Y603" s="81"/>
      <c r="Z603" s="81"/>
      <c r="AA603" s="81"/>
      <c r="AB603" s="81"/>
      <c r="AC603" s="81"/>
      <c r="AD603" s="81"/>
      <c r="AE603" s="82"/>
      <c r="AF603" s="81"/>
      <c r="AG603" s="81"/>
      <c r="AH603" s="81"/>
      <c r="AI603" s="81"/>
      <c r="AJ603" s="81"/>
      <c r="AK603" s="81"/>
      <c r="AL603" s="81"/>
      <c r="AM603" s="81"/>
      <c r="AN603" s="81"/>
      <c r="AO603" s="81"/>
      <c r="AP603" s="82"/>
      <c r="AQ603" s="81"/>
      <c r="AR603" s="81"/>
      <c r="AS603" s="81"/>
      <c r="AT603" s="81"/>
      <c r="AU603" s="81"/>
      <c r="AV603" s="81"/>
      <c r="AW603" s="81"/>
      <c r="AX603" s="82"/>
      <c r="AY603" s="81"/>
      <c r="AZ603" s="81"/>
      <c r="BA603" s="81"/>
      <c r="BB603" s="81"/>
      <c r="BC603" s="81"/>
      <c r="BD603" s="81"/>
      <c r="BE603" s="81"/>
      <c r="BF603" s="82"/>
      <c r="BG603" s="81"/>
      <c r="BH603" s="81"/>
      <c r="BI603" s="81"/>
      <c r="BJ603" s="81"/>
      <c r="BK603" s="81"/>
      <c r="BL603" s="81"/>
      <c r="BM603" s="82"/>
      <c r="BN603" s="81"/>
      <c r="BO603" s="81"/>
      <c r="BP603" s="81"/>
      <c r="BQ603" s="81"/>
      <c r="BR603" s="81"/>
      <c r="BS603" s="81"/>
      <c r="BT603"/>
      <c r="BU603" s="80"/>
      <c r="BV603" s="80"/>
      <c r="BW603" s="80"/>
      <c r="BX603" s="80"/>
      <c r="BY603" s="80"/>
      <c r="BZ603" s="80"/>
      <c r="CA603" s="80"/>
      <c r="CB603" s="80"/>
      <c r="CC603" s="80"/>
    </row>
    <row r="604" spans="1:81">
      <c r="A604" s="80"/>
      <c r="B604" s="80"/>
      <c r="C604" s="80"/>
      <c r="D604" s="80"/>
      <c r="E604" s="80"/>
      <c r="F604" s="80"/>
      <c r="G604" s="80"/>
      <c r="H604" s="80"/>
      <c r="I604" s="177"/>
      <c r="J604" s="81"/>
      <c r="K604" s="81"/>
      <c r="L604" s="81"/>
      <c r="M604" s="81"/>
      <c r="N604" s="81"/>
      <c r="O604" s="81"/>
      <c r="P604" s="81"/>
      <c r="Q604" s="81"/>
      <c r="R604" s="81"/>
      <c r="S604" s="81"/>
      <c r="T604" s="82"/>
      <c r="U604" s="81"/>
      <c r="V604" s="81"/>
      <c r="W604" s="81"/>
      <c r="X604" s="81"/>
      <c r="Y604" s="81"/>
      <c r="Z604" s="81"/>
      <c r="AA604" s="81"/>
      <c r="AB604" s="81"/>
      <c r="AC604" s="81"/>
      <c r="AD604" s="81"/>
      <c r="AE604" s="82"/>
      <c r="AF604" s="81"/>
      <c r="AG604" s="81"/>
      <c r="AH604" s="81"/>
      <c r="AI604" s="81"/>
      <c r="AJ604" s="81"/>
      <c r="AK604" s="81"/>
      <c r="AL604" s="81"/>
      <c r="AM604" s="81"/>
      <c r="AN604" s="81"/>
      <c r="AO604" s="81"/>
      <c r="AP604" s="82"/>
      <c r="AQ604" s="81"/>
      <c r="AR604" s="81"/>
      <c r="AS604" s="81"/>
      <c r="AT604" s="81"/>
      <c r="AU604" s="81"/>
      <c r="AV604" s="81"/>
      <c r="AW604" s="81"/>
      <c r="AX604" s="82"/>
      <c r="AY604" s="81"/>
      <c r="AZ604" s="81"/>
      <c r="BA604" s="81"/>
      <c r="BB604" s="81"/>
      <c r="BC604" s="81"/>
      <c r="BD604" s="81"/>
      <c r="BE604" s="81"/>
      <c r="BF604" s="82"/>
      <c r="BG604" s="81"/>
      <c r="BH604" s="81"/>
      <c r="BI604" s="81"/>
      <c r="BJ604" s="81"/>
      <c r="BK604" s="81"/>
      <c r="BL604" s="81"/>
      <c r="BM604" s="82"/>
      <c r="BN604" s="81"/>
      <c r="BO604" s="81"/>
      <c r="BP604" s="81"/>
      <c r="BQ604" s="81"/>
      <c r="BR604" s="81"/>
      <c r="BS604" s="81"/>
      <c r="BT604"/>
      <c r="BU604" s="80"/>
      <c r="BV604" s="80"/>
      <c r="BW604" s="80"/>
      <c r="BX604" s="80"/>
      <c r="BY604" s="80"/>
      <c r="BZ604" s="80"/>
      <c r="CA604" s="80"/>
      <c r="CB604" s="80"/>
      <c r="CC604" s="80"/>
    </row>
    <row r="605" spans="1:81">
      <c r="A605" s="80"/>
      <c r="B605" s="80"/>
      <c r="C605" s="80"/>
      <c r="D605" s="80"/>
      <c r="E605" s="80"/>
      <c r="F605" s="80"/>
      <c r="G605" s="80"/>
      <c r="H605" s="80"/>
      <c r="I605" s="177"/>
      <c r="J605" s="81"/>
      <c r="K605" s="81"/>
      <c r="L605" s="81"/>
      <c r="M605" s="81"/>
      <c r="N605" s="81"/>
      <c r="O605" s="81"/>
      <c r="P605" s="81"/>
      <c r="Q605" s="81"/>
      <c r="R605" s="81"/>
      <c r="S605" s="81"/>
      <c r="T605" s="82"/>
      <c r="U605" s="81"/>
      <c r="V605" s="81"/>
      <c r="W605" s="81"/>
      <c r="X605" s="81"/>
      <c r="Y605" s="81"/>
      <c r="Z605" s="81"/>
      <c r="AA605" s="81"/>
      <c r="AB605" s="81"/>
      <c r="AC605" s="81"/>
      <c r="AD605" s="81"/>
      <c r="AE605" s="82"/>
      <c r="AF605" s="81"/>
      <c r="AG605" s="81"/>
      <c r="AH605" s="81"/>
      <c r="AI605" s="81"/>
      <c r="AJ605" s="81"/>
      <c r="AK605" s="81"/>
      <c r="AL605" s="81"/>
      <c r="AM605" s="81"/>
      <c r="AN605" s="81"/>
      <c r="AO605" s="81"/>
      <c r="AP605" s="82"/>
      <c r="AQ605" s="81"/>
      <c r="AR605" s="81"/>
      <c r="AS605" s="81"/>
      <c r="AT605" s="81"/>
      <c r="AU605" s="81"/>
      <c r="AV605" s="81"/>
      <c r="AW605" s="81"/>
      <c r="AX605" s="82"/>
      <c r="AY605" s="81"/>
      <c r="AZ605" s="81"/>
      <c r="BA605" s="81"/>
      <c r="BB605" s="81"/>
      <c r="BC605" s="81"/>
      <c r="BD605" s="81"/>
      <c r="BE605" s="81"/>
      <c r="BF605" s="82"/>
      <c r="BG605" s="81"/>
      <c r="BH605" s="81"/>
      <c r="BI605" s="81"/>
      <c r="BJ605" s="81"/>
      <c r="BK605" s="81"/>
      <c r="BL605" s="81"/>
      <c r="BM605" s="82"/>
      <c r="BN605" s="81"/>
      <c r="BO605" s="81"/>
      <c r="BP605" s="81"/>
      <c r="BQ605" s="81"/>
      <c r="BR605" s="81"/>
      <c r="BS605" s="81"/>
      <c r="BT605"/>
      <c r="BU605" s="80"/>
      <c r="BV605" s="80"/>
      <c r="BW605" s="80"/>
      <c r="BX605" s="80"/>
      <c r="BY605" s="80"/>
      <c r="BZ605" s="80"/>
      <c r="CA605" s="80"/>
      <c r="CB605" s="80"/>
      <c r="CC605" s="80"/>
    </row>
    <row r="606" spans="1:81">
      <c r="A606" s="80"/>
      <c r="B606" s="80"/>
      <c r="C606" s="80"/>
      <c r="D606" s="80"/>
      <c r="E606" s="80"/>
      <c r="F606" s="80"/>
      <c r="G606" s="80"/>
      <c r="H606" s="80"/>
      <c r="I606" s="177"/>
      <c r="J606" s="81"/>
      <c r="K606" s="81"/>
      <c r="L606" s="81"/>
      <c r="M606" s="81"/>
      <c r="N606" s="81"/>
      <c r="O606" s="81"/>
      <c r="P606" s="81"/>
      <c r="Q606" s="81"/>
      <c r="R606" s="81"/>
      <c r="S606" s="81"/>
      <c r="T606" s="82"/>
      <c r="U606" s="81"/>
      <c r="V606" s="81"/>
      <c r="W606" s="81"/>
      <c r="X606" s="81"/>
      <c r="Y606" s="81"/>
      <c r="Z606" s="81"/>
      <c r="AA606" s="81"/>
      <c r="AB606" s="81"/>
      <c r="AC606" s="81"/>
      <c r="AD606" s="81"/>
      <c r="AE606" s="82"/>
      <c r="AF606" s="81"/>
      <c r="AG606" s="81"/>
      <c r="AH606" s="81"/>
      <c r="AI606" s="81"/>
      <c r="AJ606" s="81"/>
      <c r="AK606" s="81"/>
      <c r="AL606" s="81"/>
      <c r="AM606" s="81"/>
      <c r="AN606" s="81"/>
      <c r="AO606" s="81"/>
      <c r="AP606" s="82"/>
      <c r="AQ606" s="81"/>
      <c r="AR606" s="81"/>
      <c r="AS606" s="81"/>
      <c r="AT606" s="81"/>
      <c r="AU606" s="81"/>
      <c r="AV606" s="81"/>
      <c r="AW606" s="81"/>
      <c r="AX606" s="82"/>
      <c r="AY606" s="81"/>
      <c r="AZ606" s="81"/>
      <c r="BA606" s="81"/>
      <c r="BB606" s="81"/>
      <c r="BC606" s="81"/>
      <c r="BD606" s="81"/>
      <c r="BE606" s="81"/>
      <c r="BF606" s="82"/>
      <c r="BG606" s="81"/>
      <c r="BH606" s="81"/>
      <c r="BI606" s="81"/>
      <c r="BJ606" s="81"/>
      <c r="BK606" s="81"/>
      <c r="BL606" s="81"/>
      <c r="BM606" s="82"/>
      <c r="BN606" s="81"/>
      <c r="BO606" s="81"/>
      <c r="BP606" s="81"/>
      <c r="BQ606" s="81"/>
      <c r="BR606" s="81"/>
      <c r="BS606" s="81"/>
      <c r="BT606"/>
      <c r="BU606" s="80"/>
      <c r="BV606" s="80"/>
      <c r="BW606" s="80"/>
      <c r="BX606" s="80"/>
      <c r="BY606" s="80"/>
      <c r="BZ606" s="80"/>
      <c r="CA606" s="80"/>
      <c r="CB606" s="80"/>
      <c r="CC606" s="80"/>
    </row>
    <row r="607" spans="1:81">
      <c r="A607" s="80"/>
      <c r="B607" s="80"/>
      <c r="C607" s="80"/>
      <c r="D607" s="80"/>
      <c r="E607" s="80"/>
      <c r="F607" s="80"/>
      <c r="G607" s="80"/>
      <c r="H607" s="80"/>
      <c r="I607" s="177"/>
      <c r="J607" s="81"/>
      <c r="K607" s="81"/>
      <c r="L607" s="81"/>
      <c r="M607" s="81"/>
      <c r="N607" s="81"/>
      <c r="O607" s="81"/>
      <c r="P607" s="81"/>
      <c r="Q607" s="81"/>
      <c r="R607" s="81"/>
      <c r="S607" s="81"/>
      <c r="T607" s="82"/>
      <c r="U607" s="81"/>
      <c r="V607" s="81"/>
      <c r="W607" s="81"/>
      <c r="X607" s="81"/>
      <c r="Y607" s="81"/>
      <c r="Z607" s="81"/>
      <c r="AA607" s="81"/>
      <c r="AB607" s="81"/>
      <c r="AC607" s="81"/>
      <c r="AD607" s="81"/>
      <c r="AE607" s="82"/>
      <c r="AF607" s="81"/>
      <c r="AG607" s="81"/>
      <c r="AH607" s="81"/>
      <c r="AI607" s="81"/>
      <c r="AJ607" s="81"/>
      <c r="AK607" s="81"/>
      <c r="AL607" s="81"/>
      <c r="AM607" s="81"/>
      <c r="AN607" s="81"/>
      <c r="AO607" s="81"/>
      <c r="AP607" s="82"/>
      <c r="AQ607" s="81"/>
      <c r="AR607" s="81"/>
      <c r="AS607" s="81"/>
      <c r="AT607" s="81"/>
      <c r="AU607" s="81"/>
      <c r="AV607" s="81"/>
      <c r="AW607" s="81"/>
      <c r="AX607" s="82"/>
      <c r="AY607" s="81"/>
      <c r="AZ607" s="81"/>
      <c r="BA607" s="81"/>
      <c r="BB607" s="81"/>
      <c r="BC607" s="81"/>
      <c r="BD607" s="81"/>
      <c r="BE607" s="81"/>
      <c r="BF607" s="82"/>
      <c r="BG607" s="81"/>
      <c r="BH607" s="81"/>
      <c r="BI607" s="81"/>
      <c r="BJ607" s="81"/>
      <c r="BK607" s="81"/>
      <c r="BL607" s="81"/>
      <c r="BM607" s="82"/>
      <c r="BN607" s="81"/>
      <c r="BO607" s="81"/>
      <c r="BP607" s="81"/>
      <c r="BQ607" s="81"/>
      <c r="BR607" s="81"/>
      <c r="BS607" s="81"/>
      <c r="BT607"/>
      <c r="BU607" s="80"/>
      <c r="BV607" s="80"/>
      <c r="BW607" s="80"/>
      <c r="BX607" s="80"/>
      <c r="BY607" s="80"/>
      <c r="BZ607" s="80"/>
      <c r="CA607" s="80"/>
      <c r="CB607" s="80"/>
      <c r="CC607" s="80"/>
    </row>
    <row r="608" spans="1:81">
      <c r="A608" s="80"/>
      <c r="B608" s="80"/>
      <c r="C608" s="80"/>
      <c r="D608" s="80"/>
      <c r="E608" s="80"/>
      <c r="F608" s="80"/>
      <c r="G608" s="80"/>
      <c r="H608" s="80"/>
      <c r="I608" s="177"/>
      <c r="J608" s="81"/>
      <c r="K608" s="81"/>
      <c r="L608" s="81"/>
      <c r="M608" s="81"/>
      <c r="N608" s="81"/>
      <c r="O608" s="81"/>
      <c r="P608" s="81"/>
      <c r="Q608" s="81"/>
      <c r="R608" s="81"/>
      <c r="S608" s="81"/>
      <c r="T608" s="82"/>
      <c r="U608" s="81"/>
      <c r="V608" s="81"/>
      <c r="W608" s="81"/>
      <c r="X608" s="81"/>
      <c r="Y608" s="81"/>
      <c r="Z608" s="81"/>
      <c r="AA608" s="81"/>
      <c r="AB608" s="81"/>
      <c r="AC608" s="81"/>
      <c r="AD608" s="81"/>
      <c r="AE608" s="82"/>
      <c r="AF608" s="81"/>
      <c r="AG608" s="81"/>
      <c r="AH608" s="81"/>
      <c r="AI608" s="81"/>
      <c r="AJ608" s="81"/>
      <c r="AK608" s="81"/>
      <c r="AL608" s="81"/>
      <c r="AM608" s="81"/>
      <c r="AN608" s="81"/>
      <c r="AO608" s="81"/>
      <c r="AP608" s="82"/>
      <c r="AQ608" s="81"/>
      <c r="AR608" s="81"/>
      <c r="AS608" s="81"/>
      <c r="AT608" s="81"/>
      <c r="AU608" s="81"/>
      <c r="AV608" s="81"/>
      <c r="AW608" s="81"/>
      <c r="AX608" s="82"/>
      <c r="AY608" s="81"/>
      <c r="AZ608" s="81"/>
      <c r="BA608" s="81"/>
      <c r="BB608" s="81"/>
      <c r="BC608" s="81"/>
      <c r="BD608" s="81"/>
      <c r="BE608" s="81"/>
      <c r="BF608" s="82"/>
      <c r="BG608" s="81"/>
      <c r="BH608" s="81"/>
      <c r="BI608" s="81"/>
      <c r="BJ608" s="81"/>
      <c r="BK608" s="81"/>
      <c r="BL608" s="81"/>
      <c r="BM608" s="82"/>
      <c r="BN608" s="81"/>
      <c r="BO608" s="81"/>
      <c r="BP608" s="81"/>
      <c r="BQ608" s="81"/>
      <c r="BR608" s="81"/>
      <c r="BS608" s="81"/>
      <c r="BT608"/>
      <c r="BU608" s="80"/>
      <c r="BV608" s="80"/>
      <c r="BW608" s="80"/>
      <c r="BX608" s="80"/>
      <c r="BY608" s="80"/>
      <c r="BZ608" s="80"/>
      <c r="CA608" s="80"/>
      <c r="CB608" s="80"/>
      <c r="CC608" s="80"/>
    </row>
    <row r="609" spans="1:81">
      <c r="A609" s="80"/>
      <c r="B609" s="80"/>
      <c r="C609" s="80"/>
      <c r="D609" s="80"/>
      <c r="E609" s="80"/>
      <c r="F609" s="80"/>
      <c r="G609" s="80"/>
      <c r="H609" s="80"/>
      <c r="I609" s="177"/>
      <c r="J609" s="81"/>
      <c r="K609" s="81"/>
      <c r="L609" s="81"/>
      <c r="M609" s="81"/>
      <c r="N609" s="81"/>
      <c r="O609" s="81"/>
      <c r="P609" s="81"/>
      <c r="Q609" s="81"/>
      <c r="R609" s="81"/>
      <c r="S609" s="81"/>
      <c r="T609" s="82"/>
      <c r="U609" s="81"/>
      <c r="V609" s="81"/>
      <c r="W609" s="81"/>
      <c r="X609" s="81"/>
      <c r="Y609" s="81"/>
      <c r="Z609" s="81"/>
      <c r="AA609" s="81"/>
      <c r="AB609" s="81"/>
      <c r="AC609" s="81"/>
      <c r="AD609" s="81"/>
      <c r="AE609" s="82"/>
      <c r="AF609" s="81"/>
      <c r="AG609" s="81"/>
      <c r="AH609" s="81"/>
      <c r="AI609" s="81"/>
      <c r="AJ609" s="81"/>
      <c r="AK609" s="81"/>
      <c r="AL609" s="81"/>
      <c r="AM609" s="81"/>
      <c r="AN609" s="81"/>
      <c r="AO609" s="81"/>
      <c r="AP609" s="82"/>
      <c r="AQ609" s="81"/>
      <c r="AR609" s="81"/>
      <c r="AS609" s="81"/>
      <c r="AT609" s="81"/>
      <c r="AU609" s="81"/>
      <c r="AV609" s="81"/>
      <c r="AW609" s="81"/>
      <c r="AX609" s="82"/>
      <c r="AY609" s="81"/>
      <c r="AZ609" s="81"/>
      <c r="BA609" s="81"/>
      <c r="BB609" s="81"/>
      <c r="BC609" s="81"/>
      <c r="BD609" s="81"/>
      <c r="BE609" s="81"/>
      <c r="BF609" s="82"/>
      <c r="BG609" s="81"/>
      <c r="BH609" s="81"/>
      <c r="BI609" s="81"/>
      <c r="BJ609" s="81"/>
      <c r="BK609" s="81"/>
      <c r="BL609" s="81"/>
      <c r="BM609" s="82"/>
      <c r="BN609" s="81"/>
      <c r="BO609" s="81"/>
      <c r="BP609" s="81"/>
      <c r="BQ609" s="81"/>
      <c r="BR609" s="81"/>
      <c r="BS609" s="81"/>
      <c r="BT609"/>
      <c r="BU609" s="80"/>
      <c r="BV609" s="80"/>
      <c r="BW609" s="80"/>
      <c r="BX609" s="80"/>
      <c r="BY609" s="80"/>
      <c r="BZ609" s="80"/>
      <c r="CA609" s="80"/>
      <c r="CB609" s="80"/>
      <c r="CC609" s="80"/>
    </row>
    <row r="610" spans="1:81">
      <c r="A610" s="80"/>
      <c r="B610" s="80"/>
      <c r="C610" s="80"/>
      <c r="D610" s="80"/>
      <c r="E610" s="80"/>
      <c r="F610" s="80"/>
      <c r="G610" s="80"/>
      <c r="H610" s="80"/>
      <c r="I610" s="177"/>
      <c r="J610" s="81"/>
      <c r="K610" s="81"/>
      <c r="L610" s="81"/>
      <c r="M610" s="81"/>
      <c r="N610" s="81"/>
      <c r="O610" s="81"/>
      <c r="P610" s="81"/>
      <c r="Q610" s="81"/>
      <c r="R610" s="81"/>
      <c r="S610" s="81"/>
      <c r="T610" s="82"/>
      <c r="U610" s="81"/>
      <c r="V610" s="81"/>
      <c r="W610" s="81"/>
      <c r="X610" s="81"/>
      <c r="Y610" s="81"/>
      <c r="Z610" s="81"/>
      <c r="AA610" s="81"/>
      <c r="AB610" s="81"/>
      <c r="AC610" s="81"/>
      <c r="AD610" s="81"/>
      <c r="AE610" s="82"/>
      <c r="AF610" s="81"/>
      <c r="AG610" s="81"/>
      <c r="AH610" s="81"/>
      <c r="AI610" s="81"/>
      <c r="AJ610" s="81"/>
      <c r="AK610" s="81"/>
      <c r="AL610" s="81"/>
      <c r="AM610" s="81"/>
      <c r="AN610" s="81"/>
      <c r="AO610" s="81"/>
      <c r="AP610" s="82"/>
      <c r="AQ610" s="81"/>
      <c r="AR610" s="81"/>
      <c r="AS610" s="81"/>
      <c r="AT610" s="81"/>
      <c r="AU610" s="81"/>
      <c r="AV610" s="81"/>
      <c r="AW610" s="81"/>
      <c r="AX610" s="82"/>
      <c r="AY610" s="81"/>
      <c r="AZ610" s="81"/>
      <c r="BA610" s="81"/>
      <c r="BB610" s="81"/>
      <c r="BC610" s="81"/>
      <c r="BD610" s="81"/>
      <c r="BE610" s="81"/>
      <c r="BF610" s="82"/>
      <c r="BG610" s="81"/>
      <c r="BH610" s="81"/>
      <c r="BI610" s="81"/>
      <c r="BJ610" s="81"/>
      <c r="BK610" s="81"/>
      <c r="BL610" s="81"/>
      <c r="BM610" s="82"/>
      <c r="BN610" s="81"/>
      <c r="BO610" s="81"/>
      <c r="BP610" s="81"/>
      <c r="BQ610" s="81"/>
      <c r="BR610" s="81"/>
      <c r="BS610" s="81"/>
      <c r="BT610"/>
      <c r="BU610" s="80"/>
      <c r="BV610" s="80"/>
      <c r="BW610" s="80"/>
      <c r="BX610" s="80"/>
      <c r="BY610" s="80"/>
      <c r="BZ610" s="80"/>
      <c r="CA610" s="80"/>
      <c r="CB610" s="80"/>
      <c r="CC610" s="80"/>
    </row>
    <row r="611" spans="1:81">
      <c r="A611" s="80"/>
      <c r="B611" s="80"/>
      <c r="C611" s="80"/>
      <c r="D611" s="80"/>
      <c r="E611" s="80"/>
      <c r="F611" s="80"/>
      <c r="G611" s="80"/>
      <c r="H611" s="80"/>
      <c r="I611" s="177"/>
      <c r="J611" s="81"/>
      <c r="K611" s="81"/>
      <c r="L611" s="81"/>
      <c r="M611" s="81"/>
      <c r="N611" s="81"/>
      <c r="O611" s="81"/>
      <c r="P611" s="81"/>
      <c r="Q611" s="81"/>
      <c r="R611" s="81"/>
      <c r="S611" s="81"/>
      <c r="T611" s="82"/>
      <c r="U611" s="81"/>
      <c r="V611" s="81"/>
      <c r="W611" s="81"/>
      <c r="X611" s="81"/>
      <c r="Y611" s="81"/>
      <c r="Z611" s="81"/>
      <c r="AA611" s="81"/>
      <c r="AB611" s="81"/>
      <c r="AC611" s="81"/>
      <c r="AD611" s="81"/>
      <c r="AE611" s="82"/>
      <c r="AF611" s="81"/>
      <c r="AG611" s="81"/>
      <c r="AH611" s="81"/>
      <c r="AI611" s="81"/>
      <c r="AJ611" s="81"/>
      <c r="AK611" s="81"/>
      <c r="AL611" s="81"/>
      <c r="AM611" s="81"/>
      <c r="AN611" s="81"/>
      <c r="AO611" s="81"/>
      <c r="AP611" s="82"/>
      <c r="AQ611" s="81"/>
      <c r="AR611" s="81"/>
      <c r="AS611" s="81"/>
      <c r="AT611" s="81"/>
      <c r="AU611" s="81"/>
      <c r="AV611" s="81"/>
      <c r="AW611" s="81"/>
      <c r="AX611" s="82"/>
      <c r="AY611" s="81"/>
      <c r="AZ611" s="81"/>
      <c r="BA611" s="81"/>
      <c r="BB611" s="81"/>
      <c r="BC611" s="81"/>
      <c r="BD611" s="81"/>
      <c r="BE611" s="81"/>
      <c r="BF611" s="82"/>
      <c r="BG611" s="81"/>
      <c r="BH611" s="81"/>
      <c r="BI611" s="81"/>
      <c r="BJ611" s="81"/>
      <c r="BK611" s="81"/>
      <c r="BL611" s="81"/>
      <c r="BM611" s="82"/>
      <c r="BN611" s="81"/>
      <c r="BO611" s="81"/>
      <c r="BP611" s="81"/>
      <c r="BQ611" s="81"/>
      <c r="BR611" s="81"/>
      <c r="BS611" s="81"/>
      <c r="BT611"/>
      <c r="BU611" s="80"/>
      <c r="BV611" s="80"/>
      <c r="BW611" s="80"/>
      <c r="BX611" s="80"/>
      <c r="BY611" s="80"/>
      <c r="BZ611" s="80"/>
      <c r="CA611" s="80"/>
      <c r="CB611" s="80"/>
      <c r="CC611" s="80"/>
    </row>
    <row r="612" spans="1:81">
      <c r="A612" s="80"/>
      <c r="B612" s="80"/>
      <c r="C612" s="80"/>
      <c r="D612" s="80"/>
      <c r="E612" s="80"/>
      <c r="F612" s="80"/>
      <c r="G612" s="80"/>
      <c r="H612" s="80"/>
      <c r="I612" s="177"/>
      <c r="J612" s="81"/>
      <c r="K612" s="81"/>
      <c r="L612" s="81"/>
      <c r="M612" s="81"/>
      <c r="N612" s="81"/>
      <c r="O612" s="81"/>
      <c r="P612" s="81"/>
      <c r="Q612" s="81"/>
      <c r="R612" s="81"/>
      <c r="S612" s="81"/>
      <c r="T612" s="82"/>
      <c r="U612" s="81"/>
      <c r="V612" s="81"/>
      <c r="W612" s="81"/>
      <c r="X612" s="81"/>
      <c r="Y612" s="81"/>
      <c r="Z612" s="81"/>
      <c r="AA612" s="81"/>
      <c r="AB612" s="81"/>
      <c r="AC612" s="81"/>
      <c r="AD612" s="81"/>
      <c r="AE612" s="82"/>
      <c r="AF612" s="81"/>
      <c r="AG612" s="81"/>
      <c r="AH612" s="81"/>
      <c r="AI612" s="81"/>
      <c r="AJ612" s="81"/>
      <c r="AK612" s="81"/>
      <c r="AL612" s="81"/>
      <c r="AM612" s="81"/>
      <c r="AN612" s="81"/>
      <c r="AO612" s="81"/>
      <c r="AP612" s="82"/>
      <c r="AQ612" s="81"/>
      <c r="AR612" s="81"/>
      <c r="AS612" s="81"/>
      <c r="AT612" s="81"/>
      <c r="AU612" s="81"/>
      <c r="AV612" s="81"/>
      <c r="AW612" s="81"/>
      <c r="AX612" s="82"/>
      <c r="AY612" s="81"/>
      <c r="AZ612" s="81"/>
      <c r="BA612" s="81"/>
      <c r="BB612" s="81"/>
      <c r="BC612" s="81"/>
      <c r="BD612" s="81"/>
      <c r="BE612" s="81"/>
      <c r="BF612" s="82"/>
      <c r="BG612" s="81"/>
      <c r="BH612" s="81"/>
      <c r="BI612" s="81"/>
      <c r="BJ612" s="81"/>
      <c r="BK612" s="81"/>
      <c r="BL612" s="81"/>
      <c r="BM612" s="82"/>
      <c r="BN612" s="81"/>
      <c r="BO612" s="81"/>
      <c r="BP612" s="81"/>
      <c r="BQ612" s="81"/>
      <c r="BR612" s="81"/>
      <c r="BS612" s="81"/>
      <c r="BT612"/>
      <c r="BU612" s="80"/>
      <c r="BV612" s="80"/>
      <c r="BW612" s="80"/>
      <c r="BX612" s="80"/>
      <c r="BY612" s="80"/>
      <c r="BZ612" s="80"/>
      <c r="CA612" s="80"/>
      <c r="CB612" s="80"/>
      <c r="CC612" s="80"/>
    </row>
    <row r="613" spans="1:81">
      <c r="A613" s="80"/>
      <c r="B613" s="80"/>
      <c r="C613" s="80"/>
      <c r="D613" s="80"/>
      <c r="E613" s="80"/>
      <c r="F613" s="80"/>
      <c r="G613" s="80"/>
      <c r="H613" s="80"/>
      <c r="I613" s="177"/>
      <c r="J613" s="81"/>
      <c r="K613" s="81"/>
      <c r="L613" s="81"/>
      <c r="M613" s="81"/>
      <c r="N613" s="81"/>
      <c r="O613" s="81"/>
      <c r="P613" s="81"/>
      <c r="Q613" s="81"/>
      <c r="R613" s="81"/>
      <c r="S613" s="81"/>
      <c r="T613" s="82"/>
      <c r="U613" s="81"/>
      <c r="V613" s="81"/>
      <c r="W613" s="81"/>
      <c r="X613" s="81"/>
      <c r="Y613" s="81"/>
      <c r="Z613" s="81"/>
      <c r="AA613" s="81"/>
      <c r="AB613" s="81"/>
      <c r="AC613" s="81"/>
      <c r="AD613" s="81"/>
      <c r="AE613" s="82"/>
      <c r="AF613" s="81"/>
      <c r="AG613" s="81"/>
      <c r="AH613" s="81"/>
      <c r="AI613" s="81"/>
      <c r="AJ613" s="81"/>
      <c r="AK613" s="81"/>
      <c r="AL613" s="81"/>
      <c r="AM613" s="81"/>
      <c r="AN613" s="81"/>
      <c r="AO613" s="81"/>
      <c r="AP613" s="82"/>
      <c r="AQ613" s="81"/>
      <c r="AR613" s="81"/>
      <c r="AS613" s="81"/>
      <c r="AT613" s="81"/>
      <c r="AU613" s="81"/>
      <c r="AV613" s="81"/>
      <c r="AW613" s="81"/>
      <c r="AX613" s="82"/>
      <c r="AY613" s="81"/>
      <c r="AZ613" s="81"/>
      <c r="BA613" s="81"/>
      <c r="BB613" s="81"/>
      <c r="BC613" s="81"/>
      <c r="BD613" s="81"/>
      <c r="BE613" s="81"/>
      <c r="BF613" s="82"/>
      <c r="BG613" s="81"/>
      <c r="BH613" s="81"/>
      <c r="BI613" s="81"/>
      <c r="BJ613" s="81"/>
      <c r="BK613" s="81"/>
      <c r="BL613" s="81"/>
      <c r="BM613" s="82"/>
      <c r="BN613" s="81"/>
      <c r="BO613" s="81"/>
      <c r="BP613" s="81"/>
      <c r="BQ613" s="81"/>
      <c r="BR613" s="81"/>
      <c r="BS613" s="81"/>
      <c r="BT613"/>
      <c r="BU613" s="80"/>
      <c r="BV613" s="80"/>
      <c r="BW613" s="80"/>
      <c r="BX613" s="80"/>
      <c r="BY613" s="80"/>
      <c r="BZ613" s="80"/>
      <c r="CA613" s="80"/>
      <c r="CB613" s="80"/>
      <c r="CC613" s="80"/>
    </row>
    <row r="614" spans="1:81">
      <c r="A614" s="80"/>
      <c r="B614" s="80"/>
      <c r="C614" s="80"/>
      <c r="D614" s="80"/>
      <c r="E614" s="80"/>
      <c r="F614" s="80"/>
      <c r="G614" s="80"/>
      <c r="H614" s="80"/>
      <c r="I614" s="177"/>
      <c r="J614" s="81"/>
      <c r="K614" s="81"/>
      <c r="L614" s="81"/>
      <c r="M614" s="81"/>
      <c r="N614" s="81"/>
      <c r="O614" s="81"/>
      <c r="P614" s="81"/>
      <c r="Q614" s="81"/>
      <c r="R614" s="81"/>
      <c r="S614" s="81"/>
      <c r="T614" s="82"/>
      <c r="U614" s="81"/>
      <c r="V614" s="81"/>
      <c r="W614" s="81"/>
      <c r="X614" s="81"/>
      <c r="Y614" s="81"/>
      <c r="Z614" s="81"/>
      <c r="AA614" s="81"/>
      <c r="AB614" s="81"/>
      <c r="AC614" s="81"/>
      <c r="AD614" s="81"/>
      <c r="AE614" s="82"/>
      <c r="AF614" s="81"/>
      <c r="AG614" s="81"/>
      <c r="AH614" s="81"/>
      <c r="AI614" s="81"/>
      <c r="AJ614" s="81"/>
      <c r="AK614" s="81"/>
      <c r="AL614" s="81"/>
      <c r="AM614" s="81"/>
      <c r="AN614" s="81"/>
      <c r="AO614" s="81"/>
      <c r="AP614" s="82"/>
      <c r="AQ614" s="81"/>
      <c r="AR614" s="81"/>
      <c r="AS614" s="81"/>
      <c r="AT614" s="81"/>
      <c r="AU614" s="81"/>
      <c r="AV614" s="81"/>
      <c r="AW614" s="81"/>
      <c r="AX614" s="82"/>
      <c r="AY614" s="81"/>
      <c r="AZ614" s="81"/>
      <c r="BA614" s="81"/>
      <c r="BB614" s="81"/>
      <c r="BC614" s="81"/>
      <c r="BD614" s="81"/>
      <c r="BE614" s="81"/>
      <c r="BF614" s="82"/>
      <c r="BG614" s="81"/>
      <c r="BH614" s="81"/>
      <c r="BI614" s="81"/>
      <c r="BJ614" s="81"/>
      <c r="BK614" s="81"/>
      <c r="BL614" s="81"/>
      <c r="BM614" s="82"/>
      <c r="BN614" s="81"/>
      <c r="BO614" s="81"/>
      <c r="BP614" s="81"/>
      <c r="BQ614" s="81"/>
      <c r="BR614" s="81"/>
      <c r="BS614" s="81"/>
      <c r="BT614"/>
      <c r="BU614" s="80"/>
      <c r="BV614" s="80"/>
      <c r="BW614" s="80"/>
      <c r="BX614" s="80"/>
      <c r="BY614" s="80"/>
      <c r="BZ614" s="80"/>
      <c r="CA614" s="80"/>
      <c r="CB614" s="80"/>
      <c r="CC614" s="80"/>
    </row>
    <row r="615" spans="1:81">
      <c r="A615" s="80"/>
      <c r="B615" s="80"/>
      <c r="C615" s="80"/>
      <c r="D615" s="80"/>
      <c r="E615" s="80"/>
      <c r="F615" s="80"/>
      <c r="G615" s="174"/>
      <c r="H615" s="80"/>
      <c r="I615" s="177"/>
      <c r="J615" s="81"/>
      <c r="K615" s="81"/>
      <c r="L615" s="81"/>
      <c r="M615" s="81"/>
      <c r="N615" s="81"/>
      <c r="O615" s="81"/>
      <c r="P615" s="81"/>
      <c r="Q615" s="81"/>
      <c r="R615" s="81"/>
      <c r="S615" s="81"/>
      <c r="T615" s="82"/>
      <c r="U615" s="81"/>
      <c r="V615" s="81"/>
      <c r="W615" s="81"/>
      <c r="X615" s="81"/>
      <c r="Y615" s="81"/>
      <c r="Z615" s="81"/>
      <c r="AA615" s="81"/>
      <c r="AB615" s="81"/>
      <c r="AC615" s="81"/>
      <c r="AD615" s="81"/>
      <c r="AE615" s="82"/>
      <c r="AF615" s="81"/>
      <c r="AG615" s="81"/>
      <c r="AH615" s="81"/>
      <c r="AI615" s="81"/>
      <c r="AJ615" s="81"/>
      <c r="AK615" s="81"/>
      <c r="AL615" s="81"/>
      <c r="AM615" s="81"/>
      <c r="AN615" s="81"/>
      <c r="AO615" s="81"/>
      <c r="AP615" s="82"/>
      <c r="AQ615" s="81"/>
      <c r="AR615" s="81"/>
      <c r="AS615" s="81"/>
      <c r="AT615" s="81"/>
      <c r="AU615" s="81"/>
      <c r="AV615" s="81"/>
      <c r="AW615" s="81"/>
      <c r="AX615" s="82"/>
      <c r="AY615" s="81"/>
      <c r="AZ615" s="81"/>
      <c r="BA615" s="81"/>
      <c r="BB615" s="81"/>
      <c r="BC615" s="81"/>
      <c r="BD615" s="81"/>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c r="B616" s="80"/>
      <c r="C616" s="80"/>
      <c r="D616" s="80"/>
      <c r="E616" s="80"/>
      <c r="F616" s="80"/>
      <c r="G616" s="174"/>
      <c r="H616" s="80"/>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c r="AR616" s="81"/>
      <c r="AS616" s="81"/>
      <c r="AT616" s="81"/>
      <c r="AU616" s="81"/>
      <c r="AV616" s="81"/>
      <c r="AW616" s="81"/>
      <c r="AX616" s="82"/>
      <c r="AY616" s="81"/>
      <c r="AZ616" s="81"/>
      <c r="BA616" s="81"/>
      <c r="BB616" s="81"/>
      <c r="BC616" s="81"/>
      <c r="BD616" s="81"/>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2019</v>
      </c>
      <c r="B9" s="80">
        <v>1</v>
      </c>
      <c r="C9" s="80">
        <v>1</v>
      </c>
      <c r="D9" s="80">
        <v>1</v>
      </c>
      <c r="E9" s="80">
        <v>1990</v>
      </c>
      <c r="F9" s="80" t="s">
        <v>562</v>
      </c>
      <c r="G9" s="182" t="s">
        <v>2020</v>
      </c>
      <c r="H9" s="80" t="s">
        <v>2021</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2022</v>
      </c>
      <c r="B10" s="80">
        <v>2</v>
      </c>
      <c r="C10" s="80">
        <v>2</v>
      </c>
      <c r="D10" s="80">
        <v>1</v>
      </c>
      <c r="E10" s="80">
        <v>2005</v>
      </c>
      <c r="F10" s="80" t="s">
        <v>565</v>
      </c>
      <c r="G10" s="182" t="s">
        <v>2020</v>
      </c>
      <c r="H10" s="80" t="s">
        <v>2021</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2023</v>
      </c>
      <c r="B11" s="80">
        <v>3</v>
      </c>
      <c r="C11" s="80">
        <v>3</v>
      </c>
      <c r="D11" s="80">
        <v>1</v>
      </c>
      <c r="E11" s="80">
        <v>2006</v>
      </c>
      <c r="F11" s="80" t="s">
        <v>566</v>
      </c>
      <c r="G11" s="182" t="s">
        <v>2020</v>
      </c>
      <c r="H11" s="80" t="s">
        <v>2021</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2024</v>
      </c>
      <c r="B12" s="80">
        <v>4</v>
      </c>
      <c r="C12" s="80">
        <v>4</v>
      </c>
      <c r="D12" s="80">
        <v>1</v>
      </c>
      <c r="E12" s="80">
        <v>2007</v>
      </c>
      <c r="F12" s="80" t="s">
        <v>567</v>
      </c>
      <c r="G12" s="182" t="s">
        <v>2020</v>
      </c>
      <c r="H12" s="80" t="s">
        <v>2021</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2025</v>
      </c>
      <c r="B13" s="80">
        <v>5</v>
      </c>
      <c r="C13" s="80">
        <v>5</v>
      </c>
      <c r="D13" s="80">
        <v>1</v>
      </c>
      <c r="E13" s="80">
        <v>2008</v>
      </c>
      <c r="F13" s="80" t="s">
        <v>84</v>
      </c>
      <c r="G13" s="182" t="s">
        <v>2020</v>
      </c>
      <c r="H13" s="80" t="s">
        <v>2021</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2026</v>
      </c>
      <c r="B14" s="80">
        <v>6</v>
      </c>
      <c r="C14" s="80">
        <v>6</v>
      </c>
      <c r="D14" s="80">
        <v>1</v>
      </c>
      <c r="E14" s="80">
        <v>2009</v>
      </c>
      <c r="F14" s="80" t="s">
        <v>85</v>
      </c>
      <c r="G14" s="182" t="s">
        <v>2020</v>
      </c>
      <c r="H14" s="80" t="s">
        <v>2021</v>
      </c>
      <c r="I14" s="173"/>
      <c r="J14" s="83">
        <v>0</v>
      </c>
      <c r="K14" s="83">
        <v>0</v>
      </c>
      <c r="L14" s="83">
        <v>0</v>
      </c>
      <c r="M14" s="83">
        <v>0</v>
      </c>
      <c r="N14" s="83">
        <v>0</v>
      </c>
      <c r="O14" s="83">
        <v>0</v>
      </c>
      <c r="P14" s="83">
        <v>0</v>
      </c>
      <c r="Q14" s="83">
        <v>0</v>
      </c>
      <c r="R14" s="83">
        <v>0</v>
      </c>
      <c r="S14" s="83">
        <v>0</v>
      </c>
      <c r="T14" s="83">
        <v>0</v>
      </c>
      <c r="U14" s="83">
        <v>0</v>
      </c>
      <c r="V14" s="83">
        <v>0</v>
      </c>
      <c r="W14" s="83">
        <v>0</v>
      </c>
      <c r="X14" s="83">
        <v>15.3</v>
      </c>
      <c r="Y14" s="83">
        <v>0</v>
      </c>
      <c r="Z14" s="83">
        <v>0</v>
      </c>
      <c r="AA14" s="83">
        <v>10.34</v>
      </c>
      <c r="AB14" s="83">
        <v>0</v>
      </c>
      <c r="AC14" s="83">
        <v>0</v>
      </c>
      <c r="AD14" s="83">
        <v>0</v>
      </c>
      <c r="AE14" s="83">
        <v>0</v>
      </c>
      <c r="AF14" s="83">
        <v>0</v>
      </c>
      <c r="AG14" s="83">
        <v>0</v>
      </c>
      <c r="AH14" s="83">
        <v>0</v>
      </c>
      <c r="AI14" s="83">
        <v>0</v>
      </c>
      <c r="AJ14" s="83">
        <v>0</v>
      </c>
      <c r="AK14" s="83">
        <v>0</v>
      </c>
      <c r="AL14" s="83">
        <v>0</v>
      </c>
      <c r="AM14" s="83">
        <v>0</v>
      </c>
      <c r="AN14" s="83">
        <v>0</v>
      </c>
      <c r="AO14" s="83">
        <v>0</v>
      </c>
      <c r="AP14" s="83">
        <v>0</v>
      </c>
      <c r="AQ14" s="83">
        <v>0</v>
      </c>
      <c r="AR14" s="83">
        <v>0</v>
      </c>
      <c r="AS14" s="83">
        <v>0</v>
      </c>
      <c r="AT14" s="83">
        <v>0</v>
      </c>
      <c r="AU14" s="83">
        <v>0</v>
      </c>
      <c r="AV14" s="83">
        <v>0</v>
      </c>
      <c r="AW14" s="83">
        <v>0</v>
      </c>
      <c r="AX14" s="83">
        <v>0</v>
      </c>
      <c r="AY14" s="83">
        <v>0</v>
      </c>
      <c r="AZ14" s="83">
        <v>0</v>
      </c>
      <c r="BA14" s="83">
        <v>0</v>
      </c>
      <c r="BB14" s="83">
        <v>0</v>
      </c>
      <c r="BC14" s="83">
        <v>0</v>
      </c>
      <c r="BD14" s="83">
        <v>0</v>
      </c>
      <c r="BE14" s="83">
        <v>0</v>
      </c>
      <c r="BF14" s="83">
        <v>0</v>
      </c>
      <c r="BG14" s="83">
        <v>0</v>
      </c>
      <c r="BH14" s="83">
        <v>0</v>
      </c>
      <c r="BI14" s="83">
        <v>0</v>
      </c>
      <c r="BJ14" s="83">
        <v>0</v>
      </c>
      <c r="BK14" s="83">
        <v>0</v>
      </c>
      <c r="BL14" s="83">
        <v>0</v>
      </c>
      <c r="BM14" s="83">
        <v>0</v>
      </c>
      <c r="BN14" s="83">
        <v>0</v>
      </c>
      <c r="BO14" s="83">
        <v>0</v>
      </c>
      <c r="BP14" s="83">
        <v>0</v>
      </c>
      <c r="BQ14" s="83">
        <v>0</v>
      </c>
      <c r="BR14" s="83">
        <v>0</v>
      </c>
      <c r="BS14" s="83">
        <v>0</v>
      </c>
      <c r="BT14" s="83">
        <v>0</v>
      </c>
      <c r="BU14" s="83">
        <v>0</v>
      </c>
      <c r="BV14" s="83">
        <v>0</v>
      </c>
      <c r="BW14" s="83">
        <v>0</v>
      </c>
      <c r="BX14" s="83">
        <v>0</v>
      </c>
      <c r="BY14" s="83">
        <v>0</v>
      </c>
      <c r="BZ14" s="83">
        <v>0</v>
      </c>
      <c r="CA14" s="83">
        <v>0</v>
      </c>
      <c r="CB14" s="83">
        <v>0</v>
      </c>
      <c r="CC14" s="83">
        <v>0</v>
      </c>
      <c r="CD14" s="83">
        <v>0</v>
      </c>
      <c r="CE14" s="83">
        <v>0</v>
      </c>
      <c r="CF14" s="83">
        <v>0</v>
      </c>
      <c r="CG14" s="83">
        <v>0</v>
      </c>
      <c r="CH14" s="83">
        <v>0</v>
      </c>
      <c r="CI14" s="83">
        <v>0</v>
      </c>
      <c r="CJ14" s="83">
        <v>0</v>
      </c>
      <c r="CK14" s="83">
        <v>0</v>
      </c>
      <c r="CL14" s="83">
        <v>0</v>
      </c>
      <c r="CM14" s="83">
        <v>0</v>
      </c>
      <c r="CN14" s="83">
        <v>0</v>
      </c>
      <c r="CO14" s="83">
        <v>0</v>
      </c>
      <c r="CP14" s="83">
        <v>0</v>
      </c>
      <c r="CQ14" s="83">
        <v>0</v>
      </c>
      <c r="CR14" s="83">
        <v>0</v>
      </c>
      <c r="CS14" s="83">
        <v>15.287000000000001</v>
      </c>
      <c r="CT14" s="83">
        <v>0</v>
      </c>
      <c r="CU14" s="83">
        <v>0</v>
      </c>
      <c r="CV14" s="83">
        <v>0</v>
      </c>
      <c r="CW14" s="83">
        <v>0</v>
      </c>
      <c r="CX14" s="83">
        <v>0</v>
      </c>
      <c r="CY14" s="83">
        <v>0</v>
      </c>
      <c r="CZ14" s="83">
        <v>0</v>
      </c>
      <c r="DA14" s="83">
        <v>0</v>
      </c>
      <c r="DB14" s="83">
        <v>0</v>
      </c>
      <c r="DC14" s="83">
        <v>0</v>
      </c>
      <c r="DD14" s="83">
        <v>0</v>
      </c>
      <c r="DE14" s="83">
        <v>0</v>
      </c>
      <c r="DF14" s="83">
        <v>0</v>
      </c>
      <c r="DG14" s="83">
        <v>0</v>
      </c>
      <c r="DH14" s="83">
        <v>0</v>
      </c>
      <c r="DI14" s="83">
        <v>0</v>
      </c>
      <c r="DJ14" s="83">
        <v>0</v>
      </c>
      <c r="DK14" s="83">
        <v>0</v>
      </c>
      <c r="DL14" s="83">
        <v>0</v>
      </c>
      <c r="DM14" s="83">
        <v>0</v>
      </c>
      <c r="DN14" s="83">
        <v>0</v>
      </c>
      <c r="DO14" s="83">
        <v>0</v>
      </c>
      <c r="DP14" s="83">
        <v>0</v>
      </c>
      <c r="DQ14" s="83">
        <v>0</v>
      </c>
      <c r="DR14" s="83">
        <v>0</v>
      </c>
      <c r="DS14" s="83">
        <v>0</v>
      </c>
      <c r="DT14" s="83">
        <v>0</v>
      </c>
      <c r="DU14" s="83">
        <v>0</v>
      </c>
      <c r="DV14" s="83">
        <v>0</v>
      </c>
      <c r="DW14" s="83">
        <v>0</v>
      </c>
      <c r="DX14" s="83">
        <v>0</v>
      </c>
      <c r="DY14" s="83">
        <v>15.3</v>
      </c>
      <c r="DZ14" s="83">
        <v>0</v>
      </c>
      <c r="EA14" s="83">
        <v>0</v>
      </c>
      <c r="EB14" s="83">
        <v>10.34</v>
      </c>
      <c r="EC14" s="83">
        <v>0</v>
      </c>
      <c r="ED14" s="83">
        <v>0</v>
      </c>
      <c r="EE14" s="83">
        <v>0</v>
      </c>
      <c r="EF14" s="83">
        <v>0</v>
      </c>
      <c r="EG14" s="83">
        <v>0</v>
      </c>
      <c r="EH14" s="83">
        <v>0</v>
      </c>
      <c r="EI14" s="83">
        <v>0</v>
      </c>
      <c r="EJ14" s="83">
        <v>0</v>
      </c>
      <c r="EK14" s="83">
        <v>0</v>
      </c>
      <c r="EL14" s="83">
        <v>0</v>
      </c>
      <c r="EM14" s="83">
        <v>0</v>
      </c>
      <c r="EN14" s="83">
        <v>0</v>
      </c>
      <c r="EO14" s="83">
        <v>0</v>
      </c>
      <c r="EP14" s="83">
        <v>0</v>
      </c>
      <c r="EQ14" s="83">
        <v>0</v>
      </c>
      <c r="ER14" s="83">
        <v>0</v>
      </c>
      <c r="ES14" s="83">
        <v>0</v>
      </c>
      <c r="ET14" s="83">
        <v>0</v>
      </c>
      <c r="EU14" s="83">
        <v>0</v>
      </c>
      <c r="EV14" s="83">
        <v>0</v>
      </c>
      <c r="EW14" s="83">
        <v>0</v>
      </c>
      <c r="EX14" s="83">
        <v>0</v>
      </c>
      <c r="EY14" s="83">
        <v>0</v>
      </c>
      <c r="EZ14" s="83">
        <v>0</v>
      </c>
      <c r="FA14" s="83">
        <v>0</v>
      </c>
      <c r="FB14" s="83">
        <v>0</v>
      </c>
      <c r="FC14" s="83">
        <v>0</v>
      </c>
      <c r="FD14" s="83">
        <v>0</v>
      </c>
      <c r="FE14" s="83">
        <v>0</v>
      </c>
      <c r="FF14" s="83">
        <v>0</v>
      </c>
      <c r="FG14" s="83">
        <v>0</v>
      </c>
      <c r="FH14" s="83">
        <v>0</v>
      </c>
      <c r="FI14" s="83">
        <v>0</v>
      </c>
      <c r="FJ14" s="83">
        <v>0</v>
      </c>
      <c r="FK14" s="83">
        <v>0</v>
      </c>
      <c r="FL14" s="83">
        <v>0</v>
      </c>
      <c r="FM14" s="83">
        <v>0</v>
      </c>
      <c r="FN14" s="83">
        <v>0</v>
      </c>
      <c r="FO14" s="83">
        <v>0</v>
      </c>
      <c r="FP14" s="83">
        <v>0</v>
      </c>
      <c r="FQ14" s="83">
        <v>0</v>
      </c>
      <c r="FR14" s="83">
        <v>0</v>
      </c>
      <c r="FS14" s="83">
        <v>0</v>
      </c>
      <c r="FT14" s="83">
        <v>0</v>
      </c>
      <c r="FU14" s="83">
        <v>0</v>
      </c>
      <c r="FV14" s="83">
        <v>0</v>
      </c>
      <c r="FW14" s="83">
        <v>0</v>
      </c>
      <c r="FX14" s="83">
        <v>0</v>
      </c>
      <c r="FY14" s="83">
        <v>0</v>
      </c>
      <c r="FZ14" s="83">
        <v>0</v>
      </c>
      <c r="GA14" s="83">
        <v>0</v>
      </c>
      <c r="GB14" s="83">
        <v>0</v>
      </c>
      <c r="GC14" s="83">
        <v>0</v>
      </c>
      <c r="GD14" s="83">
        <v>0</v>
      </c>
      <c r="GE14" s="83">
        <v>0</v>
      </c>
      <c r="GF14" s="83">
        <v>0</v>
      </c>
      <c r="GG14" s="83">
        <v>0</v>
      </c>
      <c r="GH14" s="83">
        <v>0</v>
      </c>
      <c r="GI14" s="83">
        <v>0</v>
      </c>
      <c r="GJ14" s="83">
        <v>0</v>
      </c>
      <c r="GK14" s="83">
        <v>0</v>
      </c>
      <c r="GL14" s="83">
        <v>0</v>
      </c>
      <c r="GM14" s="83">
        <v>0</v>
      </c>
      <c r="GN14" s="83">
        <v>0</v>
      </c>
      <c r="GO14" s="83">
        <v>0</v>
      </c>
      <c r="GP14" s="83">
        <v>0</v>
      </c>
      <c r="GQ14" s="83">
        <v>0</v>
      </c>
      <c r="GR14" s="83">
        <v>0</v>
      </c>
      <c r="GS14" s="83">
        <v>0</v>
      </c>
      <c r="GT14" s="83">
        <v>15.287000000000001</v>
      </c>
      <c r="GU14" s="83">
        <v>0</v>
      </c>
      <c r="GV14" s="83">
        <v>0</v>
      </c>
      <c r="GW14" s="83">
        <v>0</v>
      </c>
      <c r="GX14" s="83">
        <v>0</v>
      </c>
      <c r="GY14" s="83">
        <v>0</v>
      </c>
      <c r="GZ14" s="83">
        <v>0</v>
      </c>
      <c r="HA14" s="83">
        <v>0</v>
      </c>
      <c r="HB14" s="83">
        <v>0</v>
      </c>
      <c r="HC14" s="83">
        <v>0</v>
      </c>
      <c r="HD14" s="83">
        <v>0</v>
      </c>
      <c r="HE14" s="83">
        <v>0</v>
      </c>
      <c r="HF14" s="83">
        <v>0</v>
      </c>
      <c r="HG14" s="83">
        <v>0</v>
      </c>
      <c r="HH14" s="83">
        <v>0</v>
      </c>
      <c r="HI14" s="83">
        <v>0</v>
      </c>
      <c r="HJ14" s="83">
        <v>0</v>
      </c>
      <c r="HK14" s="83">
        <v>25.64</v>
      </c>
      <c r="HL14" s="83">
        <v>0</v>
      </c>
      <c r="HM14" s="83">
        <v>0</v>
      </c>
      <c r="HN14" s="83">
        <v>0</v>
      </c>
      <c r="HO14" s="83">
        <v>0</v>
      </c>
      <c r="HP14" s="83">
        <v>0</v>
      </c>
      <c r="HQ14" s="83">
        <v>0</v>
      </c>
      <c r="HR14" s="83">
        <v>0</v>
      </c>
      <c r="HS14" s="83">
        <v>0</v>
      </c>
      <c r="HT14" s="83">
        <v>0</v>
      </c>
      <c r="HU14" s="83">
        <v>0</v>
      </c>
      <c r="HV14" s="83">
        <v>0</v>
      </c>
      <c r="HW14" s="83">
        <v>0</v>
      </c>
      <c r="HX14" s="83">
        <v>15.287000000000001</v>
      </c>
      <c r="HY14" s="83">
        <v>0</v>
      </c>
      <c r="HZ14" s="83">
        <v>0</v>
      </c>
      <c r="IA14" s="83">
        <v>0</v>
      </c>
      <c r="IB14" s="83">
        <v>0</v>
      </c>
      <c r="IC14" s="83">
        <v>0</v>
      </c>
      <c r="ID14" s="83">
        <v>0</v>
      </c>
      <c r="IE14" s="83">
        <v>0</v>
      </c>
      <c r="IF14" s="83">
        <v>25.64</v>
      </c>
      <c r="IG14" s="83">
        <v>0</v>
      </c>
      <c r="IH14" s="83">
        <v>0</v>
      </c>
      <c r="II14" s="83">
        <v>0</v>
      </c>
      <c r="IJ14" s="83">
        <v>0</v>
      </c>
      <c r="IK14" s="83">
        <v>0</v>
      </c>
      <c r="IL14" s="83">
        <v>0</v>
      </c>
      <c r="IM14" s="83">
        <v>0</v>
      </c>
      <c r="IN14" s="83">
        <v>0</v>
      </c>
      <c r="IO14" s="83">
        <v>0</v>
      </c>
      <c r="IP14" s="83">
        <v>0</v>
      </c>
      <c r="IQ14" s="83">
        <v>0</v>
      </c>
      <c r="IR14" s="83">
        <v>0</v>
      </c>
      <c r="IS14" s="83">
        <v>15.287000000000001</v>
      </c>
      <c r="IT14" s="83">
        <v>0</v>
      </c>
      <c r="IU14" s="83">
        <v>0</v>
      </c>
      <c r="IV14" s="84"/>
      <c r="IW14" s="81">
        <v>0</v>
      </c>
      <c r="IX14" s="81">
        <v>0</v>
      </c>
      <c r="IY14" s="81">
        <v>0</v>
      </c>
      <c r="IZ14" s="81">
        <v>0</v>
      </c>
      <c r="JA14" s="81">
        <v>0</v>
      </c>
      <c r="JB14" s="81">
        <v>0</v>
      </c>
      <c r="JC14" s="81">
        <v>0</v>
      </c>
      <c r="JD14" s="81">
        <v>0</v>
      </c>
      <c r="JE14" s="81">
        <v>0</v>
      </c>
      <c r="JF14" s="81">
        <v>0</v>
      </c>
      <c r="JG14" s="81">
        <v>0</v>
      </c>
      <c r="JH14" s="81">
        <v>0</v>
      </c>
      <c r="JI14" s="81">
        <v>0</v>
      </c>
      <c r="JJ14" s="81">
        <v>0</v>
      </c>
      <c r="JK14" s="81">
        <v>1</v>
      </c>
      <c r="JL14" s="81">
        <v>0</v>
      </c>
      <c r="JM14" s="81">
        <v>0</v>
      </c>
      <c r="JN14" s="81">
        <v>2</v>
      </c>
      <c r="JO14" s="81">
        <v>0</v>
      </c>
      <c r="JP14" s="81">
        <v>0</v>
      </c>
      <c r="JQ14" s="81">
        <v>0</v>
      </c>
      <c r="JR14" s="81">
        <v>0</v>
      </c>
      <c r="JS14" s="81">
        <v>0</v>
      </c>
      <c r="JT14" s="81">
        <v>0</v>
      </c>
      <c r="JU14" s="81">
        <v>0</v>
      </c>
      <c r="JV14" s="81">
        <v>0</v>
      </c>
      <c r="JW14" s="81">
        <v>0</v>
      </c>
      <c r="JX14" s="81">
        <v>0</v>
      </c>
      <c r="JY14" s="81">
        <v>0</v>
      </c>
      <c r="JZ14" s="81">
        <v>0</v>
      </c>
      <c r="KA14" s="81">
        <v>0</v>
      </c>
      <c r="KB14" s="81">
        <v>0</v>
      </c>
      <c r="KC14" s="81">
        <v>0</v>
      </c>
      <c r="KD14" s="81">
        <v>0</v>
      </c>
      <c r="KE14" s="81">
        <v>0</v>
      </c>
      <c r="KF14" s="81">
        <v>0</v>
      </c>
      <c r="KG14" s="81">
        <v>0</v>
      </c>
      <c r="KH14" s="81">
        <v>0</v>
      </c>
      <c r="KI14" s="81">
        <v>0</v>
      </c>
      <c r="KJ14" s="81">
        <v>0</v>
      </c>
      <c r="KK14" s="81">
        <v>0</v>
      </c>
      <c r="KL14" s="81">
        <v>0</v>
      </c>
      <c r="KM14" s="81">
        <v>0</v>
      </c>
      <c r="KN14" s="81">
        <v>0</v>
      </c>
      <c r="KO14" s="81">
        <v>0</v>
      </c>
      <c r="KP14" s="81">
        <v>0</v>
      </c>
      <c r="KQ14" s="81">
        <v>0</v>
      </c>
      <c r="KR14" s="81">
        <v>0</v>
      </c>
      <c r="KS14" s="81">
        <v>0</v>
      </c>
      <c r="KT14" s="81">
        <v>0</v>
      </c>
      <c r="KU14" s="81">
        <v>0</v>
      </c>
      <c r="KV14" s="81">
        <v>0</v>
      </c>
      <c r="KW14" s="81">
        <v>0</v>
      </c>
      <c r="KX14" s="81">
        <v>0</v>
      </c>
      <c r="KY14" s="81">
        <v>0</v>
      </c>
      <c r="KZ14" s="81">
        <v>0</v>
      </c>
      <c r="LA14" s="81">
        <v>0</v>
      </c>
      <c r="LB14" s="81">
        <v>0</v>
      </c>
      <c r="LC14" s="81">
        <v>0</v>
      </c>
      <c r="LD14" s="81">
        <v>0</v>
      </c>
      <c r="LE14" s="81">
        <v>0</v>
      </c>
      <c r="LF14" s="81">
        <v>0</v>
      </c>
      <c r="LG14" s="81">
        <v>0</v>
      </c>
      <c r="LH14" s="81">
        <v>0</v>
      </c>
      <c r="LI14" s="81">
        <v>0</v>
      </c>
      <c r="LJ14" s="81">
        <v>0</v>
      </c>
      <c r="LK14" s="81">
        <v>0</v>
      </c>
      <c r="LL14" s="81">
        <v>0</v>
      </c>
      <c r="LM14" s="81">
        <v>0</v>
      </c>
      <c r="LN14" s="81">
        <v>0</v>
      </c>
      <c r="LO14" s="81">
        <v>0</v>
      </c>
      <c r="LP14" s="81">
        <v>0</v>
      </c>
      <c r="LQ14" s="81">
        <v>0</v>
      </c>
      <c r="LR14" s="81">
        <v>0</v>
      </c>
      <c r="LS14" s="81">
        <v>0</v>
      </c>
      <c r="LT14" s="81">
        <v>0</v>
      </c>
      <c r="LU14" s="81">
        <v>0</v>
      </c>
      <c r="LV14" s="81">
        <v>0</v>
      </c>
      <c r="LW14" s="81">
        <v>0</v>
      </c>
      <c r="LX14" s="81">
        <v>0</v>
      </c>
      <c r="LY14" s="81">
        <v>0</v>
      </c>
      <c r="LZ14" s="81">
        <v>0</v>
      </c>
      <c r="MA14" s="81">
        <v>0</v>
      </c>
      <c r="MB14" s="81">
        <v>0</v>
      </c>
      <c r="MC14" s="81">
        <v>0</v>
      </c>
      <c r="MD14" s="81">
        <v>0</v>
      </c>
      <c r="ME14" s="81">
        <v>0</v>
      </c>
      <c r="MF14" s="81">
        <v>1</v>
      </c>
      <c r="MG14" s="81">
        <v>0</v>
      </c>
      <c r="MH14" s="81">
        <v>0</v>
      </c>
      <c r="MI14" s="81">
        <v>0</v>
      </c>
      <c r="MJ14" s="81">
        <v>0</v>
      </c>
      <c r="MK14" s="81">
        <v>0</v>
      </c>
      <c r="ML14" s="81">
        <v>0</v>
      </c>
      <c r="MM14" s="81">
        <v>0</v>
      </c>
      <c r="MN14" s="81">
        <v>0</v>
      </c>
      <c r="MO14" s="81">
        <v>0</v>
      </c>
      <c r="MP14" s="81">
        <v>0</v>
      </c>
      <c r="MQ14" s="81">
        <v>0</v>
      </c>
      <c r="MR14" s="81">
        <v>0</v>
      </c>
      <c r="MS14" s="81">
        <v>0</v>
      </c>
      <c r="MT14" s="81">
        <v>0</v>
      </c>
      <c r="MU14" s="81">
        <v>0</v>
      </c>
      <c r="MV14" s="81">
        <v>0</v>
      </c>
      <c r="MW14" s="81">
        <v>0</v>
      </c>
      <c r="MX14" s="81">
        <v>0</v>
      </c>
      <c r="MY14" s="81">
        <v>0</v>
      </c>
      <c r="MZ14" s="81">
        <v>0</v>
      </c>
      <c r="NA14" s="81">
        <v>0</v>
      </c>
      <c r="NB14" s="81">
        <v>0</v>
      </c>
      <c r="NC14" s="81">
        <v>0</v>
      </c>
      <c r="ND14" s="81">
        <v>0</v>
      </c>
      <c r="NE14" s="81">
        <v>0</v>
      </c>
      <c r="NF14" s="81">
        <v>0</v>
      </c>
      <c r="NG14" s="81">
        <v>0</v>
      </c>
      <c r="NH14" s="81">
        <v>0</v>
      </c>
      <c r="NI14" s="81">
        <v>0</v>
      </c>
      <c r="NJ14" s="81">
        <v>0</v>
      </c>
      <c r="NK14" s="81">
        <v>0</v>
      </c>
      <c r="NL14" s="81">
        <v>1</v>
      </c>
      <c r="NM14" s="81">
        <v>0</v>
      </c>
      <c r="NN14" s="81">
        <v>0</v>
      </c>
      <c r="NO14" s="81">
        <v>2</v>
      </c>
      <c r="NP14" s="81">
        <v>0</v>
      </c>
      <c r="NQ14" s="81">
        <v>0</v>
      </c>
      <c r="NR14" s="81">
        <v>0</v>
      </c>
      <c r="NS14" s="81">
        <v>0</v>
      </c>
      <c r="NT14" s="81">
        <v>0</v>
      </c>
      <c r="NU14" s="81">
        <v>0</v>
      </c>
      <c r="NV14" s="81">
        <v>0</v>
      </c>
      <c r="NW14" s="81">
        <v>0</v>
      </c>
      <c r="NX14" s="81">
        <v>0</v>
      </c>
      <c r="NY14" s="81">
        <v>0</v>
      </c>
      <c r="NZ14" s="81">
        <v>0</v>
      </c>
      <c r="OA14" s="81">
        <v>0</v>
      </c>
      <c r="OB14" s="81">
        <v>0</v>
      </c>
      <c r="OC14" s="81">
        <v>0</v>
      </c>
      <c r="OD14" s="81">
        <v>0</v>
      </c>
      <c r="OE14" s="81">
        <v>0</v>
      </c>
      <c r="OF14" s="81">
        <v>0</v>
      </c>
      <c r="OG14" s="81">
        <v>0</v>
      </c>
      <c r="OH14" s="81">
        <v>0</v>
      </c>
      <c r="OI14" s="81">
        <v>0</v>
      </c>
      <c r="OJ14" s="81">
        <v>0</v>
      </c>
      <c r="OK14" s="81">
        <v>0</v>
      </c>
      <c r="OL14" s="81">
        <v>0</v>
      </c>
      <c r="OM14" s="81">
        <v>0</v>
      </c>
      <c r="ON14" s="81">
        <v>0</v>
      </c>
      <c r="OO14" s="81">
        <v>0</v>
      </c>
      <c r="OP14" s="81">
        <v>0</v>
      </c>
      <c r="OQ14" s="81">
        <v>0</v>
      </c>
      <c r="OR14" s="81">
        <v>0</v>
      </c>
      <c r="OS14" s="81">
        <v>0</v>
      </c>
      <c r="OT14" s="81">
        <v>0</v>
      </c>
      <c r="OU14" s="81">
        <v>0</v>
      </c>
      <c r="OV14" s="81">
        <v>0</v>
      </c>
      <c r="OW14" s="81">
        <v>0</v>
      </c>
      <c r="OX14" s="81">
        <v>0</v>
      </c>
      <c r="OY14" s="81">
        <v>0</v>
      </c>
      <c r="OZ14" s="81">
        <v>0</v>
      </c>
      <c r="PA14" s="81">
        <v>0</v>
      </c>
      <c r="PB14" s="81">
        <v>0</v>
      </c>
      <c r="PC14" s="81">
        <v>0</v>
      </c>
      <c r="PD14" s="81">
        <v>0</v>
      </c>
      <c r="PE14" s="81">
        <v>0</v>
      </c>
      <c r="PF14" s="81">
        <v>0</v>
      </c>
      <c r="PG14" s="81">
        <v>0</v>
      </c>
      <c r="PH14" s="81">
        <v>0</v>
      </c>
      <c r="PI14" s="81">
        <v>0</v>
      </c>
      <c r="PJ14" s="81">
        <v>0</v>
      </c>
      <c r="PK14" s="81">
        <v>0</v>
      </c>
      <c r="PL14" s="81">
        <v>0</v>
      </c>
      <c r="PM14" s="81">
        <v>0</v>
      </c>
      <c r="PN14" s="81">
        <v>0</v>
      </c>
      <c r="PO14" s="81">
        <v>0</v>
      </c>
      <c r="PP14" s="81">
        <v>0</v>
      </c>
      <c r="PQ14" s="81">
        <v>0</v>
      </c>
      <c r="PR14" s="81">
        <v>0</v>
      </c>
      <c r="PS14" s="81">
        <v>0</v>
      </c>
      <c r="PT14" s="81">
        <v>0</v>
      </c>
      <c r="PU14" s="81">
        <v>0</v>
      </c>
      <c r="PV14" s="81">
        <v>0</v>
      </c>
      <c r="PW14" s="81">
        <v>0</v>
      </c>
      <c r="PX14" s="81">
        <v>0</v>
      </c>
      <c r="PY14" s="81">
        <v>0</v>
      </c>
      <c r="PZ14" s="81">
        <v>0</v>
      </c>
      <c r="QA14" s="81">
        <v>0</v>
      </c>
      <c r="QB14" s="81">
        <v>0</v>
      </c>
      <c r="QC14" s="81">
        <v>0</v>
      </c>
      <c r="QD14" s="81">
        <v>0</v>
      </c>
      <c r="QE14" s="81">
        <v>0</v>
      </c>
      <c r="QF14" s="81">
        <v>0</v>
      </c>
      <c r="QG14" s="81">
        <v>1</v>
      </c>
      <c r="QH14" s="81">
        <v>0</v>
      </c>
      <c r="QI14" s="81">
        <v>0</v>
      </c>
      <c r="QJ14" s="81">
        <v>0</v>
      </c>
      <c r="QK14" s="81">
        <v>0</v>
      </c>
      <c r="QL14" s="81">
        <v>0</v>
      </c>
      <c r="QM14" s="81">
        <v>0</v>
      </c>
      <c r="QN14" s="81">
        <v>0</v>
      </c>
      <c r="QO14" s="81">
        <v>0</v>
      </c>
      <c r="QP14" s="81">
        <v>0</v>
      </c>
      <c r="QQ14" s="81">
        <v>0</v>
      </c>
      <c r="QR14" s="81">
        <v>0</v>
      </c>
      <c r="QS14" s="81">
        <v>0</v>
      </c>
      <c r="QT14" s="81">
        <v>0</v>
      </c>
      <c r="QU14" s="81">
        <v>0</v>
      </c>
      <c r="QV14" s="81">
        <v>0</v>
      </c>
      <c r="QW14" s="81">
        <v>0</v>
      </c>
      <c r="QX14" s="81">
        <v>3</v>
      </c>
      <c r="QY14" s="81">
        <v>0</v>
      </c>
      <c r="QZ14" s="81">
        <v>0</v>
      </c>
      <c r="RA14" s="81">
        <v>0</v>
      </c>
      <c r="RB14" s="81">
        <v>0</v>
      </c>
      <c r="RC14" s="81">
        <v>0</v>
      </c>
      <c r="RD14" s="81">
        <v>0</v>
      </c>
      <c r="RE14" s="81">
        <v>0</v>
      </c>
      <c r="RF14" s="81">
        <v>0</v>
      </c>
      <c r="RG14" s="81">
        <v>0</v>
      </c>
      <c r="RH14" s="81">
        <v>0</v>
      </c>
      <c r="RI14" s="81">
        <v>0</v>
      </c>
      <c r="RJ14" s="81">
        <v>0</v>
      </c>
      <c r="RK14" s="81">
        <v>1</v>
      </c>
      <c r="RL14" s="81">
        <v>0</v>
      </c>
      <c r="RM14" s="81">
        <v>0</v>
      </c>
      <c r="RN14" s="81">
        <v>0</v>
      </c>
      <c r="RO14" s="81">
        <v>0</v>
      </c>
      <c r="RP14" s="81">
        <v>0</v>
      </c>
      <c r="RQ14" s="81">
        <v>0</v>
      </c>
      <c r="RR14" s="81">
        <v>0</v>
      </c>
      <c r="RS14" s="81">
        <v>3</v>
      </c>
      <c r="RT14" s="81">
        <v>0</v>
      </c>
      <c r="RU14" s="81">
        <v>0</v>
      </c>
      <c r="RV14" s="81">
        <v>0</v>
      </c>
      <c r="RW14" s="81">
        <v>0</v>
      </c>
      <c r="RX14" s="81">
        <v>0</v>
      </c>
      <c r="RY14" s="81">
        <v>0</v>
      </c>
      <c r="RZ14" s="81">
        <v>0</v>
      </c>
      <c r="SA14" s="81">
        <v>0</v>
      </c>
      <c r="SB14" s="81">
        <v>0</v>
      </c>
      <c r="SC14" s="81">
        <v>0</v>
      </c>
      <c r="SD14" s="81">
        <v>0</v>
      </c>
      <c r="SE14" s="81">
        <v>0</v>
      </c>
      <c r="SF14" s="81">
        <v>1</v>
      </c>
      <c r="SG14" s="81">
        <v>0</v>
      </c>
      <c r="SH14" s="81">
        <v>0</v>
      </c>
    </row>
    <row r="15" spans="1:503">
      <c r="A15" s="18" t="s">
        <v>2027</v>
      </c>
      <c r="B15" s="80">
        <v>7</v>
      </c>
      <c r="C15" s="80">
        <v>7</v>
      </c>
      <c r="D15" s="80">
        <v>1</v>
      </c>
      <c r="E15" s="80">
        <v>2010</v>
      </c>
      <c r="F15" s="80" t="s">
        <v>86</v>
      </c>
      <c r="G15" s="182" t="s">
        <v>2020</v>
      </c>
      <c r="H15" s="80" t="s">
        <v>2021</v>
      </c>
      <c r="I15" s="173"/>
      <c r="J15" s="83">
        <v>0</v>
      </c>
      <c r="K15" s="83">
        <v>0</v>
      </c>
      <c r="L15" s="83">
        <v>0</v>
      </c>
      <c r="M15" s="83">
        <v>0</v>
      </c>
      <c r="N15" s="83">
        <v>0</v>
      </c>
      <c r="O15" s="83">
        <v>0</v>
      </c>
      <c r="P15" s="83">
        <v>0</v>
      </c>
      <c r="Q15" s="83">
        <v>0</v>
      </c>
      <c r="R15" s="83">
        <v>0</v>
      </c>
      <c r="S15" s="83">
        <v>0</v>
      </c>
      <c r="T15" s="83">
        <v>0</v>
      </c>
      <c r="U15" s="83">
        <v>0</v>
      </c>
      <c r="V15" s="83">
        <v>0</v>
      </c>
      <c r="W15" s="83">
        <v>0</v>
      </c>
      <c r="X15" s="83">
        <v>13.145</v>
      </c>
      <c r="Y15" s="83">
        <v>0</v>
      </c>
      <c r="Z15" s="83">
        <v>0</v>
      </c>
      <c r="AA15" s="83">
        <v>10.632999999999999</v>
      </c>
      <c r="AB15" s="83">
        <v>0</v>
      </c>
      <c r="AC15" s="83">
        <v>0</v>
      </c>
      <c r="AD15" s="83">
        <v>0</v>
      </c>
      <c r="AE15" s="83">
        <v>0</v>
      </c>
      <c r="AF15" s="83">
        <v>0</v>
      </c>
      <c r="AG15" s="83">
        <v>0</v>
      </c>
      <c r="AH15" s="83">
        <v>0</v>
      </c>
      <c r="AI15" s="83">
        <v>0</v>
      </c>
      <c r="AJ15" s="83">
        <v>0</v>
      </c>
      <c r="AK15" s="83">
        <v>0</v>
      </c>
      <c r="AL15" s="83">
        <v>0</v>
      </c>
      <c r="AM15" s="83">
        <v>0</v>
      </c>
      <c r="AN15" s="83">
        <v>0</v>
      </c>
      <c r="AO15" s="83">
        <v>0</v>
      </c>
      <c r="AP15" s="83">
        <v>0</v>
      </c>
      <c r="AQ15" s="83">
        <v>0</v>
      </c>
      <c r="AR15" s="83">
        <v>0</v>
      </c>
      <c r="AS15" s="83">
        <v>0</v>
      </c>
      <c r="AT15" s="83">
        <v>0</v>
      </c>
      <c r="AU15" s="83">
        <v>0</v>
      </c>
      <c r="AV15" s="83">
        <v>0</v>
      </c>
      <c r="AW15" s="83">
        <v>0</v>
      </c>
      <c r="AX15" s="83">
        <v>0</v>
      </c>
      <c r="AY15" s="83">
        <v>0</v>
      </c>
      <c r="AZ15" s="83">
        <v>0</v>
      </c>
      <c r="BA15" s="83">
        <v>0</v>
      </c>
      <c r="BB15" s="83">
        <v>0</v>
      </c>
      <c r="BC15" s="83">
        <v>0</v>
      </c>
      <c r="BD15" s="83">
        <v>0</v>
      </c>
      <c r="BE15" s="83">
        <v>0</v>
      </c>
      <c r="BF15" s="83">
        <v>0</v>
      </c>
      <c r="BG15" s="83">
        <v>0</v>
      </c>
      <c r="BH15" s="83">
        <v>0</v>
      </c>
      <c r="BI15" s="83">
        <v>0</v>
      </c>
      <c r="BJ15" s="83">
        <v>0</v>
      </c>
      <c r="BK15" s="83">
        <v>0</v>
      </c>
      <c r="BL15" s="83">
        <v>0</v>
      </c>
      <c r="BM15" s="83">
        <v>0</v>
      </c>
      <c r="BN15" s="83">
        <v>0</v>
      </c>
      <c r="BO15" s="83">
        <v>0</v>
      </c>
      <c r="BP15" s="83">
        <v>0</v>
      </c>
      <c r="BQ15" s="83">
        <v>0</v>
      </c>
      <c r="BR15" s="83">
        <v>0</v>
      </c>
      <c r="BS15" s="83">
        <v>0</v>
      </c>
      <c r="BT15" s="83">
        <v>0</v>
      </c>
      <c r="BU15" s="83">
        <v>0</v>
      </c>
      <c r="BV15" s="83">
        <v>0</v>
      </c>
      <c r="BW15" s="83">
        <v>0</v>
      </c>
      <c r="BX15" s="83">
        <v>0</v>
      </c>
      <c r="BY15" s="83">
        <v>0</v>
      </c>
      <c r="BZ15" s="83">
        <v>0</v>
      </c>
      <c r="CA15" s="83">
        <v>0</v>
      </c>
      <c r="CB15" s="83">
        <v>0</v>
      </c>
      <c r="CC15" s="83">
        <v>0</v>
      </c>
      <c r="CD15" s="83">
        <v>0</v>
      </c>
      <c r="CE15" s="83">
        <v>0</v>
      </c>
      <c r="CF15" s="83">
        <v>0</v>
      </c>
      <c r="CG15" s="83">
        <v>0</v>
      </c>
      <c r="CH15" s="83">
        <v>0</v>
      </c>
      <c r="CI15" s="83">
        <v>0</v>
      </c>
      <c r="CJ15" s="83">
        <v>0</v>
      </c>
      <c r="CK15" s="83">
        <v>0</v>
      </c>
      <c r="CL15" s="83">
        <v>0</v>
      </c>
      <c r="CM15" s="83">
        <v>0</v>
      </c>
      <c r="CN15" s="83">
        <v>0</v>
      </c>
      <c r="CO15" s="83">
        <v>0</v>
      </c>
      <c r="CP15" s="83">
        <v>0</v>
      </c>
      <c r="CQ15" s="83">
        <v>0</v>
      </c>
      <c r="CR15" s="83">
        <v>0</v>
      </c>
      <c r="CS15" s="83">
        <v>14.689</v>
      </c>
      <c r="CT15" s="83">
        <v>0</v>
      </c>
      <c r="CU15" s="83">
        <v>0</v>
      </c>
      <c r="CV15" s="83">
        <v>0</v>
      </c>
      <c r="CW15" s="83">
        <v>0</v>
      </c>
      <c r="CX15" s="83">
        <v>0</v>
      </c>
      <c r="CY15" s="83">
        <v>0</v>
      </c>
      <c r="CZ15" s="83">
        <v>0</v>
      </c>
      <c r="DA15" s="83">
        <v>0</v>
      </c>
      <c r="DB15" s="83">
        <v>0</v>
      </c>
      <c r="DC15" s="83">
        <v>0</v>
      </c>
      <c r="DD15" s="83">
        <v>0</v>
      </c>
      <c r="DE15" s="83">
        <v>0</v>
      </c>
      <c r="DF15" s="83">
        <v>0</v>
      </c>
      <c r="DG15" s="83">
        <v>0</v>
      </c>
      <c r="DH15" s="83">
        <v>0</v>
      </c>
      <c r="DI15" s="83">
        <v>0</v>
      </c>
      <c r="DJ15" s="83">
        <v>0</v>
      </c>
      <c r="DK15" s="83">
        <v>0</v>
      </c>
      <c r="DL15" s="83">
        <v>0</v>
      </c>
      <c r="DM15" s="83">
        <v>0</v>
      </c>
      <c r="DN15" s="83">
        <v>0</v>
      </c>
      <c r="DO15" s="83">
        <v>0</v>
      </c>
      <c r="DP15" s="83">
        <v>0</v>
      </c>
      <c r="DQ15" s="83">
        <v>0</v>
      </c>
      <c r="DR15" s="83">
        <v>0</v>
      </c>
      <c r="DS15" s="83">
        <v>0</v>
      </c>
      <c r="DT15" s="83">
        <v>0</v>
      </c>
      <c r="DU15" s="83">
        <v>0</v>
      </c>
      <c r="DV15" s="83">
        <v>0</v>
      </c>
      <c r="DW15" s="83">
        <v>0</v>
      </c>
      <c r="DX15" s="83">
        <v>0</v>
      </c>
      <c r="DY15" s="83">
        <v>13.145</v>
      </c>
      <c r="DZ15" s="83">
        <v>0</v>
      </c>
      <c r="EA15" s="83">
        <v>0</v>
      </c>
      <c r="EB15" s="83">
        <v>10.632999999999999</v>
      </c>
      <c r="EC15" s="83">
        <v>0</v>
      </c>
      <c r="ED15" s="83">
        <v>0</v>
      </c>
      <c r="EE15" s="83">
        <v>0</v>
      </c>
      <c r="EF15" s="83">
        <v>0</v>
      </c>
      <c r="EG15" s="83">
        <v>0</v>
      </c>
      <c r="EH15" s="83">
        <v>0</v>
      </c>
      <c r="EI15" s="83">
        <v>0</v>
      </c>
      <c r="EJ15" s="83">
        <v>0</v>
      </c>
      <c r="EK15" s="83">
        <v>0</v>
      </c>
      <c r="EL15" s="83">
        <v>0</v>
      </c>
      <c r="EM15" s="83">
        <v>0</v>
      </c>
      <c r="EN15" s="83">
        <v>0</v>
      </c>
      <c r="EO15" s="83">
        <v>0</v>
      </c>
      <c r="EP15" s="83">
        <v>0</v>
      </c>
      <c r="EQ15" s="83">
        <v>0</v>
      </c>
      <c r="ER15" s="83">
        <v>0</v>
      </c>
      <c r="ES15" s="83">
        <v>0</v>
      </c>
      <c r="ET15" s="83">
        <v>0</v>
      </c>
      <c r="EU15" s="83">
        <v>0</v>
      </c>
      <c r="EV15" s="83">
        <v>0</v>
      </c>
      <c r="EW15" s="83">
        <v>0</v>
      </c>
      <c r="EX15" s="83">
        <v>0</v>
      </c>
      <c r="EY15" s="83">
        <v>0</v>
      </c>
      <c r="EZ15" s="83">
        <v>0</v>
      </c>
      <c r="FA15" s="83">
        <v>0</v>
      </c>
      <c r="FB15" s="83">
        <v>0</v>
      </c>
      <c r="FC15" s="83">
        <v>0</v>
      </c>
      <c r="FD15" s="83">
        <v>0</v>
      </c>
      <c r="FE15" s="83">
        <v>0</v>
      </c>
      <c r="FF15" s="83">
        <v>0</v>
      </c>
      <c r="FG15" s="83">
        <v>0</v>
      </c>
      <c r="FH15" s="83">
        <v>0</v>
      </c>
      <c r="FI15" s="83">
        <v>0</v>
      </c>
      <c r="FJ15" s="83">
        <v>0</v>
      </c>
      <c r="FK15" s="83">
        <v>0</v>
      </c>
      <c r="FL15" s="83">
        <v>0</v>
      </c>
      <c r="FM15" s="83">
        <v>0</v>
      </c>
      <c r="FN15" s="83">
        <v>0</v>
      </c>
      <c r="FO15" s="83">
        <v>0</v>
      </c>
      <c r="FP15" s="83">
        <v>0</v>
      </c>
      <c r="FQ15" s="83">
        <v>0</v>
      </c>
      <c r="FR15" s="83">
        <v>0</v>
      </c>
      <c r="FS15" s="83">
        <v>0</v>
      </c>
      <c r="FT15" s="83">
        <v>0</v>
      </c>
      <c r="FU15" s="83">
        <v>0</v>
      </c>
      <c r="FV15" s="83">
        <v>0</v>
      </c>
      <c r="FW15" s="83">
        <v>0</v>
      </c>
      <c r="FX15" s="83">
        <v>0</v>
      </c>
      <c r="FY15" s="83">
        <v>0</v>
      </c>
      <c r="FZ15" s="83">
        <v>0</v>
      </c>
      <c r="GA15" s="83">
        <v>0</v>
      </c>
      <c r="GB15" s="83">
        <v>0</v>
      </c>
      <c r="GC15" s="83">
        <v>0</v>
      </c>
      <c r="GD15" s="83">
        <v>0</v>
      </c>
      <c r="GE15" s="83">
        <v>0</v>
      </c>
      <c r="GF15" s="83">
        <v>0</v>
      </c>
      <c r="GG15" s="83">
        <v>0</v>
      </c>
      <c r="GH15" s="83">
        <v>0</v>
      </c>
      <c r="GI15" s="83">
        <v>0</v>
      </c>
      <c r="GJ15" s="83">
        <v>0</v>
      </c>
      <c r="GK15" s="83">
        <v>0</v>
      </c>
      <c r="GL15" s="83">
        <v>0</v>
      </c>
      <c r="GM15" s="83">
        <v>0</v>
      </c>
      <c r="GN15" s="83">
        <v>0</v>
      </c>
      <c r="GO15" s="83">
        <v>0</v>
      </c>
      <c r="GP15" s="83">
        <v>0</v>
      </c>
      <c r="GQ15" s="83">
        <v>0</v>
      </c>
      <c r="GR15" s="83">
        <v>0</v>
      </c>
      <c r="GS15" s="83">
        <v>0</v>
      </c>
      <c r="GT15" s="83">
        <v>14.689</v>
      </c>
      <c r="GU15" s="83">
        <v>0</v>
      </c>
      <c r="GV15" s="83">
        <v>0</v>
      </c>
      <c r="GW15" s="83">
        <v>0</v>
      </c>
      <c r="GX15" s="83">
        <v>0</v>
      </c>
      <c r="GY15" s="83">
        <v>0</v>
      </c>
      <c r="GZ15" s="83">
        <v>0</v>
      </c>
      <c r="HA15" s="83">
        <v>0</v>
      </c>
      <c r="HB15" s="83">
        <v>0</v>
      </c>
      <c r="HC15" s="83">
        <v>0</v>
      </c>
      <c r="HD15" s="83">
        <v>0</v>
      </c>
      <c r="HE15" s="83">
        <v>0</v>
      </c>
      <c r="HF15" s="83">
        <v>0</v>
      </c>
      <c r="HG15" s="83">
        <v>0</v>
      </c>
      <c r="HH15" s="83">
        <v>0</v>
      </c>
      <c r="HI15" s="83">
        <v>0</v>
      </c>
      <c r="HJ15" s="83">
        <v>0</v>
      </c>
      <c r="HK15" s="83">
        <v>23.777999999999999</v>
      </c>
      <c r="HL15" s="83">
        <v>0</v>
      </c>
      <c r="HM15" s="83">
        <v>0</v>
      </c>
      <c r="HN15" s="83">
        <v>0</v>
      </c>
      <c r="HO15" s="83">
        <v>0</v>
      </c>
      <c r="HP15" s="83">
        <v>0</v>
      </c>
      <c r="HQ15" s="83">
        <v>0</v>
      </c>
      <c r="HR15" s="83">
        <v>0</v>
      </c>
      <c r="HS15" s="83">
        <v>0</v>
      </c>
      <c r="HT15" s="83">
        <v>0</v>
      </c>
      <c r="HU15" s="83">
        <v>0</v>
      </c>
      <c r="HV15" s="83">
        <v>0</v>
      </c>
      <c r="HW15" s="83">
        <v>0</v>
      </c>
      <c r="HX15" s="83">
        <v>14.689</v>
      </c>
      <c r="HY15" s="83">
        <v>0</v>
      </c>
      <c r="HZ15" s="83">
        <v>0</v>
      </c>
      <c r="IA15" s="83">
        <v>0</v>
      </c>
      <c r="IB15" s="83">
        <v>0</v>
      </c>
      <c r="IC15" s="83">
        <v>0</v>
      </c>
      <c r="ID15" s="83">
        <v>0</v>
      </c>
      <c r="IE15" s="83">
        <v>0</v>
      </c>
      <c r="IF15" s="83">
        <v>23.777999999999999</v>
      </c>
      <c r="IG15" s="83">
        <v>0</v>
      </c>
      <c r="IH15" s="83">
        <v>0</v>
      </c>
      <c r="II15" s="83">
        <v>0</v>
      </c>
      <c r="IJ15" s="83">
        <v>0</v>
      </c>
      <c r="IK15" s="83">
        <v>0</v>
      </c>
      <c r="IL15" s="83">
        <v>0</v>
      </c>
      <c r="IM15" s="83">
        <v>0</v>
      </c>
      <c r="IN15" s="83">
        <v>0</v>
      </c>
      <c r="IO15" s="83">
        <v>0</v>
      </c>
      <c r="IP15" s="83">
        <v>0</v>
      </c>
      <c r="IQ15" s="83">
        <v>0</v>
      </c>
      <c r="IR15" s="83">
        <v>0</v>
      </c>
      <c r="IS15" s="83">
        <v>14.689</v>
      </c>
      <c r="IT15" s="83">
        <v>0</v>
      </c>
      <c r="IU15" s="83">
        <v>0</v>
      </c>
      <c r="IV15" s="84">
        <v>0</v>
      </c>
      <c r="IW15" s="81">
        <v>0</v>
      </c>
      <c r="IX15" s="81">
        <v>0</v>
      </c>
      <c r="IY15" s="81">
        <v>0</v>
      </c>
      <c r="IZ15" s="81">
        <v>0</v>
      </c>
      <c r="JA15" s="81">
        <v>0</v>
      </c>
      <c r="JB15" s="81">
        <v>0</v>
      </c>
      <c r="JC15" s="81">
        <v>0</v>
      </c>
      <c r="JD15" s="81">
        <v>0</v>
      </c>
      <c r="JE15" s="81">
        <v>0</v>
      </c>
      <c r="JF15" s="81">
        <v>0</v>
      </c>
      <c r="JG15" s="81">
        <v>0</v>
      </c>
      <c r="JH15" s="81">
        <v>0</v>
      </c>
      <c r="JI15" s="81">
        <v>0</v>
      </c>
      <c r="JJ15" s="81">
        <v>0</v>
      </c>
      <c r="JK15" s="81">
        <v>1</v>
      </c>
      <c r="JL15" s="81">
        <v>0</v>
      </c>
      <c r="JM15" s="81">
        <v>0</v>
      </c>
      <c r="JN15" s="81">
        <v>2</v>
      </c>
      <c r="JO15" s="81">
        <v>0</v>
      </c>
      <c r="JP15" s="81">
        <v>0</v>
      </c>
      <c r="JQ15" s="81">
        <v>0</v>
      </c>
      <c r="JR15" s="81">
        <v>0</v>
      </c>
      <c r="JS15" s="81">
        <v>0</v>
      </c>
      <c r="JT15" s="81">
        <v>0</v>
      </c>
      <c r="JU15" s="81">
        <v>0</v>
      </c>
      <c r="JV15" s="81">
        <v>0</v>
      </c>
      <c r="JW15" s="81">
        <v>0</v>
      </c>
      <c r="JX15" s="81">
        <v>0</v>
      </c>
      <c r="JY15" s="81">
        <v>0</v>
      </c>
      <c r="JZ15" s="81">
        <v>0</v>
      </c>
      <c r="KA15" s="81">
        <v>0</v>
      </c>
      <c r="KB15" s="81">
        <v>0</v>
      </c>
      <c r="KC15" s="81">
        <v>0</v>
      </c>
      <c r="KD15" s="81">
        <v>0</v>
      </c>
      <c r="KE15" s="81">
        <v>0</v>
      </c>
      <c r="KF15" s="81">
        <v>0</v>
      </c>
      <c r="KG15" s="81">
        <v>0</v>
      </c>
      <c r="KH15" s="81">
        <v>0</v>
      </c>
      <c r="KI15" s="81">
        <v>0</v>
      </c>
      <c r="KJ15" s="81">
        <v>0</v>
      </c>
      <c r="KK15" s="81">
        <v>0</v>
      </c>
      <c r="KL15" s="81">
        <v>0</v>
      </c>
      <c r="KM15" s="81">
        <v>0</v>
      </c>
      <c r="KN15" s="81">
        <v>0</v>
      </c>
      <c r="KO15" s="81">
        <v>0</v>
      </c>
      <c r="KP15" s="81">
        <v>0</v>
      </c>
      <c r="KQ15" s="81">
        <v>0</v>
      </c>
      <c r="KR15" s="81">
        <v>0</v>
      </c>
      <c r="KS15" s="81">
        <v>0</v>
      </c>
      <c r="KT15" s="81">
        <v>0</v>
      </c>
      <c r="KU15" s="81">
        <v>0</v>
      </c>
      <c r="KV15" s="81">
        <v>0</v>
      </c>
      <c r="KW15" s="81">
        <v>0</v>
      </c>
      <c r="KX15" s="81">
        <v>0</v>
      </c>
      <c r="KY15" s="81">
        <v>0</v>
      </c>
      <c r="KZ15" s="81">
        <v>0</v>
      </c>
      <c r="LA15" s="81">
        <v>0</v>
      </c>
      <c r="LB15" s="81">
        <v>0</v>
      </c>
      <c r="LC15" s="81">
        <v>0</v>
      </c>
      <c r="LD15" s="81">
        <v>0</v>
      </c>
      <c r="LE15" s="81">
        <v>0</v>
      </c>
      <c r="LF15" s="81">
        <v>0</v>
      </c>
      <c r="LG15" s="81">
        <v>0</v>
      </c>
      <c r="LH15" s="81">
        <v>0</v>
      </c>
      <c r="LI15" s="81">
        <v>0</v>
      </c>
      <c r="LJ15" s="81">
        <v>0</v>
      </c>
      <c r="LK15" s="81">
        <v>0</v>
      </c>
      <c r="LL15" s="81">
        <v>0</v>
      </c>
      <c r="LM15" s="81">
        <v>0</v>
      </c>
      <c r="LN15" s="81">
        <v>0</v>
      </c>
      <c r="LO15" s="81">
        <v>0</v>
      </c>
      <c r="LP15" s="81">
        <v>0</v>
      </c>
      <c r="LQ15" s="81">
        <v>0</v>
      </c>
      <c r="LR15" s="81">
        <v>0</v>
      </c>
      <c r="LS15" s="81">
        <v>0</v>
      </c>
      <c r="LT15" s="81">
        <v>0</v>
      </c>
      <c r="LU15" s="81">
        <v>0</v>
      </c>
      <c r="LV15" s="81">
        <v>0</v>
      </c>
      <c r="LW15" s="81">
        <v>0</v>
      </c>
      <c r="LX15" s="81">
        <v>0</v>
      </c>
      <c r="LY15" s="81">
        <v>0</v>
      </c>
      <c r="LZ15" s="81">
        <v>0</v>
      </c>
      <c r="MA15" s="81">
        <v>0</v>
      </c>
      <c r="MB15" s="81">
        <v>0</v>
      </c>
      <c r="MC15" s="81">
        <v>0</v>
      </c>
      <c r="MD15" s="81">
        <v>0</v>
      </c>
      <c r="ME15" s="81">
        <v>0</v>
      </c>
      <c r="MF15" s="81">
        <v>1</v>
      </c>
      <c r="MG15" s="81">
        <v>0</v>
      </c>
      <c r="MH15" s="81">
        <v>0</v>
      </c>
      <c r="MI15" s="81">
        <v>0</v>
      </c>
      <c r="MJ15" s="81">
        <v>0</v>
      </c>
      <c r="MK15" s="81">
        <v>0</v>
      </c>
      <c r="ML15" s="81">
        <v>0</v>
      </c>
      <c r="MM15" s="81">
        <v>0</v>
      </c>
      <c r="MN15" s="81">
        <v>0</v>
      </c>
      <c r="MO15" s="81">
        <v>0</v>
      </c>
      <c r="MP15" s="81">
        <v>0</v>
      </c>
      <c r="MQ15" s="81">
        <v>0</v>
      </c>
      <c r="MR15" s="81">
        <v>0</v>
      </c>
      <c r="MS15" s="81">
        <v>0</v>
      </c>
      <c r="MT15" s="81">
        <v>0</v>
      </c>
      <c r="MU15" s="81">
        <v>0</v>
      </c>
      <c r="MV15" s="81">
        <v>0</v>
      </c>
      <c r="MW15" s="81">
        <v>0</v>
      </c>
      <c r="MX15" s="81">
        <v>0</v>
      </c>
      <c r="MY15" s="81">
        <v>0</v>
      </c>
      <c r="MZ15" s="81">
        <v>0</v>
      </c>
      <c r="NA15" s="81">
        <v>0</v>
      </c>
      <c r="NB15" s="81">
        <v>0</v>
      </c>
      <c r="NC15" s="81">
        <v>0</v>
      </c>
      <c r="ND15" s="81">
        <v>0</v>
      </c>
      <c r="NE15" s="81">
        <v>0</v>
      </c>
      <c r="NF15" s="81">
        <v>0</v>
      </c>
      <c r="NG15" s="81">
        <v>0</v>
      </c>
      <c r="NH15" s="81">
        <v>0</v>
      </c>
      <c r="NI15" s="81">
        <v>0</v>
      </c>
      <c r="NJ15" s="81">
        <v>0</v>
      </c>
      <c r="NK15" s="81">
        <v>0</v>
      </c>
      <c r="NL15" s="81">
        <v>1</v>
      </c>
      <c r="NM15" s="81">
        <v>0</v>
      </c>
      <c r="NN15" s="81">
        <v>0</v>
      </c>
      <c r="NO15" s="81">
        <v>2</v>
      </c>
      <c r="NP15" s="81">
        <v>0</v>
      </c>
      <c r="NQ15" s="81">
        <v>0</v>
      </c>
      <c r="NR15" s="81">
        <v>0</v>
      </c>
      <c r="NS15" s="81">
        <v>0</v>
      </c>
      <c r="NT15" s="81">
        <v>0</v>
      </c>
      <c r="NU15" s="81">
        <v>0</v>
      </c>
      <c r="NV15" s="81">
        <v>0</v>
      </c>
      <c r="NW15" s="81">
        <v>0</v>
      </c>
      <c r="NX15" s="81">
        <v>0</v>
      </c>
      <c r="NY15" s="81">
        <v>0</v>
      </c>
      <c r="NZ15" s="81">
        <v>0</v>
      </c>
      <c r="OA15" s="81">
        <v>0</v>
      </c>
      <c r="OB15" s="81">
        <v>0</v>
      </c>
      <c r="OC15" s="81">
        <v>0</v>
      </c>
      <c r="OD15" s="81">
        <v>0</v>
      </c>
      <c r="OE15" s="81">
        <v>0</v>
      </c>
      <c r="OF15" s="81">
        <v>0</v>
      </c>
      <c r="OG15" s="81">
        <v>0</v>
      </c>
      <c r="OH15" s="81">
        <v>0</v>
      </c>
      <c r="OI15" s="81">
        <v>0</v>
      </c>
      <c r="OJ15" s="81">
        <v>0</v>
      </c>
      <c r="OK15" s="81">
        <v>0</v>
      </c>
      <c r="OL15" s="81">
        <v>0</v>
      </c>
      <c r="OM15" s="81">
        <v>0</v>
      </c>
      <c r="ON15" s="81">
        <v>0</v>
      </c>
      <c r="OO15" s="81">
        <v>0</v>
      </c>
      <c r="OP15" s="81">
        <v>0</v>
      </c>
      <c r="OQ15" s="81">
        <v>0</v>
      </c>
      <c r="OR15" s="81">
        <v>0</v>
      </c>
      <c r="OS15" s="81">
        <v>0</v>
      </c>
      <c r="OT15" s="81">
        <v>0</v>
      </c>
      <c r="OU15" s="81">
        <v>0</v>
      </c>
      <c r="OV15" s="81">
        <v>0</v>
      </c>
      <c r="OW15" s="81">
        <v>0</v>
      </c>
      <c r="OX15" s="81">
        <v>0</v>
      </c>
      <c r="OY15" s="81">
        <v>0</v>
      </c>
      <c r="OZ15" s="81">
        <v>0</v>
      </c>
      <c r="PA15" s="81">
        <v>0</v>
      </c>
      <c r="PB15" s="81">
        <v>0</v>
      </c>
      <c r="PC15" s="81">
        <v>0</v>
      </c>
      <c r="PD15" s="81">
        <v>0</v>
      </c>
      <c r="PE15" s="81">
        <v>0</v>
      </c>
      <c r="PF15" s="81">
        <v>0</v>
      </c>
      <c r="PG15" s="81">
        <v>0</v>
      </c>
      <c r="PH15" s="81">
        <v>0</v>
      </c>
      <c r="PI15" s="81">
        <v>0</v>
      </c>
      <c r="PJ15" s="81">
        <v>0</v>
      </c>
      <c r="PK15" s="81">
        <v>0</v>
      </c>
      <c r="PL15" s="81">
        <v>0</v>
      </c>
      <c r="PM15" s="81">
        <v>0</v>
      </c>
      <c r="PN15" s="81">
        <v>0</v>
      </c>
      <c r="PO15" s="81">
        <v>0</v>
      </c>
      <c r="PP15" s="81">
        <v>0</v>
      </c>
      <c r="PQ15" s="81">
        <v>0</v>
      </c>
      <c r="PR15" s="81">
        <v>0</v>
      </c>
      <c r="PS15" s="81">
        <v>0</v>
      </c>
      <c r="PT15" s="81">
        <v>0</v>
      </c>
      <c r="PU15" s="81">
        <v>0</v>
      </c>
      <c r="PV15" s="81">
        <v>0</v>
      </c>
      <c r="PW15" s="81">
        <v>0</v>
      </c>
      <c r="PX15" s="81">
        <v>0</v>
      </c>
      <c r="PY15" s="81">
        <v>0</v>
      </c>
      <c r="PZ15" s="81">
        <v>0</v>
      </c>
      <c r="QA15" s="81">
        <v>0</v>
      </c>
      <c r="QB15" s="81">
        <v>0</v>
      </c>
      <c r="QC15" s="81">
        <v>0</v>
      </c>
      <c r="QD15" s="81">
        <v>0</v>
      </c>
      <c r="QE15" s="81">
        <v>0</v>
      </c>
      <c r="QF15" s="81">
        <v>0</v>
      </c>
      <c r="QG15" s="81">
        <v>1</v>
      </c>
      <c r="QH15" s="81">
        <v>0</v>
      </c>
      <c r="QI15" s="81">
        <v>0</v>
      </c>
      <c r="QJ15" s="81">
        <v>0</v>
      </c>
      <c r="QK15" s="81">
        <v>0</v>
      </c>
      <c r="QL15" s="81">
        <v>0</v>
      </c>
      <c r="QM15" s="81">
        <v>0</v>
      </c>
      <c r="QN15" s="81">
        <v>0</v>
      </c>
      <c r="QO15" s="81">
        <v>0</v>
      </c>
      <c r="QP15" s="81">
        <v>0</v>
      </c>
      <c r="QQ15" s="81">
        <v>0</v>
      </c>
      <c r="QR15" s="81">
        <v>0</v>
      </c>
      <c r="QS15" s="81">
        <v>0</v>
      </c>
      <c r="QT15" s="81">
        <v>0</v>
      </c>
      <c r="QU15" s="81">
        <v>0</v>
      </c>
      <c r="QV15" s="81">
        <v>0</v>
      </c>
      <c r="QW15" s="81">
        <v>0</v>
      </c>
      <c r="QX15" s="81">
        <v>3</v>
      </c>
      <c r="QY15" s="81">
        <v>0</v>
      </c>
      <c r="QZ15" s="81">
        <v>0</v>
      </c>
      <c r="RA15" s="81">
        <v>0</v>
      </c>
      <c r="RB15" s="81">
        <v>0</v>
      </c>
      <c r="RC15" s="81">
        <v>0</v>
      </c>
      <c r="RD15" s="81">
        <v>0</v>
      </c>
      <c r="RE15" s="81">
        <v>0</v>
      </c>
      <c r="RF15" s="81">
        <v>0</v>
      </c>
      <c r="RG15" s="81">
        <v>0</v>
      </c>
      <c r="RH15" s="81">
        <v>0</v>
      </c>
      <c r="RI15" s="81">
        <v>0</v>
      </c>
      <c r="RJ15" s="81">
        <v>0</v>
      </c>
      <c r="RK15" s="81">
        <v>1</v>
      </c>
      <c r="RL15" s="81">
        <v>0</v>
      </c>
      <c r="RM15" s="81">
        <v>0</v>
      </c>
      <c r="RN15" s="81">
        <v>0</v>
      </c>
      <c r="RO15" s="81">
        <v>0</v>
      </c>
      <c r="RP15" s="81">
        <v>0</v>
      </c>
      <c r="RQ15" s="81">
        <v>0</v>
      </c>
      <c r="RR15" s="81">
        <v>0</v>
      </c>
      <c r="RS15" s="81">
        <v>3</v>
      </c>
      <c r="RT15" s="81">
        <v>0</v>
      </c>
      <c r="RU15" s="81">
        <v>0</v>
      </c>
      <c r="RV15" s="81">
        <v>0</v>
      </c>
      <c r="RW15" s="81">
        <v>0</v>
      </c>
      <c r="RX15" s="81">
        <v>0</v>
      </c>
      <c r="RY15" s="81">
        <v>0</v>
      </c>
      <c r="RZ15" s="81">
        <v>0</v>
      </c>
      <c r="SA15" s="81">
        <v>0</v>
      </c>
      <c r="SB15" s="81">
        <v>0</v>
      </c>
      <c r="SC15" s="81">
        <v>0</v>
      </c>
      <c r="SD15" s="81">
        <v>0</v>
      </c>
      <c r="SE15" s="81">
        <v>0</v>
      </c>
      <c r="SF15" s="81">
        <v>1</v>
      </c>
      <c r="SG15" s="81">
        <v>0</v>
      </c>
      <c r="SH15" s="81">
        <v>0</v>
      </c>
    </row>
    <row r="16" spans="1:503">
      <c r="A16" s="18" t="s">
        <v>2028</v>
      </c>
      <c r="B16" s="80">
        <v>8</v>
      </c>
      <c r="C16" s="80">
        <v>8</v>
      </c>
      <c r="D16" s="80">
        <v>1</v>
      </c>
      <c r="E16" s="80">
        <v>2011</v>
      </c>
      <c r="F16" s="80" t="s">
        <v>87</v>
      </c>
      <c r="G16" s="182" t="s">
        <v>2020</v>
      </c>
      <c r="H16" s="80" t="s">
        <v>2021</v>
      </c>
      <c r="I16" s="173"/>
      <c r="J16" s="83">
        <v>0</v>
      </c>
      <c r="K16" s="83">
        <v>0</v>
      </c>
      <c r="L16" s="83">
        <v>0</v>
      </c>
      <c r="M16" s="83">
        <v>0</v>
      </c>
      <c r="N16" s="83">
        <v>0</v>
      </c>
      <c r="O16" s="83">
        <v>0</v>
      </c>
      <c r="P16" s="83">
        <v>0</v>
      </c>
      <c r="Q16" s="83">
        <v>0</v>
      </c>
      <c r="R16" s="83">
        <v>0</v>
      </c>
      <c r="S16" s="83">
        <v>0</v>
      </c>
      <c r="T16" s="83">
        <v>0</v>
      </c>
      <c r="U16" s="83">
        <v>0</v>
      </c>
      <c r="V16" s="83">
        <v>0</v>
      </c>
      <c r="W16" s="83">
        <v>0</v>
      </c>
      <c r="X16" s="83">
        <v>13.188000000000001</v>
      </c>
      <c r="Y16" s="83">
        <v>0</v>
      </c>
      <c r="Z16" s="83">
        <v>0</v>
      </c>
      <c r="AA16" s="83">
        <v>10.250999999999999</v>
      </c>
      <c r="AB16" s="83">
        <v>0</v>
      </c>
      <c r="AC16" s="83">
        <v>0</v>
      </c>
      <c r="AD16" s="83">
        <v>0</v>
      </c>
      <c r="AE16" s="83">
        <v>0</v>
      </c>
      <c r="AF16" s="83">
        <v>0</v>
      </c>
      <c r="AG16" s="83">
        <v>0</v>
      </c>
      <c r="AH16" s="83">
        <v>0</v>
      </c>
      <c r="AI16" s="83">
        <v>0</v>
      </c>
      <c r="AJ16" s="83">
        <v>0</v>
      </c>
      <c r="AK16" s="83">
        <v>0</v>
      </c>
      <c r="AL16" s="83">
        <v>0</v>
      </c>
      <c r="AM16" s="83">
        <v>0</v>
      </c>
      <c r="AN16" s="83">
        <v>0</v>
      </c>
      <c r="AO16" s="83">
        <v>0</v>
      </c>
      <c r="AP16" s="83">
        <v>0</v>
      </c>
      <c r="AQ16" s="83">
        <v>0</v>
      </c>
      <c r="AR16" s="83">
        <v>0</v>
      </c>
      <c r="AS16" s="83">
        <v>0</v>
      </c>
      <c r="AT16" s="83">
        <v>0</v>
      </c>
      <c r="AU16" s="83">
        <v>0</v>
      </c>
      <c r="AV16" s="83">
        <v>0</v>
      </c>
      <c r="AW16" s="83">
        <v>0</v>
      </c>
      <c r="AX16" s="83">
        <v>0</v>
      </c>
      <c r="AY16" s="83">
        <v>0</v>
      </c>
      <c r="AZ16" s="83">
        <v>0</v>
      </c>
      <c r="BA16" s="83">
        <v>0</v>
      </c>
      <c r="BB16" s="83">
        <v>0</v>
      </c>
      <c r="BC16" s="83">
        <v>0</v>
      </c>
      <c r="BD16" s="83">
        <v>0</v>
      </c>
      <c r="BE16" s="83">
        <v>0</v>
      </c>
      <c r="BF16" s="83">
        <v>0</v>
      </c>
      <c r="BG16" s="83">
        <v>0</v>
      </c>
      <c r="BH16" s="83">
        <v>0</v>
      </c>
      <c r="BI16" s="83">
        <v>0</v>
      </c>
      <c r="BJ16" s="83">
        <v>0</v>
      </c>
      <c r="BK16" s="83">
        <v>0</v>
      </c>
      <c r="BL16" s="83">
        <v>0</v>
      </c>
      <c r="BM16" s="83">
        <v>0</v>
      </c>
      <c r="BN16" s="83">
        <v>0</v>
      </c>
      <c r="BO16" s="83">
        <v>0</v>
      </c>
      <c r="BP16" s="83">
        <v>0</v>
      </c>
      <c r="BQ16" s="83">
        <v>0</v>
      </c>
      <c r="BR16" s="83">
        <v>0</v>
      </c>
      <c r="BS16" s="83">
        <v>0</v>
      </c>
      <c r="BT16" s="83">
        <v>0</v>
      </c>
      <c r="BU16" s="83">
        <v>0</v>
      </c>
      <c r="BV16" s="83">
        <v>0</v>
      </c>
      <c r="BW16" s="83">
        <v>0</v>
      </c>
      <c r="BX16" s="83">
        <v>0</v>
      </c>
      <c r="BY16" s="83">
        <v>0</v>
      </c>
      <c r="BZ16" s="83">
        <v>0</v>
      </c>
      <c r="CA16" s="83">
        <v>0</v>
      </c>
      <c r="CB16" s="83">
        <v>0</v>
      </c>
      <c r="CC16" s="83">
        <v>0</v>
      </c>
      <c r="CD16" s="83">
        <v>0</v>
      </c>
      <c r="CE16" s="83">
        <v>0</v>
      </c>
      <c r="CF16" s="83">
        <v>0</v>
      </c>
      <c r="CG16" s="83">
        <v>0</v>
      </c>
      <c r="CH16" s="83">
        <v>0</v>
      </c>
      <c r="CI16" s="83">
        <v>0</v>
      </c>
      <c r="CJ16" s="83">
        <v>0</v>
      </c>
      <c r="CK16" s="83">
        <v>0</v>
      </c>
      <c r="CL16" s="83">
        <v>0</v>
      </c>
      <c r="CM16" s="83">
        <v>0</v>
      </c>
      <c r="CN16" s="83">
        <v>0</v>
      </c>
      <c r="CO16" s="83">
        <v>0</v>
      </c>
      <c r="CP16" s="83">
        <v>0</v>
      </c>
      <c r="CQ16" s="83">
        <v>0</v>
      </c>
      <c r="CR16" s="83">
        <v>0</v>
      </c>
      <c r="CS16" s="83">
        <v>14.694000000000001</v>
      </c>
      <c r="CT16" s="83">
        <v>0</v>
      </c>
      <c r="CU16" s="83">
        <v>0</v>
      </c>
      <c r="CV16" s="83">
        <v>0</v>
      </c>
      <c r="CW16" s="83">
        <v>0</v>
      </c>
      <c r="CX16" s="83">
        <v>0</v>
      </c>
      <c r="CY16" s="83">
        <v>0</v>
      </c>
      <c r="CZ16" s="83">
        <v>0</v>
      </c>
      <c r="DA16" s="83">
        <v>0</v>
      </c>
      <c r="DB16" s="83">
        <v>0</v>
      </c>
      <c r="DC16" s="83">
        <v>0</v>
      </c>
      <c r="DD16" s="83">
        <v>0</v>
      </c>
      <c r="DE16" s="83">
        <v>0</v>
      </c>
      <c r="DF16" s="83">
        <v>0</v>
      </c>
      <c r="DG16" s="83">
        <v>0</v>
      </c>
      <c r="DH16" s="83">
        <v>0</v>
      </c>
      <c r="DI16" s="83">
        <v>0</v>
      </c>
      <c r="DJ16" s="83">
        <v>0</v>
      </c>
      <c r="DK16" s="83">
        <v>0</v>
      </c>
      <c r="DL16" s="83">
        <v>0</v>
      </c>
      <c r="DM16" s="83">
        <v>0</v>
      </c>
      <c r="DN16" s="83">
        <v>0</v>
      </c>
      <c r="DO16" s="83">
        <v>0</v>
      </c>
      <c r="DP16" s="83">
        <v>0</v>
      </c>
      <c r="DQ16" s="83">
        <v>0</v>
      </c>
      <c r="DR16" s="83">
        <v>0</v>
      </c>
      <c r="DS16" s="83">
        <v>0</v>
      </c>
      <c r="DT16" s="83">
        <v>0</v>
      </c>
      <c r="DU16" s="83">
        <v>0</v>
      </c>
      <c r="DV16" s="83">
        <v>0</v>
      </c>
      <c r="DW16" s="83">
        <v>0</v>
      </c>
      <c r="DX16" s="83">
        <v>0</v>
      </c>
      <c r="DY16" s="83">
        <v>13.188000000000001</v>
      </c>
      <c r="DZ16" s="83">
        <v>0</v>
      </c>
      <c r="EA16" s="83">
        <v>0</v>
      </c>
      <c r="EB16" s="83">
        <v>10.250999999999999</v>
      </c>
      <c r="EC16" s="83">
        <v>0</v>
      </c>
      <c r="ED16" s="83">
        <v>0</v>
      </c>
      <c r="EE16" s="83">
        <v>0</v>
      </c>
      <c r="EF16" s="83">
        <v>0</v>
      </c>
      <c r="EG16" s="83">
        <v>0</v>
      </c>
      <c r="EH16" s="83">
        <v>0</v>
      </c>
      <c r="EI16" s="83">
        <v>0</v>
      </c>
      <c r="EJ16" s="83">
        <v>0</v>
      </c>
      <c r="EK16" s="83">
        <v>0</v>
      </c>
      <c r="EL16" s="83">
        <v>0</v>
      </c>
      <c r="EM16" s="83">
        <v>0</v>
      </c>
      <c r="EN16" s="83">
        <v>0</v>
      </c>
      <c r="EO16" s="83">
        <v>0</v>
      </c>
      <c r="EP16" s="83">
        <v>0</v>
      </c>
      <c r="EQ16" s="83">
        <v>0</v>
      </c>
      <c r="ER16" s="83">
        <v>0</v>
      </c>
      <c r="ES16" s="83">
        <v>0</v>
      </c>
      <c r="ET16" s="83">
        <v>0</v>
      </c>
      <c r="EU16" s="83">
        <v>0</v>
      </c>
      <c r="EV16" s="83">
        <v>0</v>
      </c>
      <c r="EW16" s="83">
        <v>0</v>
      </c>
      <c r="EX16" s="83">
        <v>0</v>
      </c>
      <c r="EY16" s="83">
        <v>0</v>
      </c>
      <c r="EZ16" s="83">
        <v>0</v>
      </c>
      <c r="FA16" s="83">
        <v>0</v>
      </c>
      <c r="FB16" s="83">
        <v>0</v>
      </c>
      <c r="FC16" s="83">
        <v>0</v>
      </c>
      <c r="FD16" s="83">
        <v>0</v>
      </c>
      <c r="FE16" s="83">
        <v>0</v>
      </c>
      <c r="FF16" s="83">
        <v>0</v>
      </c>
      <c r="FG16" s="83">
        <v>0</v>
      </c>
      <c r="FH16" s="83">
        <v>0</v>
      </c>
      <c r="FI16" s="83">
        <v>0</v>
      </c>
      <c r="FJ16" s="83">
        <v>0</v>
      </c>
      <c r="FK16" s="83">
        <v>0</v>
      </c>
      <c r="FL16" s="83">
        <v>0</v>
      </c>
      <c r="FM16" s="83">
        <v>0</v>
      </c>
      <c r="FN16" s="83">
        <v>0</v>
      </c>
      <c r="FO16" s="83">
        <v>0</v>
      </c>
      <c r="FP16" s="83">
        <v>0</v>
      </c>
      <c r="FQ16" s="83">
        <v>0</v>
      </c>
      <c r="FR16" s="83">
        <v>0</v>
      </c>
      <c r="FS16" s="83">
        <v>0</v>
      </c>
      <c r="FT16" s="83">
        <v>0</v>
      </c>
      <c r="FU16" s="83">
        <v>0</v>
      </c>
      <c r="FV16" s="83">
        <v>0</v>
      </c>
      <c r="FW16" s="83">
        <v>0</v>
      </c>
      <c r="FX16" s="83">
        <v>0</v>
      </c>
      <c r="FY16" s="83">
        <v>0</v>
      </c>
      <c r="FZ16" s="83">
        <v>0</v>
      </c>
      <c r="GA16" s="83">
        <v>0</v>
      </c>
      <c r="GB16" s="83">
        <v>0</v>
      </c>
      <c r="GC16" s="83">
        <v>0</v>
      </c>
      <c r="GD16" s="83">
        <v>0</v>
      </c>
      <c r="GE16" s="83">
        <v>0</v>
      </c>
      <c r="GF16" s="83">
        <v>0</v>
      </c>
      <c r="GG16" s="83">
        <v>0</v>
      </c>
      <c r="GH16" s="83">
        <v>0</v>
      </c>
      <c r="GI16" s="83">
        <v>0</v>
      </c>
      <c r="GJ16" s="83">
        <v>0</v>
      </c>
      <c r="GK16" s="83">
        <v>0</v>
      </c>
      <c r="GL16" s="83">
        <v>0</v>
      </c>
      <c r="GM16" s="83">
        <v>0</v>
      </c>
      <c r="GN16" s="83">
        <v>0</v>
      </c>
      <c r="GO16" s="83">
        <v>0</v>
      </c>
      <c r="GP16" s="83">
        <v>0</v>
      </c>
      <c r="GQ16" s="83">
        <v>0</v>
      </c>
      <c r="GR16" s="83">
        <v>0</v>
      </c>
      <c r="GS16" s="83">
        <v>0</v>
      </c>
      <c r="GT16" s="83">
        <v>14.694000000000001</v>
      </c>
      <c r="GU16" s="83">
        <v>0</v>
      </c>
      <c r="GV16" s="83">
        <v>0</v>
      </c>
      <c r="GW16" s="83">
        <v>0</v>
      </c>
      <c r="GX16" s="83">
        <v>0</v>
      </c>
      <c r="GY16" s="83">
        <v>0</v>
      </c>
      <c r="GZ16" s="83">
        <v>0</v>
      </c>
      <c r="HA16" s="83">
        <v>0</v>
      </c>
      <c r="HB16" s="83">
        <v>0</v>
      </c>
      <c r="HC16" s="83">
        <v>0</v>
      </c>
      <c r="HD16" s="83">
        <v>0</v>
      </c>
      <c r="HE16" s="83">
        <v>0</v>
      </c>
      <c r="HF16" s="83">
        <v>0</v>
      </c>
      <c r="HG16" s="83">
        <v>0</v>
      </c>
      <c r="HH16" s="83">
        <v>0</v>
      </c>
      <c r="HI16" s="83">
        <v>0</v>
      </c>
      <c r="HJ16" s="83">
        <v>0</v>
      </c>
      <c r="HK16" s="83">
        <v>23.439</v>
      </c>
      <c r="HL16" s="83">
        <v>0</v>
      </c>
      <c r="HM16" s="83">
        <v>0</v>
      </c>
      <c r="HN16" s="83">
        <v>0</v>
      </c>
      <c r="HO16" s="83">
        <v>0</v>
      </c>
      <c r="HP16" s="83">
        <v>0</v>
      </c>
      <c r="HQ16" s="83">
        <v>0</v>
      </c>
      <c r="HR16" s="83">
        <v>0</v>
      </c>
      <c r="HS16" s="83">
        <v>0</v>
      </c>
      <c r="HT16" s="83">
        <v>0</v>
      </c>
      <c r="HU16" s="83">
        <v>0</v>
      </c>
      <c r="HV16" s="83">
        <v>0</v>
      </c>
      <c r="HW16" s="83">
        <v>0</v>
      </c>
      <c r="HX16" s="83">
        <v>14.694000000000001</v>
      </c>
      <c r="HY16" s="83">
        <v>0</v>
      </c>
      <c r="HZ16" s="83">
        <v>0</v>
      </c>
      <c r="IA16" s="83">
        <v>0</v>
      </c>
      <c r="IB16" s="83">
        <v>0</v>
      </c>
      <c r="IC16" s="83">
        <v>0</v>
      </c>
      <c r="ID16" s="83">
        <v>0</v>
      </c>
      <c r="IE16" s="83">
        <v>0</v>
      </c>
      <c r="IF16" s="83">
        <v>23.439</v>
      </c>
      <c r="IG16" s="83">
        <v>0</v>
      </c>
      <c r="IH16" s="83">
        <v>0</v>
      </c>
      <c r="II16" s="83">
        <v>0</v>
      </c>
      <c r="IJ16" s="83">
        <v>0</v>
      </c>
      <c r="IK16" s="83">
        <v>0</v>
      </c>
      <c r="IL16" s="83">
        <v>0</v>
      </c>
      <c r="IM16" s="83">
        <v>0</v>
      </c>
      <c r="IN16" s="83">
        <v>0</v>
      </c>
      <c r="IO16" s="83">
        <v>0</v>
      </c>
      <c r="IP16" s="83">
        <v>0</v>
      </c>
      <c r="IQ16" s="83">
        <v>0</v>
      </c>
      <c r="IR16" s="83">
        <v>0</v>
      </c>
      <c r="IS16" s="83">
        <v>14.694000000000001</v>
      </c>
      <c r="IT16" s="83">
        <v>0</v>
      </c>
      <c r="IU16" s="83">
        <v>0</v>
      </c>
      <c r="IV16" s="84">
        <v>0</v>
      </c>
      <c r="IW16" s="81">
        <v>0</v>
      </c>
      <c r="IX16" s="81">
        <v>0</v>
      </c>
      <c r="IY16" s="81">
        <v>0</v>
      </c>
      <c r="IZ16" s="81">
        <v>0</v>
      </c>
      <c r="JA16" s="81">
        <v>0</v>
      </c>
      <c r="JB16" s="81">
        <v>0</v>
      </c>
      <c r="JC16" s="81">
        <v>0</v>
      </c>
      <c r="JD16" s="81">
        <v>0</v>
      </c>
      <c r="JE16" s="81">
        <v>0</v>
      </c>
      <c r="JF16" s="81">
        <v>0</v>
      </c>
      <c r="JG16" s="81">
        <v>0</v>
      </c>
      <c r="JH16" s="81">
        <v>0</v>
      </c>
      <c r="JI16" s="81">
        <v>0</v>
      </c>
      <c r="JJ16" s="81">
        <v>0</v>
      </c>
      <c r="JK16" s="81">
        <v>1</v>
      </c>
      <c r="JL16" s="81">
        <v>0</v>
      </c>
      <c r="JM16" s="81">
        <v>0</v>
      </c>
      <c r="JN16" s="81">
        <v>2</v>
      </c>
      <c r="JO16" s="81">
        <v>0</v>
      </c>
      <c r="JP16" s="81">
        <v>0</v>
      </c>
      <c r="JQ16" s="81">
        <v>0</v>
      </c>
      <c r="JR16" s="81">
        <v>0</v>
      </c>
      <c r="JS16" s="81">
        <v>0</v>
      </c>
      <c r="JT16" s="81">
        <v>0</v>
      </c>
      <c r="JU16" s="81">
        <v>0</v>
      </c>
      <c r="JV16" s="81">
        <v>0</v>
      </c>
      <c r="JW16" s="81">
        <v>0</v>
      </c>
      <c r="JX16" s="81">
        <v>0</v>
      </c>
      <c r="JY16" s="81">
        <v>0</v>
      </c>
      <c r="JZ16" s="81">
        <v>0</v>
      </c>
      <c r="KA16" s="81">
        <v>0</v>
      </c>
      <c r="KB16" s="81">
        <v>0</v>
      </c>
      <c r="KC16" s="81">
        <v>0</v>
      </c>
      <c r="KD16" s="81">
        <v>0</v>
      </c>
      <c r="KE16" s="81">
        <v>0</v>
      </c>
      <c r="KF16" s="81">
        <v>0</v>
      </c>
      <c r="KG16" s="81">
        <v>0</v>
      </c>
      <c r="KH16" s="81">
        <v>0</v>
      </c>
      <c r="KI16" s="81">
        <v>0</v>
      </c>
      <c r="KJ16" s="81">
        <v>0</v>
      </c>
      <c r="KK16" s="81">
        <v>0</v>
      </c>
      <c r="KL16" s="81">
        <v>0</v>
      </c>
      <c r="KM16" s="81">
        <v>0</v>
      </c>
      <c r="KN16" s="81">
        <v>0</v>
      </c>
      <c r="KO16" s="81">
        <v>0</v>
      </c>
      <c r="KP16" s="81">
        <v>0</v>
      </c>
      <c r="KQ16" s="81">
        <v>0</v>
      </c>
      <c r="KR16" s="81">
        <v>0</v>
      </c>
      <c r="KS16" s="81">
        <v>0</v>
      </c>
      <c r="KT16" s="81">
        <v>0</v>
      </c>
      <c r="KU16" s="81">
        <v>0</v>
      </c>
      <c r="KV16" s="81">
        <v>0</v>
      </c>
      <c r="KW16" s="81">
        <v>0</v>
      </c>
      <c r="KX16" s="81">
        <v>0</v>
      </c>
      <c r="KY16" s="81">
        <v>0</v>
      </c>
      <c r="KZ16" s="81">
        <v>0</v>
      </c>
      <c r="LA16" s="81">
        <v>0</v>
      </c>
      <c r="LB16" s="81">
        <v>0</v>
      </c>
      <c r="LC16" s="81">
        <v>0</v>
      </c>
      <c r="LD16" s="81">
        <v>0</v>
      </c>
      <c r="LE16" s="81">
        <v>0</v>
      </c>
      <c r="LF16" s="81">
        <v>0</v>
      </c>
      <c r="LG16" s="81">
        <v>0</v>
      </c>
      <c r="LH16" s="81">
        <v>0</v>
      </c>
      <c r="LI16" s="81">
        <v>0</v>
      </c>
      <c r="LJ16" s="81">
        <v>0</v>
      </c>
      <c r="LK16" s="81">
        <v>0</v>
      </c>
      <c r="LL16" s="81">
        <v>0</v>
      </c>
      <c r="LM16" s="81">
        <v>0</v>
      </c>
      <c r="LN16" s="81">
        <v>0</v>
      </c>
      <c r="LO16" s="81">
        <v>0</v>
      </c>
      <c r="LP16" s="81">
        <v>0</v>
      </c>
      <c r="LQ16" s="81">
        <v>0</v>
      </c>
      <c r="LR16" s="81">
        <v>0</v>
      </c>
      <c r="LS16" s="81">
        <v>0</v>
      </c>
      <c r="LT16" s="81">
        <v>0</v>
      </c>
      <c r="LU16" s="81">
        <v>0</v>
      </c>
      <c r="LV16" s="81">
        <v>0</v>
      </c>
      <c r="LW16" s="81">
        <v>0</v>
      </c>
      <c r="LX16" s="81">
        <v>0</v>
      </c>
      <c r="LY16" s="81">
        <v>0</v>
      </c>
      <c r="LZ16" s="81">
        <v>0</v>
      </c>
      <c r="MA16" s="81">
        <v>0</v>
      </c>
      <c r="MB16" s="81">
        <v>0</v>
      </c>
      <c r="MC16" s="81">
        <v>0</v>
      </c>
      <c r="MD16" s="81">
        <v>0</v>
      </c>
      <c r="ME16" s="81">
        <v>0</v>
      </c>
      <c r="MF16" s="81">
        <v>1</v>
      </c>
      <c r="MG16" s="81">
        <v>0</v>
      </c>
      <c r="MH16" s="81">
        <v>0</v>
      </c>
      <c r="MI16" s="81">
        <v>0</v>
      </c>
      <c r="MJ16" s="81">
        <v>0</v>
      </c>
      <c r="MK16" s="81">
        <v>0</v>
      </c>
      <c r="ML16" s="81">
        <v>0</v>
      </c>
      <c r="MM16" s="81">
        <v>0</v>
      </c>
      <c r="MN16" s="81">
        <v>0</v>
      </c>
      <c r="MO16" s="81">
        <v>0</v>
      </c>
      <c r="MP16" s="81">
        <v>0</v>
      </c>
      <c r="MQ16" s="81">
        <v>0</v>
      </c>
      <c r="MR16" s="81">
        <v>0</v>
      </c>
      <c r="MS16" s="81">
        <v>0</v>
      </c>
      <c r="MT16" s="81">
        <v>0</v>
      </c>
      <c r="MU16" s="81">
        <v>0</v>
      </c>
      <c r="MV16" s="81">
        <v>0</v>
      </c>
      <c r="MW16" s="81">
        <v>0</v>
      </c>
      <c r="MX16" s="81">
        <v>0</v>
      </c>
      <c r="MY16" s="81">
        <v>0</v>
      </c>
      <c r="MZ16" s="81">
        <v>0</v>
      </c>
      <c r="NA16" s="81">
        <v>0</v>
      </c>
      <c r="NB16" s="81">
        <v>0</v>
      </c>
      <c r="NC16" s="81">
        <v>0</v>
      </c>
      <c r="ND16" s="81">
        <v>0</v>
      </c>
      <c r="NE16" s="81">
        <v>0</v>
      </c>
      <c r="NF16" s="81">
        <v>0</v>
      </c>
      <c r="NG16" s="81">
        <v>0</v>
      </c>
      <c r="NH16" s="81">
        <v>0</v>
      </c>
      <c r="NI16" s="81">
        <v>0</v>
      </c>
      <c r="NJ16" s="81">
        <v>0</v>
      </c>
      <c r="NK16" s="81">
        <v>0</v>
      </c>
      <c r="NL16" s="81">
        <v>1</v>
      </c>
      <c r="NM16" s="81">
        <v>0</v>
      </c>
      <c r="NN16" s="81">
        <v>0</v>
      </c>
      <c r="NO16" s="81">
        <v>2</v>
      </c>
      <c r="NP16" s="81">
        <v>0</v>
      </c>
      <c r="NQ16" s="81">
        <v>0</v>
      </c>
      <c r="NR16" s="81">
        <v>0</v>
      </c>
      <c r="NS16" s="81">
        <v>0</v>
      </c>
      <c r="NT16" s="81">
        <v>0</v>
      </c>
      <c r="NU16" s="81">
        <v>0</v>
      </c>
      <c r="NV16" s="81">
        <v>0</v>
      </c>
      <c r="NW16" s="81">
        <v>0</v>
      </c>
      <c r="NX16" s="81">
        <v>0</v>
      </c>
      <c r="NY16" s="81">
        <v>0</v>
      </c>
      <c r="NZ16" s="81">
        <v>0</v>
      </c>
      <c r="OA16" s="81">
        <v>0</v>
      </c>
      <c r="OB16" s="81">
        <v>0</v>
      </c>
      <c r="OC16" s="81">
        <v>0</v>
      </c>
      <c r="OD16" s="81">
        <v>0</v>
      </c>
      <c r="OE16" s="81">
        <v>0</v>
      </c>
      <c r="OF16" s="81">
        <v>0</v>
      </c>
      <c r="OG16" s="81">
        <v>0</v>
      </c>
      <c r="OH16" s="81">
        <v>0</v>
      </c>
      <c r="OI16" s="81">
        <v>0</v>
      </c>
      <c r="OJ16" s="81">
        <v>0</v>
      </c>
      <c r="OK16" s="81">
        <v>0</v>
      </c>
      <c r="OL16" s="81">
        <v>0</v>
      </c>
      <c r="OM16" s="81">
        <v>0</v>
      </c>
      <c r="ON16" s="81">
        <v>0</v>
      </c>
      <c r="OO16" s="81">
        <v>0</v>
      </c>
      <c r="OP16" s="81">
        <v>0</v>
      </c>
      <c r="OQ16" s="81">
        <v>0</v>
      </c>
      <c r="OR16" s="81">
        <v>0</v>
      </c>
      <c r="OS16" s="81">
        <v>0</v>
      </c>
      <c r="OT16" s="81">
        <v>0</v>
      </c>
      <c r="OU16" s="81">
        <v>0</v>
      </c>
      <c r="OV16" s="81">
        <v>0</v>
      </c>
      <c r="OW16" s="81">
        <v>0</v>
      </c>
      <c r="OX16" s="81">
        <v>0</v>
      </c>
      <c r="OY16" s="81">
        <v>0</v>
      </c>
      <c r="OZ16" s="81">
        <v>0</v>
      </c>
      <c r="PA16" s="81">
        <v>0</v>
      </c>
      <c r="PB16" s="81">
        <v>0</v>
      </c>
      <c r="PC16" s="81">
        <v>0</v>
      </c>
      <c r="PD16" s="81">
        <v>0</v>
      </c>
      <c r="PE16" s="81">
        <v>0</v>
      </c>
      <c r="PF16" s="81">
        <v>0</v>
      </c>
      <c r="PG16" s="81">
        <v>0</v>
      </c>
      <c r="PH16" s="81">
        <v>0</v>
      </c>
      <c r="PI16" s="81">
        <v>0</v>
      </c>
      <c r="PJ16" s="81">
        <v>0</v>
      </c>
      <c r="PK16" s="81">
        <v>0</v>
      </c>
      <c r="PL16" s="81">
        <v>0</v>
      </c>
      <c r="PM16" s="81">
        <v>0</v>
      </c>
      <c r="PN16" s="81">
        <v>0</v>
      </c>
      <c r="PO16" s="81">
        <v>0</v>
      </c>
      <c r="PP16" s="81">
        <v>0</v>
      </c>
      <c r="PQ16" s="81">
        <v>0</v>
      </c>
      <c r="PR16" s="81">
        <v>0</v>
      </c>
      <c r="PS16" s="81">
        <v>0</v>
      </c>
      <c r="PT16" s="81">
        <v>0</v>
      </c>
      <c r="PU16" s="81">
        <v>0</v>
      </c>
      <c r="PV16" s="81">
        <v>0</v>
      </c>
      <c r="PW16" s="81">
        <v>0</v>
      </c>
      <c r="PX16" s="81">
        <v>0</v>
      </c>
      <c r="PY16" s="81">
        <v>0</v>
      </c>
      <c r="PZ16" s="81">
        <v>0</v>
      </c>
      <c r="QA16" s="81">
        <v>0</v>
      </c>
      <c r="QB16" s="81">
        <v>0</v>
      </c>
      <c r="QC16" s="81">
        <v>0</v>
      </c>
      <c r="QD16" s="81">
        <v>0</v>
      </c>
      <c r="QE16" s="81">
        <v>0</v>
      </c>
      <c r="QF16" s="81">
        <v>0</v>
      </c>
      <c r="QG16" s="81">
        <v>1</v>
      </c>
      <c r="QH16" s="81">
        <v>0</v>
      </c>
      <c r="QI16" s="81">
        <v>0</v>
      </c>
      <c r="QJ16" s="81">
        <v>0</v>
      </c>
      <c r="QK16" s="81">
        <v>0</v>
      </c>
      <c r="QL16" s="81">
        <v>0</v>
      </c>
      <c r="QM16" s="81">
        <v>0</v>
      </c>
      <c r="QN16" s="81">
        <v>0</v>
      </c>
      <c r="QO16" s="81">
        <v>0</v>
      </c>
      <c r="QP16" s="81">
        <v>0</v>
      </c>
      <c r="QQ16" s="81">
        <v>0</v>
      </c>
      <c r="QR16" s="81">
        <v>0</v>
      </c>
      <c r="QS16" s="81">
        <v>0</v>
      </c>
      <c r="QT16" s="81">
        <v>0</v>
      </c>
      <c r="QU16" s="81">
        <v>0</v>
      </c>
      <c r="QV16" s="81">
        <v>0</v>
      </c>
      <c r="QW16" s="81">
        <v>0</v>
      </c>
      <c r="QX16" s="81">
        <v>3</v>
      </c>
      <c r="QY16" s="81">
        <v>0</v>
      </c>
      <c r="QZ16" s="81">
        <v>0</v>
      </c>
      <c r="RA16" s="81">
        <v>0</v>
      </c>
      <c r="RB16" s="81">
        <v>0</v>
      </c>
      <c r="RC16" s="81">
        <v>0</v>
      </c>
      <c r="RD16" s="81">
        <v>0</v>
      </c>
      <c r="RE16" s="81">
        <v>0</v>
      </c>
      <c r="RF16" s="81">
        <v>0</v>
      </c>
      <c r="RG16" s="81">
        <v>0</v>
      </c>
      <c r="RH16" s="81">
        <v>0</v>
      </c>
      <c r="RI16" s="81">
        <v>0</v>
      </c>
      <c r="RJ16" s="81">
        <v>0</v>
      </c>
      <c r="RK16" s="81">
        <v>1</v>
      </c>
      <c r="RL16" s="81">
        <v>0</v>
      </c>
      <c r="RM16" s="81">
        <v>0</v>
      </c>
      <c r="RN16" s="81">
        <v>0</v>
      </c>
      <c r="RO16" s="81">
        <v>0</v>
      </c>
      <c r="RP16" s="81">
        <v>0</v>
      </c>
      <c r="RQ16" s="81">
        <v>0</v>
      </c>
      <c r="RR16" s="81">
        <v>0</v>
      </c>
      <c r="RS16" s="81">
        <v>3</v>
      </c>
      <c r="RT16" s="81">
        <v>0</v>
      </c>
      <c r="RU16" s="81">
        <v>0</v>
      </c>
      <c r="RV16" s="81">
        <v>0</v>
      </c>
      <c r="RW16" s="81">
        <v>0</v>
      </c>
      <c r="RX16" s="81">
        <v>0</v>
      </c>
      <c r="RY16" s="81">
        <v>0</v>
      </c>
      <c r="RZ16" s="81">
        <v>0</v>
      </c>
      <c r="SA16" s="81">
        <v>0</v>
      </c>
      <c r="SB16" s="81">
        <v>0</v>
      </c>
      <c r="SC16" s="81">
        <v>0</v>
      </c>
      <c r="SD16" s="81">
        <v>0</v>
      </c>
      <c r="SE16" s="81">
        <v>0</v>
      </c>
      <c r="SF16" s="81">
        <v>1</v>
      </c>
      <c r="SG16" s="81">
        <v>0</v>
      </c>
      <c r="SH16" s="81">
        <v>0</v>
      </c>
    </row>
    <row r="17" spans="1:502">
      <c r="A17" s="18" t="s">
        <v>2029</v>
      </c>
      <c r="B17" s="80">
        <v>9</v>
      </c>
      <c r="C17" s="80">
        <v>9</v>
      </c>
      <c r="D17" s="80">
        <v>1</v>
      </c>
      <c r="E17" s="80">
        <v>2012</v>
      </c>
      <c r="F17" s="80" t="s">
        <v>88</v>
      </c>
      <c r="G17" s="182" t="s">
        <v>2020</v>
      </c>
      <c r="H17" s="80" t="s">
        <v>2021</v>
      </c>
      <c r="I17" s="173"/>
      <c r="J17" s="83">
        <v>0</v>
      </c>
      <c r="K17" s="83">
        <v>0</v>
      </c>
      <c r="L17" s="83">
        <v>0</v>
      </c>
      <c r="M17" s="83">
        <v>0</v>
      </c>
      <c r="N17" s="83">
        <v>0</v>
      </c>
      <c r="O17" s="83">
        <v>0</v>
      </c>
      <c r="P17" s="83">
        <v>0</v>
      </c>
      <c r="Q17" s="83">
        <v>0</v>
      </c>
      <c r="R17" s="83">
        <v>3.1859999999999999</v>
      </c>
      <c r="S17" s="83">
        <v>0</v>
      </c>
      <c r="T17" s="83">
        <v>0</v>
      </c>
      <c r="U17" s="83">
        <v>0</v>
      </c>
      <c r="V17" s="83">
        <v>0</v>
      </c>
      <c r="W17" s="83">
        <v>0</v>
      </c>
      <c r="X17" s="83">
        <v>14.638</v>
      </c>
      <c r="Y17" s="83">
        <v>0</v>
      </c>
      <c r="Z17" s="83">
        <v>0</v>
      </c>
      <c r="AA17" s="83">
        <v>11.116</v>
      </c>
      <c r="AB17" s="83">
        <v>0</v>
      </c>
      <c r="AC17" s="83">
        <v>0</v>
      </c>
      <c r="AD17" s="83">
        <v>0</v>
      </c>
      <c r="AE17" s="83">
        <v>0</v>
      </c>
      <c r="AF17" s="83">
        <v>0</v>
      </c>
      <c r="AG17" s="83">
        <v>0</v>
      </c>
      <c r="AH17" s="83">
        <v>0</v>
      </c>
      <c r="AI17" s="83">
        <v>0</v>
      </c>
      <c r="AJ17" s="83">
        <v>0</v>
      </c>
      <c r="AK17" s="83">
        <v>0</v>
      </c>
      <c r="AL17" s="83">
        <v>0</v>
      </c>
      <c r="AM17" s="83">
        <v>0</v>
      </c>
      <c r="AN17" s="83">
        <v>0</v>
      </c>
      <c r="AO17" s="83">
        <v>0</v>
      </c>
      <c r="AP17" s="83">
        <v>0</v>
      </c>
      <c r="AQ17" s="83">
        <v>0</v>
      </c>
      <c r="AR17" s="83">
        <v>0</v>
      </c>
      <c r="AS17" s="83">
        <v>0</v>
      </c>
      <c r="AT17" s="83">
        <v>0</v>
      </c>
      <c r="AU17" s="83">
        <v>0</v>
      </c>
      <c r="AV17" s="83">
        <v>0</v>
      </c>
      <c r="AW17" s="83">
        <v>0</v>
      </c>
      <c r="AX17" s="83">
        <v>0</v>
      </c>
      <c r="AY17" s="83">
        <v>0</v>
      </c>
      <c r="AZ17" s="83">
        <v>0</v>
      </c>
      <c r="BA17" s="83">
        <v>0</v>
      </c>
      <c r="BB17" s="83">
        <v>0</v>
      </c>
      <c r="BC17" s="83">
        <v>0</v>
      </c>
      <c r="BD17" s="83">
        <v>0</v>
      </c>
      <c r="BE17" s="83">
        <v>0</v>
      </c>
      <c r="BF17" s="83">
        <v>0</v>
      </c>
      <c r="BG17" s="83">
        <v>0</v>
      </c>
      <c r="BH17" s="83">
        <v>0</v>
      </c>
      <c r="BI17" s="83">
        <v>0</v>
      </c>
      <c r="BJ17" s="83">
        <v>0</v>
      </c>
      <c r="BK17" s="83">
        <v>0</v>
      </c>
      <c r="BL17" s="83">
        <v>0</v>
      </c>
      <c r="BM17" s="83">
        <v>0</v>
      </c>
      <c r="BN17" s="83">
        <v>0</v>
      </c>
      <c r="BO17" s="83">
        <v>0</v>
      </c>
      <c r="BP17" s="83">
        <v>0</v>
      </c>
      <c r="BQ17" s="83">
        <v>0</v>
      </c>
      <c r="BR17" s="83">
        <v>0</v>
      </c>
      <c r="BS17" s="83">
        <v>0</v>
      </c>
      <c r="BT17" s="83">
        <v>0</v>
      </c>
      <c r="BU17" s="83">
        <v>0</v>
      </c>
      <c r="BV17" s="83">
        <v>0</v>
      </c>
      <c r="BW17" s="83">
        <v>0</v>
      </c>
      <c r="BX17" s="83">
        <v>0</v>
      </c>
      <c r="BY17" s="83">
        <v>0</v>
      </c>
      <c r="BZ17" s="83">
        <v>0</v>
      </c>
      <c r="CA17" s="83">
        <v>0</v>
      </c>
      <c r="CB17" s="83">
        <v>0</v>
      </c>
      <c r="CC17" s="83">
        <v>0</v>
      </c>
      <c r="CD17" s="83">
        <v>0</v>
      </c>
      <c r="CE17" s="83">
        <v>0</v>
      </c>
      <c r="CF17" s="83">
        <v>0</v>
      </c>
      <c r="CG17" s="83">
        <v>0</v>
      </c>
      <c r="CH17" s="83">
        <v>0</v>
      </c>
      <c r="CI17" s="83">
        <v>0</v>
      </c>
      <c r="CJ17" s="83">
        <v>0</v>
      </c>
      <c r="CK17" s="83">
        <v>0</v>
      </c>
      <c r="CL17" s="83">
        <v>0</v>
      </c>
      <c r="CM17" s="83">
        <v>0</v>
      </c>
      <c r="CN17" s="83">
        <v>0</v>
      </c>
      <c r="CO17" s="83">
        <v>0</v>
      </c>
      <c r="CP17" s="83">
        <v>0</v>
      </c>
      <c r="CQ17" s="83">
        <v>0</v>
      </c>
      <c r="CR17" s="83">
        <v>0</v>
      </c>
      <c r="CS17" s="83">
        <v>15.388</v>
      </c>
      <c r="CT17" s="83">
        <v>0</v>
      </c>
      <c r="CU17" s="83">
        <v>0</v>
      </c>
      <c r="CV17" s="83">
        <v>0</v>
      </c>
      <c r="CW17" s="83">
        <v>0</v>
      </c>
      <c r="CX17" s="83">
        <v>0</v>
      </c>
      <c r="CY17" s="83">
        <v>0</v>
      </c>
      <c r="CZ17" s="83">
        <v>0</v>
      </c>
      <c r="DA17" s="83">
        <v>0</v>
      </c>
      <c r="DB17" s="83">
        <v>0</v>
      </c>
      <c r="DC17" s="83">
        <v>0</v>
      </c>
      <c r="DD17" s="83">
        <v>0</v>
      </c>
      <c r="DE17" s="83">
        <v>0</v>
      </c>
      <c r="DF17" s="83">
        <v>0</v>
      </c>
      <c r="DG17" s="83">
        <v>0</v>
      </c>
      <c r="DH17" s="83">
        <v>0</v>
      </c>
      <c r="DI17" s="83">
        <v>0</v>
      </c>
      <c r="DJ17" s="83">
        <v>0</v>
      </c>
      <c r="DK17" s="83">
        <v>0</v>
      </c>
      <c r="DL17" s="83">
        <v>0</v>
      </c>
      <c r="DM17" s="83">
        <v>0</v>
      </c>
      <c r="DN17" s="83">
        <v>0</v>
      </c>
      <c r="DO17" s="83">
        <v>0</v>
      </c>
      <c r="DP17" s="83">
        <v>0</v>
      </c>
      <c r="DQ17" s="83">
        <v>0</v>
      </c>
      <c r="DR17" s="83">
        <v>0</v>
      </c>
      <c r="DS17" s="83">
        <v>3.1859999999999999</v>
      </c>
      <c r="DT17" s="83">
        <v>0</v>
      </c>
      <c r="DU17" s="83">
        <v>0</v>
      </c>
      <c r="DV17" s="83">
        <v>0</v>
      </c>
      <c r="DW17" s="83">
        <v>0</v>
      </c>
      <c r="DX17" s="83">
        <v>0</v>
      </c>
      <c r="DY17" s="83">
        <v>14.638</v>
      </c>
      <c r="DZ17" s="83">
        <v>0</v>
      </c>
      <c r="EA17" s="83">
        <v>0</v>
      </c>
      <c r="EB17" s="83">
        <v>11.116</v>
      </c>
      <c r="EC17" s="83">
        <v>0</v>
      </c>
      <c r="ED17" s="83">
        <v>0</v>
      </c>
      <c r="EE17" s="83">
        <v>0</v>
      </c>
      <c r="EF17" s="83">
        <v>0</v>
      </c>
      <c r="EG17" s="83">
        <v>0</v>
      </c>
      <c r="EH17" s="83">
        <v>0</v>
      </c>
      <c r="EI17" s="83">
        <v>0</v>
      </c>
      <c r="EJ17" s="83">
        <v>0</v>
      </c>
      <c r="EK17" s="83">
        <v>0</v>
      </c>
      <c r="EL17" s="83">
        <v>0</v>
      </c>
      <c r="EM17" s="83">
        <v>0</v>
      </c>
      <c r="EN17" s="83">
        <v>0</v>
      </c>
      <c r="EO17" s="83">
        <v>0</v>
      </c>
      <c r="EP17" s="83">
        <v>0</v>
      </c>
      <c r="EQ17" s="83">
        <v>0</v>
      </c>
      <c r="ER17" s="83">
        <v>0</v>
      </c>
      <c r="ES17" s="83">
        <v>0</v>
      </c>
      <c r="ET17" s="83">
        <v>0</v>
      </c>
      <c r="EU17" s="83">
        <v>0</v>
      </c>
      <c r="EV17" s="83">
        <v>0</v>
      </c>
      <c r="EW17" s="83">
        <v>0</v>
      </c>
      <c r="EX17" s="83">
        <v>0</v>
      </c>
      <c r="EY17" s="83">
        <v>0</v>
      </c>
      <c r="EZ17" s="83">
        <v>0</v>
      </c>
      <c r="FA17" s="83">
        <v>0</v>
      </c>
      <c r="FB17" s="83">
        <v>0</v>
      </c>
      <c r="FC17" s="83">
        <v>0</v>
      </c>
      <c r="FD17" s="83">
        <v>0</v>
      </c>
      <c r="FE17" s="83">
        <v>0</v>
      </c>
      <c r="FF17" s="83">
        <v>0</v>
      </c>
      <c r="FG17" s="83">
        <v>0</v>
      </c>
      <c r="FH17" s="83">
        <v>0</v>
      </c>
      <c r="FI17" s="83">
        <v>0</v>
      </c>
      <c r="FJ17" s="83">
        <v>0</v>
      </c>
      <c r="FK17" s="83">
        <v>0</v>
      </c>
      <c r="FL17" s="83">
        <v>0</v>
      </c>
      <c r="FM17" s="83">
        <v>0</v>
      </c>
      <c r="FN17" s="83">
        <v>0</v>
      </c>
      <c r="FO17" s="83">
        <v>0</v>
      </c>
      <c r="FP17" s="83">
        <v>0</v>
      </c>
      <c r="FQ17" s="83">
        <v>0</v>
      </c>
      <c r="FR17" s="83">
        <v>0</v>
      </c>
      <c r="FS17" s="83">
        <v>0</v>
      </c>
      <c r="FT17" s="83">
        <v>0</v>
      </c>
      <c r="FU17" s="83">
        <v>0</v>
      </c>
      <c r="FV17" s="83">
        <v>0</v>
      </c>
      <c r="FW17" s="83">
        <v>0</v>
      </c>
      <c r="FX17" s="83">
        <v>0</v>
      </c>
      <c r="FY17" s="83">
        <v>0</v>
      </c>
      <c r="FZ17" s="83">
        <v>0</v>
      </c>
      <c r="GA17" s="83">
        <v>0</v>
      </c>
      <c r="GB17" s="83">
        <v>0</v>
      </c>
      <c r="GC17" s="83">
        <v>0</v>
      </c>
      <c r="GD17" s="83">
        <v>0</v>
      </c>
      <c r="GE17" s="83">
        <v>0</v>
      </c>
      <c r="GF17" s="83">
        <v>0</v>
      </c>
      <c r="GG17" s="83">
        <v>0</v>
      </c>
      <c r="GH17" s="83">
        <v>0</v>
      </c>
      <c r="GI17" s="83">
        <v>0</v>
      </c>
      <c r="GJ17" s="83">
        <v>0</v>
      </c>
      <c r="GK17" s="83">
        <v>0</v>
      </c>
      <c r="GL17" s="83">
        <v>0</v>
      </c>
      <c r="GM17" s="83">
        <v>0</v>
      </c>
      <c r="GN17" s="83">
        <v>0</v>
      </c>
      <c r="GO17" s="83">
        <v>0</v>
      </c>
      <c r="GP17" s="83">
        <v>0</v>
      </c>
      <c r="GQ17" s="83">
        <v>0</v>
      </c>
      <c r="GR17" s="83">
        <v>0</v>
      </c>
      <c r="GS17" s="83">
        <v>0</v>
      </c>
      <c r="GT17" s="83">
        <v>15.388</v>
      </c>
      <c r="GU17" s="83">
        <v>0</v>
      </c>
      <c r="GV17" s="83">
        <v>0</v>
      </c>
      <c r="GW17" s="83">
        <v>0</v>
      </c>
      <c r="GX17" s="83">
        <v>0</v>
      </c>
      <c r="GY17" s="83">
        <v>0</v>
      </c>
      <c r="GZ17" s="83">
        <v>0</v>
      </c>
      <c r="HA17" s="83">
        <v>0</v>
      </c>
      <c r="HB17" s="83">
        <v>0</v>
      </c>
      <c r="HC17" s="83">
        <v>0</v>
      </c>
      <c r="HD17" s="83">
        <v>0</v>
      </c>
      <c r="HE17" s="83">
        <v>0</v>
      </c>
      <c r="HF17" s="83">
        <v>0</v>
      </c>
      <c r="HG17" s="83">
        <v>0</v>
      </c>
      <c r="HH17" s="83">
        <v>0</v>
      </c>
      <c r="HI17" s="83">
        <v>0</v>
      </c>
      <c r="HJ17" s="83">
        <v>0</v>
      </c>
      <c r="HK17" s="83">
        <v>28.94</v>
      </c>
      <c r="HL17" s="83">
        <v>0</v>
      </c>
      <c r="HM17" s="83">
        <v>0</v>
      </c>
      <c r="HN17" s="83">
        <v>0</v>
      </c>
      <c r="HO17" s="83">
        <v>0</v>
      </c>
      <c r="HP17" s="83">
        <v>0</v>
      </c>
      <c r="HQ17" s="83">
        <v>0</v>
      </c>
      <c r="HR17" s="83">
        <v>0</v>
      </c>
      <c r="HS17" s="83">
        <v>0</v>
      </c>
      <c r="HT17" s="83">
        <v>0</v>
      </c>
      <c r="HU17" s="83">
        <v>0</v>
      </c>
      <c r="HV17" s="83">
        <v>0</v>
      </c>
      <c r="HW17" s="83">
        <v>0</v>
      </c>
      <c r="HX17" s="83">
        <v>15.388</v>
      </c>
      <c r="HY17" s="83">
        <v>0</v>
      </c>
      <c r="HZ17" s="83">
        <v>0</v>
      </c>
      <c r="IA17" s="83">
        <v>0</v>
      </c>
      <c r="IB17" s="83">
        <v>0</v>
      </c>
      <c r="IC17" s="83">
        <v>0</v>
      </c>
      <c r="ID17" s="83">
        <v>0</v>
      </c>
      <c r="IE17" s="83">
        <v>0</v>
      </c>
      <c r="IF17" s="83">
        <v>28.94</v>
      </c>
      <c r="IG17" s="83">
        <v>0</v>
      </c>
      <c r="IH17" s="83">
        <v>0</v>
      </c>
      <c r="II17" s="83">
        <v>0</v>
      </c>
      <c r="IJ17" s="83">
        <v>0</v>
      </c>
      <c r="IK17" s="83">
        <v>0</v>
      </c>
      <c r="IL17" s="83">
        <v>0</v>
      </c>
      <c r="IM17" s="83">
        <v>0</v>
      </c>
      <c r="IN17" s="83">
        <v>0</v>
      </c>
      <c r="IO17" s="83">
        <v>0</v>
      </c>
      <c r="IP17" s="83">
        <v>0</v>
      </c>
      <c r="IQ17" s="83">
        <v>0</v>
      </c>
      <c r="IR17" s="83">
        <v>0</v>
      </c>
      <c r="IS17" s="83">
        <v>15.388</v>
      </c>
      <c r="IT17" s="83">
        <v>0</v>
      </c>
      <c r="IU17" s="83">
        <v>0</v>
      </c>
      <c r="IV17" s="84">
        <v>0</v>
      </c>
      <c r="IW17" s="81">
        <v>0</v>
      </c>
      <c r="IX17" s="81">
        <v>0</v>
      </c>
      <c r="IY17" s="81">
        <v>0</v>
      </c>
      <c r="IZ17" s="81">
        <v>0</v>
      </c>
      <c r="JA17" s="81">
        <v>0</v>
      </c>
      <c r="JB17" s="81">
        <v>0</v>
      </c>
      <c r="JC17" s="81">
        <v>0</v>
      </c>
      <c r="JD17" s="81">
        <v>0</v>
      </c>
      <c r="JE17" s="81">
        <v>1</v>
      </c>
      <c r="JF17" s="81">
        <v>0</v>
      </c>
      <c r="JG17" s="81">
        <v>0</v>
      </c>
      <c r="JH17" s="81">
        <v>0</v>
      </c>
      <c r="JI17" s="81">
        <v>0</v>
      </c>
      <c r="JJ17" s="81">
        <v>0</v>
      </c>
      <c r="JK17" s="81">
        <v>1</v>
      </c>
      <c r="JL17" s="81">
        <v>0</v>
      </c>
      <c r="JM17" s="81">
        <v>0</v>
      </c>
      <c r="JN17" s="81">
        <v>2</v>
      </c>
      <c r="JO17" s="81">
        <v>0</v>
      </c>
      <c r="JP17" s="81">
        <v>0</v>
      </c>
      <c r="JQ17" s="81">
        <v>0</v>
      </c>
      <c r="JR17" s="81">
        <v>0</v>
      </c>
      <c r="JS17" s="81">
        <v>0</v>
      </c>
      <c r="JT17" s="81">
        <v>0</v>
      </c>
      <c r="JU17" s="81">
        <v>0</v>
      </c>
      <c r="JV17" s="81">
        <v>0</v>
      </c>
      <c r="JW17" s="81">
        <v>0</v>
      </c>
      <c r="JX17" s="81">
        <v>0</v>
      </c>
      <c r="JY17" s="81">
        <v>0</v>
      </c>
      <c r="JZ17" s="81">
        <v>0</v>
      </c>
      <c r="KA17" s="81">
        <v>0</v>
      </c>
      <c r="KB17" s="81">
        <v>0</v>
      </c>
      <c r="KC17" s="81">
        <v>0</v>
      </c>
      <c r="KD17" s="81">
        <v>0</v>
      </c>
      <c r="KE17" s="81">
        <v>0</v>
      </c>
      <c r="KF17" s="81">
        <v>0</v>
      </c>
      <c r="KG17" s="81">
        <v>0</v>
      </c>
      <c r="KH17" s="81">
        <v>0</v>
      </c>
      <c r="KI17" s="81">
        <v>0</v>
      </c>
      <c r="KJ17" s="81">
        <v>0</v>
      </c>
      <c r="KK17" s="81">
        <v>0</v>
      </c>
      <c r="KL17" s="81">
        <v>0</v>
      </c>
      <c r="KM17" s="81">
        <v>0</v>
      </c>
      <c r="KN17" s="81">
        <v>0</v>
      </c>
      <c r="KO17" s="81">
        <v>0</v>
      </c>
      <c r="KP17" s="81">
        <v>0</v>
      </c>
      <c r="KQ17" s="81">
        <v>0</v>
      </c>
      <c r="KR17" s="81">
        <v>0</v>
      </c>
      <c r="KS17" s="81">
        <v>0</v>
      </c>
      <c r="KT17" s="81">
        <v>0</v>
      </c>
      <c r="KU17" s="81">
        <v>0</v>
      </c>
      <c r="KV17" s="81">
        <v>0</v>
      </c>
      <c r="KW17" s="81">
        <v>0</v>
      </c>
      <c r="KX17" s="81">
        <v>0</v>
      </c>
      <c r="KY17" s="81">
        <v>0</v>
      </c>
      <c r="KZ17" s="81">
        <v>0</v>
      </c>
      <c r="LA17" s="81">
        <v>0</v>
      </c>
      <c r="LB17" s="81">
        <v>0</v>
      </c>
      <c r="LC17" s="81">
        <v>0</v>
      </c>
      <c r="LD17" s="81">
        <v>0</v>
      </c>
      <c r="LE17" s="81">
        <v>0</v>
      </c>
      <c r="LF17" s="81">
        <v>0</v>
      </c>
      <c r="LG17" s="81">
        <v>0</v>
      </c>
      <c r="LH17" s="81">
        <v>0</v>
      </c>
      <c r="LI17" s="81">
        <v>0</v>
      </c>
      <c r="LJ17" s="81">
        <v>0</v>
      </c>
      <c r="LK17" s="81">
        <v>0</v>
      </c>
      <c r="LL17" s="81">
        <v>0</v>
      </c>
      <c r="LM17" s="81">
        <v>0</v>
      </c>
      <c r="LN17" s="81">
        <v>0</v>
      </c>
      <c r="LO17" s="81">
        <v>0</v>
      </c>
      <c r="LP17" s="81">
        <v>0</v>
      </c>
      <c r="LQ17" s="81">
        <v>0</v>
      </c>
      <c r="LR17" s="81">
        <v>0</v>
      </c>
      <c r="LS17" s="81">
        <v>0</v>
      </c>
      <c r="LT17" s="81">
        <v>0</v>
      </c>
      <c r="LU17" s="81">
        <v>0</v>
      </c>
      <c r="LV17" s="81">
        <v>0</v>
      </c>
      <c r="LW17" s="81">
        <v>0</v>
      </c>
      <c r="LX17" s="81">
        <v>0</v>
      </c>
      <c r="LY17" s="81">
        <v>0</v>
      </c>
      <c r="LZ17" s="81">
        <v>0</v>
      </c>
      <c r="MA17" s="81">
        <v>0</v>
      </c>
      <c r="MB17" s="81">
        <v>0</v>
      </c>
      <c r="MC17" s="81">
        <v>0</v>
      </c>
      <c r="MD17" s="81">
        <v>0</v>
      </c>
      <c r="ME17" s="81">
        <v>0</v>
      </c>
      <c r="MF17" s="81">
        <v>1</v>
      </c>
      <c r="MG17" s="81">
        <v>0</v>
      </c>
      <c r="MH17" s="81">
        <v>0</v>
      </c>
      <c r="MI17" s="81">
        <v>0</v>
      </c>
      <c r="MJ17" s="81">
        <v>0</v>
      </c>
      <c r="MK17" s="81">
        <v>0</v>
      </c>
      <c r="ML17" s="81">
        <v>0</v>
      </c>
      <c r="MM17" s="81">
        <v>0</v>
      </c>
      <c r="MN17" s="81">
        <v>0</v>
      </c>
      <c r="MO17" s="81">
        <v>0</v>
      </c>
      <c r="MP17" s="81">
        <v>0</v>
      </c>
      <c r="MQ17" s="81">
        <v>0</v>
      </c>
      <c r="MR17" s="81">
        <v>0</v>
      </c>
      <c r="MS17" s="81">
        <v>0</v>
      </c>
      <c r="MT17" s="81">
        <v>0</v>
      </c>
      <c r="MU17" s="81">
        <v>0</v>
      </c>
      <c r="MV17" s="81">
        <v>0</v>
      </c>
      <c r="MW17" s="81">
        <v>0</v>
      </c>
      <c r="MX17" s="81">
        <v>0</v>
      </c>
      <c r="MY17" s="81">
        <v>0</v>
      </c>
      <c r="MZ17" s="81">
        <v>0</v>
      </c>
      <c r="NA17" s="81">
        <v>0</v>
      </c>
      <c r="NB17" s="81">
        <v>0</v>
      </c>
      <c r="NC17" s="81">
        <v>0</v>
      </c>
      <c r="ND17" s="81">
        <v>0</v>
      </c>
      <c r="NE17" s="81">
        <v>0</v>
      </c>
      <c r="NF17" s="81">
        <v>1</v>
      </c>
      <c r="NG17" s="81">
        <v>0</v>
      </c>
      <c r="NH17" s="81">
        <v>0</v>
      </c>
      <c r="NI17" s="81">
        <v>0</v>
      </c>
      <c r="NJ17" s="81">
        <v>0</v>
      </c>
      <c r="NK17" s="81">
        <v>0</v>
      </c>
      <c r="NL17" s="81">
        <v>1</v>
      </c>
      <c r="NM17" s="81">
        <v>0</v>
      </c>
      <c r="NN17" s="81">
        <v>0</v>
      </c>
      <c r="NO17" s="81">
        <v>2</v>
      </c>
      <c r="NP17" s="81">
        <v>0</v>
      </c>
      <c r="NQ17" s="81">
        <v>0</v>
      </c>
      <c r="NR17" s="81">
        <v>0</v>
      </c>
      <c r="NS17" s="81">
        <v>0</v>
      </c>
      <c r="NT17" s="81">
        <v>0</v>
      </c>
      <c r="NU17" s="81">
        <v>0</v>
      </c>
      <c r="NV17" s="81">
        <v>0</v>
      </c>
      <c r="NW17" s="81">
        <v>0</v>
      </c>
      <c r="NX17" s="81">
        <v>0</v>
      </c>
      <c r="NY17" s="81">
        <v>0</v>
      </c>
      <c r="NZ17" s="81">
        <v>0</v>
      </c>
      <c r="OA17" s="81">
        <v>0</v>
      </c>
      <c r="OB17" s="81">
        <v>0</v>
      </c>
      <c r="OC17" s="81">
        <v>0</v>
      </c>
      <c r="OD17" s="81">
        <v>0</v>
      </c>
      <c r="OE17" s="81">
        <v>0</v>
      </c>
      <c r="OF17" s="81">
        <v>0</v>
      </c>
      <c r="OG17" s="81">
        <v>0</v>
      </c>
      <c r="OH17" s="81">
        <v>0</v>
      </c>
      <c r="OI17" s="81">
        <v>0</v>
      </c>
      <c r="OJ17" s="81">
        <v>0</v>
      </c>
      <c r="OK17" s="81">
        <v>0</v>
      </c>
      <c r="OL17" s="81">
        <v>0</v>
      </c>
      <c r="OM17" s="81">
        <v>0</v>
      </c>
      <c r="ON17" s="81">
        <v>0</v>
      </c>
      <c r="OO17" s="81">
        <v>0</v>
      </c>
      <c r="OP17" s="81">
        <v>0</v>
      </c>
      <c r="OQ17" s="81">
        <v>0</v>
      </c>
      <c r="OR17" s="81">
        <v>0</v>
      </c>
      <c r="OS17" s="81">
        <v>0</v>
      </c>
      <c r="OT17" s="81">
        <v>0</v>
      </c>
      <c r="OU17" s="81">
        <v>0</v>
      </c>
      <c r="OV17" s="81">
        <v>0</v>
      </c>
      <c r="OW17" s="81">
        <v>0</v>
      </c>
      <c r="OX17" s="81">
        <v>0</v>
      </c>
      <c r="OY17" s="81">
        <v>0</v>
      </c>
      <c r="OZ17" s="81">
        <v>0</v>
      </c>
      <c r="PA17" s="81">
        <v>0</v>
      </c>
      <c r="PB17" s="81">
        <v>0</v>
      </c>
      <c r="PC17" s="81">
        <v>0</v>
      </c>
      <c r="PD17" s="81">
        <v>0</v>
      </c>
      <c r="PE17" s="81">
        <v>0</v>
      </c>
      <c r="PF17" s="81">
        <v>0</v>
      </c>
      <c r="PG17" s="81">
        <v>0</v>
      </c>
      <c r="PH17" s="81">
        <v>0</v>
      </c>
      <c r="PI17" s="81">
        <v>0</v>
      </c>
      <c r="PJ17" s="81">
        <v>0</v>
      </c>
      <c r="PK17" s="81">
        <v>0</v>
      </c>
      <c r="PL17" s="81">
        <v>0</v>
      </c>
      <c r="PM17" s="81">
        <v>0</v>
      </c>
      <c r="PN17" s="81">
        <v>0</v>
      </c>
      <c r="PO17" s="81">
        <v>0</v>
      </c>
      <c r="PP17" s="81">
        <v>0</v>
      </c>
      <c r="PQ17" s="81">
        <v>0</v>
      </c>
      <c r="PR17" s="81">
        <v>0</v>
      </c>
      <c r="PS17" s="81">
        <v>0</v>
      </c>
      <c r="PT17" s="81">
        <v>0</v>
      </c>
      <c r="PU17" s="81">
        <v>0</v>
      </c>
      <c r="PV17" s="81">
        <v>0</v>
      </c>
      <c r="PW17" s="81">
        <v>0</v>
      </c>
      <c r="PX17" s="81">
        <v>0</v>
      </c>
      <c r="PY17" s="81">
        <v>0</v>
      </c>
      <c r="PZ17" s="81">
        <v>0</v>
      </c>
      <c r="QA17" s="81">
        <v>0</v>
      </c>
      <c r="QB17" s="81">
        <v>0</v>
      </c>
      <c r="QC17" s="81">
        <v>0</v>
      </c>
      <c r="QD17" s="81">
        <v>0</v>
      </c>
      <c r="QE17" s="81">
        <v>0</v>
      </c>
      <c r="QF17" s="81">
        <v>0</v>
      </c>
      <c r="QG17" s="81">
        <v>1</v>
      </c>
      <c r="QH17" s="81">
        <v>0</v>
      </c>
      <c r="QI17" s="81">
        <v>0</v>
      </c>
      <c r="QJ17" s="81">
        <v>0</v>
      </c>
      <c r="QK17" s="81">
        <v>0</v>
      </c>
      <c r="QL17" s="81">
        <v>0</v>
      </c>
      <c r="QM17" s="81">
        <v>0</v>
      </c>
      <c r="QN17" s="81">
        <v>0</v>
      </c>
      <c r="QO17" s="81">
        <v>0</v>
      </c>
      <c r="QP17" s="81">
        <v>0</v>
      </c>
      <c r="QQ17" s="81">
        <v>0</v>
      </c>
      <c r="QR17" s="81">
        <v>0</v>
      </c>
      <c r="QS17" s="81">
        <v>0</v>
      </c>
      <c r="QT17" s="81">
        <v>0</v>
      </c>
      <c r="QU17" s="81">
        <v>0</v>
      </c>
      <c r="QV17" s="81">
        <v>0</v>
      </c>
      <c r="QW17" s="81">
        <v>0</v>
      </c>
      <c r="QX17" s="81">
        <v>4</v>
      </c>
      <c r="QY17" s="81">
        <v>0</v>
      </c>
      <c r="QZ17" s="81">
        <v>0</v>
      </c>
      <c r="RA17" s="81">
        <v>0</v>
      </c>
      <c r="RB17" s="81">
        <v>0</v>
      </c>
      <c r="RC17" s="81">
        <v>0</v>
      </c>
      <c r="RD17" s="81">
        <v>0</v>
      </c>
      <c r="RE17" s="81">
        <v>0</v>
      </c>
      <c r="RF17" s="81">
        <v>0</v>
      </c>
      <c r="RG17" s="81">
        <v>0</v>
      </c>
      <c r="RH17" s="81">
        <v>0</v>
      </c>
      <c r="RI17" s="81">
        <v>0</v>
      </c>
      <c r="RJ17" s="81">
        <v>0</v>
      </c>
      <c r="RK17" s="81">
        <v>1</v>
      </c>
      <c r="RL17" s="81">
        <v>0</v>
      </c>
      <c r="RM17" s="81">
        <v>0</v>
      </c>
      <c r="RN17" s="81">
        <v>0</v>
      </c>
      <c r="RO17" s="81">
        <v>0</v>
      </c>
      <c r="RP17" s="81">
        <v>0</v>
      </c>
      <c r="RQ17" s="81">
        <v>0</v>
      </c>
      <c r="RR17" s="81">
        <v>0</v>
      </c>
      <c r="RS17" s="81">
        <v>4</v>
      </c>
      <c r="RT17" s="81">
        <v>0</v>
      </c>
      <c r="RU17" s="81">
        <v>0</v>
      </c>
      <c r="RV17" s="81">
        <v>0</v>
      </c>
      <c r="RW17" s="81">
        <v>0</v>
      </c>
      <c r="RX17" s="81">
        <v>0</v>
      </c>
      <c r="RY17" s="81">
        <v>0</v>
      </c>
      <c r="RZ17" s="81">
        <v>0</v>
      </c>
      <c r="SA17" s="81">
        <v>0</v>
      </c>
      <c r="SB17" s="81">
        <v>0</v>
      </c>
      <c r="SC17" s="81">
        <v>0</v>
      </c>
      <c r="SD17" s="81">
        <v>0</v>
      </c>
      <c r="SE17" s="81">
        <v>0</v>
      </c>
      <c r="SF17" s="81">
        <v>1</v>
      </c>
      <c r="SG17" s="81">
        <v>0</v>
      </c>
      <c r="SH17" s="81">
        <v>0</v>
      </c>
    </row>
    <row r="18" spans="1:502">
      <c r="A18" s="18" t="s">
        <v>2030</v>
      </c>
      <c r="B18" s="80">
        <v>10</v>
      </c>
      <c r="C18" s="80">
        <v>10</v>
      </c>
      <c r="D18" s="80">
        <v>1</v>
      </c>
      <c r="E18" s="80">
        <v>2013</v>
      </c>
      <c r="F18" s="80" t="s">
        <v>89</v>
      </c>
      <c r="G18" s="182" t="s">
        <v>2020</v>
      </c>
      <c r="H18" s="80" t="s">
        <v>2021</v>
      </c>
      <c r="I18" s="173"/>
      <c r="J18" s="83">
        <v>0</v>
      </c>
      <c r="K18" s="83">
        <v>0</v>
      </c>
      <c r="L18" s="83">
        <v>0</v>
      </c>
      <c r="M18" s="83">
        <v>0</v>
      </c>
      <c r="N18" s="83">
        <v>0</v>
      </c>
      <c r="O18" s="83">
        <v>0</v>
      </c>
      <c r="P18" s="83">
        <v>0</v>
      </c>
      <c r="Q18" s="83">
        <v>0</v>
      </c>
      <c r="R18" s="83">
        <v>4.3579999999999997</v>
      </c>
      <c r="S18" s="83">
        <v>0</v>
      </c>
      <c r="T18" s="83">
        <v>0</v>
      </c>
      <c r="U18" s="83">
        <v>0</v>
      </c>
      <c r="V18" s="83">
        <v>0</v>
      </c>
      <c r="W18" s="83">
        <v>0</v>
      </c>
      <c r="X18" s="83">
        <v>15.435</v>
      </c>
      <c r="Y18" s="83">
        <v>3.6779999999999999</v>
      </c>
      <c r="Z18" s="83">
        <v>0</v>
      </c>
      <c r="AA18" s="83">
        <v>8.6229999999999993</v>
      </c>
      <c r="AB18" s="83">
        <v>0</v>
      </c>
      <c r="AC18" s="83">
        <v>0</v>
      </c>
      <c r="AD18" s="83">
        <v>0</v>
      </c>
      <c r="AE18" s="83">
        <v>0</v>
      </c>
      <c r="AF18" s="83">
        <v>0</v>
      </c>
      <c r="AG18" s="83">
        <v>0</v>
      </c>
      <c r="AH18" s="83">
        <v>0</v>
      </c>
      <c r="AI18" s="83">
        <v>0</v>
      </c>
      <c r="AJ18" s="83">
        <v>0</v>
      </c>
      <c r="AK18" s="83">
        <v>0</v>
      </c>
      <c r="AL18" s="83">
        <v>0</v>
      </c>
      <c r="AM18" s="83">
        <v>0</v>
      </c>
      <c r="AN18" s="83">
        <v>0</v>
      </c>
      <c r="AO18" s="83">
        <v>0</v>
      </c>
      <c r="AP18" s="83">
        <v>0</v>
      </c>
      <c r="AQ18" s="83">
        <v>0</v>
      </c>
      <c r="AR18" s="83">
        <v>0</v>
      </c>
      <c r="AS18" s="83">
        <v>0</v>
      </c>
      <c r="AT18" s="83">
        <v>0</v>
      </c>
      <c r="AU18" s="83">
        <v>0</v>
      </c>
      <c r="AV18" s="83">
        <v>0</v>
      </c>
      <c r="AW18" s="83">
        <v>0</v>
      </c>
      <c r="AX18" s="83">
        <v>0</v>
      </c>
      <c r="AY18" s="83">
        <v>0</v>
      </c>
      <c r="AZ18" s="83">
        <v>0</v>
      </c>
      <c r="BA18" s="83">
        <v>0</v>
      </c>
      <c r="BB18" s="83">
        <v>0</v>
      </c>
      <c r="BC18" s="83">
        <v>0</v>
      </c>
      <c r="BD18" s="83">
        <v>0</v>
      </c>
      <c r="BE18" s="83">
        <v>0</v>
      </c>
      <c r="BF18" s="83">
        <v>0</v>
      </c>
      <c r="BG18" s="83">
        <v>0</v>
      </c>
      <c r="BH18" s="83">
        <v>0</v>
      </c>
      <c r="BI18" s="83">
        <v>0</v>
      </c>
      <c r="BJ18" s="83">
        <v>0</v>
      </c>
      <c r="BK18" s="83">
        <v>0</v>
      </c>
      <c r="BL18" s="83">
        <v>0</v>
      </c>
      <c r="BM18" s="83">
        <v>0</v>
      </c>
      <c r="BN18" s="83">
        <v>0</v>
      </c>
      <c r="BO18" s="83">
        <v>0</v>
      </c>
      <c r="BP18" s="83">
        <v>0</v>
      </c>
      <c r="BQ18" s="83">
        <v>0</v>
      </c>
      <c r="BR18" s="83">
        <v>0</v>
      </c>
      <c r="BS18" s="83">
        <v>0</v>
      </c>
      <c r="BT18" s="83">
        <v>0</v>
      </c>
      <c r="BU18" s="83">
        <v>0</v>
      </c>
      <c r="BV18" s="83">
        <v>0</v>
      </c>
      <c r="BW18" s="83">
        <v>0</v>
      </c>
      <c r="BX18" s="83">
        <v>0</v>
      </c>
      <c r="BY18" s="83">
        <v>0</v>
      </c>
      <c r="BZ18" s="83">
        <v>0</v>
      </c>
      <c r="CA18" s="83">
        <v>0</v>
      </c>
      <c r="CB18" s="83">
        <v>0</v>
      </c>
      <c r="CC18" s="83">
        <v>0</v>
      </c>
      <c r="CD18" s="83">
        <v>0</v>
      </c>
      <c r="CE18" s="83">
        <v>0</v>
      </c>
      <c r="CF18" s="83">
        <v>0</v>
      </c>
      <c r="CG18" s="83">
        <v>0</v>
      </c>
      <c r="CH18" s="83">
        <v>0</v>
      </c>
      <c r="CI18" s="83">
        <v>0</v>
      </c>
      <c r="CJ18" s="83">
        <v>0</v>
      </c>
      <c r="CK18" s="83">
        <v>0</v>
      </c>
      <c r="CL18" s="83">
        <v>0</v>
      </c>
      <c r="CM18" s="83">
        <v>0</v>
      </c>
      <c r="CN18" s="83">
        <v>0</v>
      </c>
      <c r="CO18" s="83">
        <v>0</v>
      </c>
      <c r="CP18" s="83">
        <v>0</v>
      </c>
      <c r="CQ18" s="83">
        <v>0</v>
      </c>
      <c r="CR18" s="83">
        <v>0</v>
      </c>
      <c r="CS18" s="83">
        <v>12.327</v>
      </c>
      <c r="CT18" s="83">
        <v>0</v>
      </c>
      <c r="CU18" s="83">
        <v>0</v>
      </c>
      <c r="CV18" s="83">
        <v>0</v>
      </c>
      <c r="CW18" s="83">
        <v>0</v>
      </c>
      <c r="CX18" s="83">
        <v>0</v>
      </c>
      <c r="CY18" s="83">
        <v>0</v>
      </c>
      <c r="CZ18" s="83">
        <v>0</v>
      </c>
      <c r="DA18" s="83">
        <v>0</v>
      </c>
      <c r="DB18" s="83">
        <v>0</v>
      </c>
      <c r="DC18" s="83">
        <v>0</v>
      </c>
      <c r="DD18" s="83">
        <v>0</v>
      </c>
      <c r="DE18" s="83">
        <v>0</v>
      </c>
      <c r="DF18" s="83">
        <v>0</v>
      </c>
      <c r="DG18" s="83">
        <v>0</v>
      </c>
      <c r="DH18" s="83">
        <v>0</v>
      </c>
      <c r="DI18" s="83">
        <v>0</v>
      </c>
      <c r="DJ18" s="83">
        <v>0</v>
      </c>
      <c r="DK18" s="83">
        <v>0</v>
      </c>
      <c r="DL18" s="83">
        <v>0</v>
      </c>
      <c r="DM18" s="83">
        <v>0</v>
      </c>
      <c r="DN18" s="83">
        <v>0</v>
      </c>
      <c r="DO18" s="83">
        <v>0</v>
      </c>
      <c r="DP18" s="83">
        <v>0</v>
      </c>
      <c r="DQ18" s="83">
        <v>0</v>
      </c>
      <c r="DR18" s="83">
        <v>0</v>
      </c>
      <c r="DS18" s="83">
        <v>4.3579999999999997</v>
      </c>
      <c r="DT18" s="83">
        <v>0</v>
      </c>
      <c r="DU18" s="83">
        <v>0</v>
      </c>
      <c r="DV18" s="83">
        <v>0</v>
      </c>
      <c r="DW18" s="83">
        <v>0</v>
      </c>
      <c r="DX18" s="83">
        <v>0</v>
      </c>
      <c r="DY18" s="83">
        <v>15.435</v>
      </c>
      <c r="DZ18" s="83">
        <v>3.6779999999999999</v>
      </c>
      <c r="EA18" s="83">
        <v>0</v>
      </c>
      <c r="EB18" s="83">
        <v>8.6229999999999993</v>
      </c>
      <c r="EC18" s="83">
        <v>0</v>
      </c>
      <c r="ED18" s="83">
        <v>0</v>
      </c>
      <c r="EE18" s="83">
        <v>0</v>
      </c>
      <c r="EF18" s="83">
        <v>0</v>
      </c>
      <c r="EG18" s="83">
        <v>0</v>
      </c>
      <c r="EH18" s="83">
        <v>0</v>
      </c>
      <c r="EI18" s="83">
        <v>0</v>
      </c>
      <c r="EJ18" s="83">
        <v>0</v>
      </c>
      <c r="EK18" s="83">
        <v>0</v>
      </c>
      <c r="EL18" s="83">
        <v>0</v>
      </c>
      <c r="EM18" s="83">
        <v>0</v>
      </c>
      <c r="EN18" s="83">
        <v>0</v>
      </c>
      <c r="EO18" s="83">
        <v>0</v>
      </c>
      <c r="EP18" s="83">
        <v>0</v>
      </c>
      <c r="EQ18" s="83">
        <v>0</v>
      </c>
      <c r="ER18" s="83">
        <v>0</v>
      </c>
      <c r="ES18" s="83">
        <v>0</v>
      </c>
      <c r="ET18" s="83">
        <v>0</v>
      </c>
      <c r="EU18" s="83">
        <v>0</v>
      </c>
      <c r="EV18" s="83">
        <v>0</v>
      </c>
      <c r="EW18" s="83">
        <v>0</v>
      </c>
      <c r="EX18" s="83">
        <v>0</v>
      </c>
      <c r="EY18" s="83">
        <v>0</v>
      </c>
      <c r="EZ18" s="83">
        <v>0</v>
      </c>
      <c r="FA18" s="83">
        <v>0</v>
      </c>
      <c r="FB18" s="83">
        <v>0</v>
      </c>
      <c r="FC18" s="83">
        <v>0</v>
      </c>
      <c r="FD18" s="83">
        <v>0</v>
      </c>
      <c r="FE18" s="83">
        <v>0</v>
      </c>
      <c r="FF18" s="83">
        <v>0</v>
      </c>
      <c r="FG18" s="83">
        <v>0</v>
      </c>
      <c r="FH18" s="83">
        <v>0</v>
      </c>
      <c r="FI18" s="83">
        <v>0</v>
      </c>
      <c r="FJ18" s="83">
        <v>0</v>
      </c>
      <c r="FK18" s="83">
        <v>0</v>
      </c>
      <c r="FL18" s="83">
        <v>0</v>
      </c>
      <c r="FM18" s="83">
        <v>0</v>
      </c>
      <c r="FN18" s="83">
        <v>0</v>
      </c>
      <c r="FO18" s="83">
        <v>0</v>
      </c>
      <c r="FP18" s="83">
        <v>0</v>
      </c>
      <c r="FQ18" s="83">
        <v>0</v>
      </c>
      <c r="FR18" s="83">
        <v>0</v>
      </c>
      <c r="FS18" s="83">
        <v>0</v>
      </c>
      <c r="FT18" s="83">
        <v>0</v>
      </c>
      <c r="FU18" s="83">
        <v>0</v>
      </c>
      <c r="FV18" s="83">
        <v>0</v>
      </c>
      <c r="FW18" s="83">
        <v>0</v>
      </c>
      <c r="FX18" s="83">
        <v>0</v>
      </c>
      <c r="FY18" s="83">
        <v>0</v>
      </c>
      <c r="FZ18" s="83">
        <v>0</v>
      </c>
      <c r="GA18" s="83">
        <v>0</v>
      </c>
      <c r="GB18" s="83">
        <v>0</v>
      </c>
      <c r="GC18" s="83">
        <v>0</v>
      </c>
      <c r="GD18" s="83">
        <v>0</v>
      </c>
      <c r="GE18" s="83">
        <v>0</v>
      </c>
      <c r="GF18" s="83">
        <v>0</v>
      </c>
      <c r="GG18" s="83">
        <v>0</v>
      </c>
      <c r="GH18" s="83">
        <v>0</v>
      </c>
      <c r="GI18" s="83">
        <v>0</v>
      </c>
      <c r="GJ18" s="83">
        <v>0</v>
      </c>
      <c r="GK18" s="83">
        <v>0</v>
      </c>
      <c r="GL18" s="83">
        <v>0</v>
      </c>
      <c r="GM18" s="83">
        <v>0</v>
      </c>
      <c r="GN18" s="83">
        <v>0</v>
      </c>
      <c r="GO18" s="83">
        <v>0</v>
      </c>
      <c r="GP18" s="83">
        <v>0</v>
      </c>
      <c r="GQ18" s="83">
        <v>0</v>
      </c>
      <c r="GR18" s="83">
        <v>0</v>
      </c>
      <c r="GS18" s="83">
        <v>0</v>
      </c>
      <c r="GT18" s="83">
        <v>12.327</v>
      </c>
      <c r="GU18" s="83">
        <v>0</v>
      </c>
      <c r="GV18" s="83">
        <v>0</v>
      </c>
      <c r="GW18" s="83">
        <v>0</v>
      </c>
      <c r="GX18" s="83">
        <v>0</v>
      </c>
      <c r="GY18" s="83">
        <v>0</v>
      </c>
      <c r="GZ18" s="83">
        <v>0</v>
      </c>
      <c r="HA18" s="83">
        <v>0</v>
      </c>
      <c r="HB18" s="83">
        <v>0</v>
      </c>
      <c r="HC18" s="83">
        <v>0</v>
      </c>
      <c r="HD18" s="83">
        <v>0</v>
      </c>
      <c r="HE18" s="83">
        <v>0</v>
      </c>
      <c r="HF18" s="83">
        <v>0</v>
      </c>
      <c r="HG18" s="83">
        <v>0</v>
      </c>
      <c r="HH18" s="83">
        <v>0</v>
      </c>
      <c r="HI18" s="83">
        <v>0</v>
      </c>
      <c r="HJ18" s="83">
        <v>0</v>
      </c>
      <c r="HK18" s="83">
        <v>32.094000000000001</v>
      </c>
      <c r="HL18" s="83">
        <v>0</v>
      </c>
      <c r="HM18" s="83">
        <v>0</v>
      </c>
      <c r="HN18" s="83">
        <v>0</v>
      </c>
      <c r="HO18" s="83">
        <v>0</v>
      </c>
      <c r="HP18" s="83">
        <v>0</v>
      </c>
      <c r="HQ18" s="83">
        <v>0</v>
      </c>
      <c r="HR18" s="83">
        <v>0</v>
      </c>
      <c r="HS18" s="83">
        <v>0</v>
      </c>
      <c r="HT18" s="83">
        <v>0</v>
      </c>
      <c r="HU18" s="83">
        <v>0</v>
      </c>
      <c r="HV18" s="83">
        <v>0</v>
      </c>
      <c r="HW18" s="83">
        <v>0</v>
      </c>
      <c r="HX18" s="83">
        <v>12.327</v>
      </c>
      <c r="HY18" s="83">
        <v>0</v>
      </c>
      <c r="HZ18" s="83">
        <v>0</v>
      </c>
      <c r="IA18" s="83">
        <v>0</v>
      </c>
      <c r="IB18" s="83">
        <v>0</v>
      </c>
      <c r="IC18" s="83">
        <v>0</v>
      </c>
      <c r="ID18" s="83">
        <v>0</v>
      </c>
      <c r="IE18" s="83">
        <v>0</v>
      </c>
      <c r="IF18" s="83">
        <v>32.094000000000001</v>
      </c>
      <c r="IG18" s="83">
        <v>0</v>
      </c>
      <c r="IH18" s="83">
        <v>0</v>
      </c>
      <c r="II18" s="83">
        <v>0</v>
      </c>
      <c r="IJ18" s="83">
        <v>0</v>
      </c>
      <c r="IK18" s="83">
        <v>0</v>
      </c>
      <c r="IL18" s="83">
        <v>0</v>
      </c>
      <c r="IM18" s="83">
        <v>0</v>
      </c>
      <c r="IN18" s="83">
        <v>0</v>
      </c>
      <c r="IO18" s="83">
        <v>0</v>
      </c>
      <c r="IP18" s="83">
        <v>0</v>
      </c>
      <c r="IQ18" s="83">
        <v>0</v>
      </c>
      <c r="IR18" s="83">
        <v>0</v>
      </c>
      <c r="IS18" s="83">
        <v>12.327</v>
      </c>
      <c r="IT18" s="83">
        <v>0</v>
      </c>
      <c r="IU18" s="83">
        <v>0</v>
      </c>
      <c r="IV18" s="84">
        <v>0</v>
      </c>
      <c r="IW18" s="81">
        <v>0</v>
      </c>
      <c r="IX18" s="81">
        <v>0</v>
      </c>
      <c r="IY18" s="81">
        <v>0</v>
      </c>
      <c r="IZ18" s="81">
        <v>0</v>
      </c>
      <c r="JA18" s="81">
        <v>0</v>
      </c>
      <c r="JB18" s="81">
        <v>0</v>
      </c>
      <c r="JC18" s="81">
        <v>0</v>
      </c>
      <c r="JD18" s="81">
        <v>0</v>
      </c>
      <c r="JE18" s="81">
        <v>1</v>
      </c>
      <c r="JF18" s="81">
        <v>0</v>
      </c>
      <c r="JG18" s="81">
        <v>0</v>
      </c>
      <c r="JH18" s="81">
        <v>0</v>
      </c>
      <c r="JI18" s="81">
        <v>0</v>
      </c>
      <c r="JJ18" s="81">
        <v>0</v>
      </c>
      <c r="JK18" s="81">
        <v>1</v>
      </c>
      <c r="JL18" s="81">
        <v>1</v>
      </c>
      <c r="JM18" s="81">
        <v>0</v>
      </c>
      <c r="JN18" s="81">
        <v>1</v>
      </c>
      <c r="JO18" s="81">
        <v>0</v>
      </c>
      <c r="JP18" s="81">
        <v>0</v>
      </c>
      <c r="JQ18" s="81">
        <v>0</v>
      </c>
      <c r="JR18" s="81">
        <v>0</v>
      </c>
      <c r="JS18" s="81">
        <v>0</v>
      </c>
      <c r="JT18" s="81">
        <v>0</v>
      </c>
      <c r="JU18" s="81">
        <v>0</v>
      </c>
      <c r="JV18" s="81">
        <v>0</v>
      </c>
      <c r="JW18" s="81">
        <v>0</v>
      </c>
      <c r="JX18" s="81">
        <v>0</v>
      </c>
      <c r="JY18" s="81">
        <v>0</v>
      </c>
      <c r="JZ18" s="81">
        <v>0</v>
      </c>
      <c r="KA18" s="81">
        <v>0</v>
      </c>
      <c r="KB18" s="81">
        <v>0</v>
      </c>
      <c r="KC18" s="81">
        <v>0</v>
      </c>
      <c r="KD18" s="81">
        <v>0</v>
      </c>
      <c r="KE18" s="81">
        <v>0</v>
      </c>
      <c r="KF18" s="81">
        <v>0</v>
      </c>
      <c r="KG18" s="81">
        <v>0</v>
      </c>
      <c r="KH18" s="81">
        <v>0</v>
      </c>
      <c r="KI18" s="81">
        <v>0</v>
      </c>
      <c r="KJ18" s="81">
        <v>0</v>
      </c>
      <c r="KK18" s="81">
        <v>0</v>
      </c>
      <c r="KL18" s="81">
        <v>0</v>
      </c>
      <c r="KM18" s="81">
        <v>0</v>
      </c>
      <c r="KN18" s="81">
        <v>0</v>
      </c>
      <c r="KO18" s="81">
        <v>0</v>
      </c>
      <c r="KP18" s="81">
        <v>0</v>
      </c>
      <c r="KQ18" s="81">
        <v>0</v>
      </c>
      <c r="KR18" s="81">
        <v>0</v>
      </c>
      <c r="KS18" s="81">
        <v>0</v>
      </c>
      <c r="KT18" s="81">
        <v>0</v>
      </c>
      <c r="KU18" s="81">
        <v>0</v>
      </c>
      <c r="KV18" s="81">
        <v>0</v>
      </c>
      <c r="KW18" s="81">
        <v>0</v>
      </c>
      <c r="KX18" s="81">
        <v>0</v>
      </c>
      <c r="KY18" s="81">
        <v>0</v>
      </c>
      <c r="KZ18" s="81">
        <v>0</v>
      </c>
      <c r="LA18" s="81">
        <v>0</v>
      </c>
      <c r="LB18" s="81">
        <v>0</v>
      </c>
      <c r="LC18" s="81">
        <v>0</v>
      </c>
      <c r="LD18" s="81">
        <v>0</v>
      </c>
      <c r="LE18" s="81">
        <v>0</v>
      </c>
      <c r="LF18" s="81">
        <v>0</v>
      </c>
      <c r="LG18" s="81">
        <v>0</v>
      </c>
      <c r="LH18" s="81">
        <v>0</v>
      </c>
      <c r="LI18" s="81">
        <v>0</v>
      </c>
      <c r="LJ18" s="81">
        <v>0</v>
      </c>
      <c r="LK18" s="81">
        <v>0</v>
      </c>
      <c r="LL18" s="81">
        <v>0</v>
      </c>
      <c r="LM18" s="81">
        <v>0</v>
      </c>
      <c r="LN18" s="81">
        <v>0</v>
      </c>
      <c r="LO18" s="81">
        <v>0</v>
      </c>
      <c r="LP18" s="81">
        <v>0</v>
      </c>
      <c r="LQ18" s="81">
        <v>0</v>
      </c>
      <c r="LR18" s="81">
        <v>0</v>
      </c>
      <c r="LS18" s="81">
        <v>0</v>
      </c>
      <c r="LT18" s="81">
        <v>0</v>
      </c>
      <c r="LU18" s="81">
        <v>0</v>
      </c>
      <c r="LV18" s="81">
        <v>0</v>
      </c>
      <c r="LW18" s="81">
        <v>0</v>
      </c>
      <c r="LX18" s="81">
        <v>0</v>
      </c>
      <c r="LY18" s="81">
        <v>0</v>
      </c>
      <c r="LZ18" s="81">
        <v>0</v>
      </c>
      <c r="MA18" s="81">
        <v>0</v>
      </c>
      <c r="MB18" s="81">
        <v>0</v>
      </c>
      <c r="MC18" s="81">
        <v>0</v>
      </c>
      <c r="MD18" s="81">
        <v>0</v>
      </c>
      <c r="ME18" s="81">
        <v>0</v>
      </c>
      <c r="MF18" s="81">
        <v>1</v>
      </c>
      <c r="MG18" s="81">
        <v>0</v>
      </c>
      <c r="MH18" s="81">
        <v>0</v>
      </c>
      <c r="MI18" s="81">
        <v>0</v>
      </c>
      <c r="MJ18" s="81">
        <v>0</v>
      </c>
      <c r="MK18" s="81">
        <v>0</v>
      </c>
      <c r="ML18" s="81">
        <v>0</v>
      </c>
      <c r="MM18" s="81">
        <v>0</v>
      </c>
      <c r="MN18" s="81">
        <v>0</v>
      </c>
      <c r="MO18" s="81">
        <v>0</v>
      </c>
      <c r="MP18" s="81">
        <v>0</v>
      </c>
      <c r="MQ18" s="81">
        <v>0</v>
      </c>
      <c r="MR18" s="81">
        <v>0</v>
      </c>
      <c r="MS18" s="81">
        <v>0</v>
      </c>
      <c r="MT18" s="81">
        <v>0</v>
      </c>
      <c r="MU18" s="81">
        <v>0</v>
      </c>
      <c r="MV18" s="81">
        <v>0</v>
      </c>
      <c r="MW18" s="81">
        <v>0</v>
      </c>
      <c r="MX18" s="81">
        <v>0</v>
      </c>
      <c r="MY18" s="81">
        <v>0</v>
      </c>
      <c r="MZ18" s="81">
        <v>0</v>
      </c>
      <c r="NA18" s="81">
        <v>0</v>
      </c>
      <c r="NB18" s="81">
        <v>0</v>
      </c>
      <c r="NC18" s="81">
        <v>0</v>
      </c>
      <c r="ND18" s="81">
        <v>0</v>
      </c>
      <c r="NE18" s="81">
        <v>0</v>
      </c>
      <c r="NF18" s="81">
        <v>1</v>
      </c>
      <c r="NG18" s="81">
        <v>0</v>
      </c>
      <c r="NH18" s="81">
        <v>0</v>
      </c>
      <c r="NI18" s="81">
        <v>0</v>
      </c>
      <c r="NJ18" s="81">
        <v>0</v>
      </c>
      <c r="NK18" s="81">
        <v>0</v>
      </c>
      <c r="NL18" s="81">
        <v>1</v>
      </c>
      <c r="NM18" s="81">
        <v>1</v>
      </c>
      <c r="NN18" s="81">
        <v>0</v>
      </c>
      <c r="NO18" s="81">
        <v>1</v>
      </c>
      <c r="NP18" s="81">
        <v>0</v>
      </c>
      <c r="NQ18" s="81">
        <v>0</v>
      </c>
      <c r="NR18" s="81">
        <v>0</v>
      </c>
      <c r="NS18" s="81">
        <v>0</v>
      </c>
      <c r="NT18" s="81">
        <v>0</v>
      </c>
      <c r="NU18" s="81">
        <v>0</v>
      </c>
      <c r="NV18" s="81">
        <v>0</v>
      </c>
      <c r="NW18" s="81">
        <v>0</v>
      </c>
      <c r="NX18" s="81">
        <v>0</v>
      </c>
      <c r="NY18" s="81">
        <v>0</v>
      </c>
      <c r="NZ18" s="81">
        <v>0</v>
      </c>
      <c r="OA18" s="81">
        <v>0</v>
      </c>
      <c r="OB18" s="81">
        <v>0</v>
      </c>
      <c r="OC18" s="81">
        <v>0</v>
      </c>
      <c r="OD18" s="81">
        <v>0</v>
      </c>
      <c r="OE18" s="81">
        <v>0</v>
      </c>
      <c r="OF18" s="81">
        <v>0</v>
      </c>
      <c r="OG18" s="81">
        <v>0</v>
      </c>
      <c r="OH18" s="81">
        <v>0</v>
      </c>
      <c r="OI18" s="81">
        <v>0</v>
      </c>
      <c r="OJ18" s="81">
        <v>0</v>
      </c>
      <c r="OK18" s="81">
        <v>0</v>
      </c>
      <c r="OL18" s="81">
        <v>0</v>
      </c>
      <c r="OM18" s="81">
        <v>0</v>
      </c>
      <c r="ON18" s="81">
        <v>0</v>
      </c>
      <c r="OO18" s="81">
        <v>0</v>
      </c>
      <c r="OP18" s="81">
        <v>0</v>
      </c>
      <c r="OQ18" s="81">
        <v>0</v>
      </c>
      <c r="OR18" s="81">
        <v>0</v>
      </c>
      <c r="OS18" s="81">
        <v>0</v>
      </c>
      <c r="OT18" s="81">
        <v>0</v>
      </c>
      <c r="OU18" s="81">
        <v>0</v>
      </c>
      <c r="OV18" s="81">
        <v>0</v>
      </c>
      <c r="OW18" s="81">
        <v>0</v>
      </c>
      <c r="OX18" s="81">
        <v>0</v>
      </c>
      <c r="OY18" s="81">
        <v>0</v>
      </c>
      <c r="OZ18" s="81">
        <v>0</v>
      </c>
      <c r="PA18" s="81">
        <v>0</v>
      </c>
      <c r="PB18" s="81">
        <v>0</v>
      </c>
      <c r="PC18" s="81">
        <v>0</v>
      </c>
      <c r="PD18" s="81">
        <v>0</v>
      </c>
      <c r="PE18" s="81">
        <v>0</v>
      </c>
      <c r="PF18" s="81">
        <v>0</v>
      </c>
      <c r="PG18" s="81">
        <v>0</v>
      </c>
      <c r="PH18" s="81">
        <v>0</v>
      </c>
      <c r="PI18" s="81">
        <v>0</v>
      </c>
      <c r="PJ18" s="81">
        <v>0</v>
      </c>
      <c r="PK18" s="81">
        <v>0</v>
      </c>
      <c r="PL18" s="81">
        <v>0</v>
      </c>
      <c r="PM18" s="81">
        <v>0</v>
      </c>
      <c r="PN18" s="81">
        <v>0</v>
      </c>
      <c r="PO18" s="81">
        <v>0</v>
      </c>
      <c r="PP18" s="81">
        <v>0</v>
      </c>
      <c r="PQ18" s="81">
        <v>0</v>
      </c>
      <c r="PR18" s="81">
        <v>0</v>
      </c>
      <c r="PS18" s="81">
        <v>0</v>
      </c>
      <c r="PT18" s="81">
        <v>0</v>
      </c>
      <c r="PU18" s="81">
        <v>0</v>
      </c>
      <c r="PV18" s="81">
        <v>0</v>
      </c>
      <c r="PW18" s="81">
        <v>0</v>
      </c>
      <c r="PX18" s="81">
        <v>0</v>
      </c>
      <c r="PY18" s="81">
        <v>0</v>
      </c>
      <c r="PZ18" s="81">
        <v>0</v>
      </c>
      <c r="QA18" s="81">
        <v>0</v>
      </c>
      <c r="QB18" s="81">
        <v>0</v>
      </c>
      <c r="QC18" s="81">
        <v>0</v>
      </c>
      <c r="QD18" s="81">
        <v>0</v>
      </c>
      <c r="QE18" s="81">
        <v>0</v>
      </c>
      <c r="QF18" s="81">
        <v>0</v>
      </c>
      <c r="QG18" s="81">
        <v>1</v>
      </c>
      <c r="QH18" s="81">
        <v>0</v>
      </c>
      <c r="QI18" s="81">
        <v>0</v>
      </c>
      <c r="QJ18" s="81">
        <v>0</v>
      </c>
      <c r="QK18" s="81">
        <v>0</v>
      </c>
      <c r="QL18" s="81">
        <v>0</v>
      </c>
      <c r="QM18" s="81">
        <v>0</v>
      </c>
      <c r="QN18" s="81">
        <v>0</v>
      </c>
      <c r="QO18" s="81">
        <v>0</v>
      </c>
      <c r="QP18" s="81">
        <v>0</v>
      </c>
      <c r="QQ18" s="81">
        <v>0</v>
      </c>
      <c r="QR18" s="81">
        <v>0</v>
      </c>
      <c r="QS18" s="81">
        <v>0</v>
      </c>
      <c r="QT18" s="81">
        <v>0</v>
      </c>
      <c r="QU18" s="81">
        <v>0</v>
      </c>
      <c r="QV18" s="81">
        <v>0</v>
      </c>
      <c r="QW18" s="81">
        <v>0</v>
      </c>
      <c r="QX18" s="81">
        <v>4</v>
      </c>
      <c r="QY18" s="81">
        <v>0</v>
      </c>
      <c r="QZ18" s="81">
        <v>0</v>
      </c>
      <c r="RA18" s="81">
        <v>0</v>
      </c>
      <c r="RB18" s="81">
        <v>0</v>
      </c>
      <c r="RC18" s="81">
        <v>0</v>
      </c>
      <c r="RD18" s="81">
        <v>0</v>
      </c>
      <c r="RE18" s="81">
        <v>0</v>
      </c>
      <c r="RF18" s="81">
        <v>0</v>
      </c>
      <c r="RG18" s="81">
        <v>0</v>
      </c>
      <c r="RH18" s="81">
        <v>0</v>
      </c>
      <c r="RI18" s="81">
        <v>0</v>
      </c>
      <c r="RJ18" s="81">
        <v>0</v>
      </c>
      <c r="RK18" s="81">
        <v>1</v>
      </c>
      <c r="RL18" s="81">
        <v>0</v>
      </c>
      <c r="RM18" s="81">
        <v>0</v>
      </c>
      <c r="RN18" s="81">
        <v>0</v>
      </c>
      <c r="RO18" s="81">
        <v>0</v>
      </c>
      <c r="RP18" s="81">
        <v>0</v>
      </c>
      <c r="RQ18" s="81">
        <v>0</v>
      </c>
      <c r="RR18" s="81">
        <v>0</v>
      </c>
      <c r="RS18" s="81">
        <v>4</v>
      </c>
      <c r="RT18" s="81">
        <v>0</v>
      </c>
      <c r="RU18" s="81">
        <v>0</v>
      </c>
      <c r="RV18" s="81">
        <v>0</v>
      </c>
      <c r="RW18" s="81">
        <v>0</v>
      </c>
      <c r="RX18" s="81">
        <v>0</v>
      </c>
      <c r="RY18" s="81">
        <v>0</v>
      </c>
      <c r="RZ18" s="81">
        <v>0</v>
      </c>
      <c r="SA18" s="81">
        <v>0</v>
      </c>
      <c r="SB18" s="81">
        <v>0</v>
      </c>
      <c r="SC18" s="81">
        <v>0</v>
      </c>
      <c r="SD18" s="81">
        <v>0</v>
      </c>
      <c r="SE18" s="81">
        <v>0</v>
      </c>
      <c r="SF18" s="81">
        <v>1</v>
      </c>
      <c r="SG18" s="81">
        <v>0</v>
      </c>
      <c r="SH18" s="81">
        <v>0</v>
      </c>
    </row>
    <row r="19" spans="1:502">
      <c r="A19" s="18" t="s">
        <v>2031</v>
      </c>
      <c r="B19" s="80">
        <v>11</v>
      </c>
      <c r="C19" s="80">
        <v>11</v>
      </c>
      <c r="D19" s="80">
        <v>1</v>
      </c>
      <c r="E19" s="80">
        <v>2014</v>
      </c>
      <c r="F19" s="80" t="s">
        <v>90</v>
      </c>
      <c r="G19" s="182" t="s">
        <v>2020</v>
      </c>
      <c r="H19" s="80" t="s">
        <v>2021</v>
      </c>
      <c r="I19" s="173"/>
      <c r="J19" s="83">
        <v>0</v>
      </c>
      <c r="K19" s="83">
        <v>0</v>
      </c>
      <c r="L19" s="83">
        <v>0</v>
      </c>
      <c r="M19" s="83">
        <v>0</v>
      </c>
      <c r="N19" s="83">
        <v>0</v>
      </c>
      <c r="O19" s="83">
        <v>0</v>
      </c>
      <c r="P19" s="83">
        <v>0</v>
      </c>
      <c r="Q19" s="83">
        <v>0</v>
      </c>
      <c r="R19" s="83">
        <v>4.6020000000000003</v>
      </c>
      <c r="S19" s="83">
        <v>0</v>
      </c>
      <c r="T19" s="83">
        <v>0</v>
      </c>
      <c r="U19" s="83">
        <v>0</v>
      </c>
      <c r="V19" s="83">
        <v>0</v>
      </c>
      <c r="W19" s="83">
        <v>0</v>
      </c>
      <c r="X19" s="83">
        <v>15.590999999999999</v>
      </c>
      <c r="Y19" s="83">
        <v>3.7440000000000002</v>
      </c>
      <c r="Z19" s="83">
        <v>0</v>
      </c>
      <c r="AA19" s="83">
        <v>13.246</v>
      </c>
      <c r="AB19" s="83">
        <v>0</v>
      </c>
      <c r="AC19" s="83">
        <v>0</v>
      </c>
      <c r="AD19" s="83">
        <v>0</v>
      </c>
      <c r="AE19" s="83">
        <v>0</v>
      </c>
      <c r="AF19" s="83">
        <v>0</v>
      </c>
      <c r="AG19" s="83">
        <v>0</v>
      </c>
      <c r="AH19" s="83">
        <v>0</v>
      </c>
      <c r="AI19" s="83">
        <v>0</v>
      </c>
      <c r="AJ19" s="83">
        <v>0</v>
      </c>
      <c r="AK19" s="83">
        <v>0</v>
      </c>
      <c r="AL19" s="83">
        <v>0</v>
      </c>
      <c r="AM19" s="83">
        <v>0</v>
      </c>
      <c r="AN19" s="83">
        <v>0</v>
      </c>
      <c r="AO19" s="83">
        <v>0</v>
      </c>
      <c r="AP19" s="83">
        <v>0</v>
      </c>
      <c r="AQ19" s="83">
        <v>0</v>
      </c>
      <c r="AR19" s="83">
        <v>0</v>
      </c>
      <c r="AS19" s="83">
        <v>0</v>
      </c>
      <c r="AT19" s="83">
        <v>0</v>
      </c>
      <c r="AU19" s="83">
        <v>0</v>
      </c>
      <c r="AV19" s="83">
        <v>0</v>
      </c>
      <c r="AW19" s="83">
        <v>0</v>
      </c>
      <c r="AX19" s="83">
        <v>0</v>
      </c>
      <c r="AY19" s="83">
        <v>0</v>
      </c>
      <c r="AZ19" s="83">
        <v>0</v>
      </c>
      <c r="BA19" s="83">
        <v>0</v>
      </c>
      <c r="BB19" s="83">
        <v>0</v>
      </c>
      <c r="BC19" s="83">
        <v>0</v>
      </c>
      <c r="BD19" s="83">
        <v>0</v>
      </c>
      <c r="BE19" s="83">
        <v>0</v>
      </c>
      <c r="BF19" s="83">
        <v>0</v>
      </c>
      <c r="BG19" s="83">
        <v>0</v>
      </c>
      <c r="BH19" s="83">
        <v>0</v>
      </c>
      <c r="BI19" s="83">
        <v>0</v>
      </c>
      <c r="BJ19" s="83">
        <v>0</v>
      </c>
      <c r="BK19" s="83">
        <v>0</v>
      </c>
      <c r="BL19" s="83">
        <v>0</v>
      </c>
      <c r="BM19" s="83">
        <v>0</v>
      </c>
      <c r="BN19" s="83">
        <v>0</v>
      </c>
      <c r="BO19" s="83">
        <v>0</v>
      </c>
      <c r="BP19" s="83">
        <v>0</v>
      </c>
      <c r="BQ19" s="83">
        <v>0</v>
      </c>
      <c r="BR19" s="83">
        <v>0</v>
      </c>
      <c r="BS19" s="83">
        <v>0</v>
      </c>
      <c r="BT19" s="83">
        <v>0</v>
      </c>
      <c r="BU19" s="83">
        <v>0</v>
      </c>
      <c r="BV19" s="83">
        <v>0</v>
      </c>
      <c r="BW19" s="83">
        <v>0</v>
      </c>
      <c r="BX19" s="83">
        <v>0</v>
      </c>
      <c r="BY19" s="83">
        <v>0</v>
      </c>
      <c r="BZ19" s="83">
        <v>0</v>
      </c>
      <c r="CA19" s="83">
        <v>0</v>
      </c>
      <c r="CB19" s="83">
        <v>0</v>
      </c>
      <c r="CC19" s="83">
        <v>0</v>
      </c>
      <c r="CD19" s="83">
        <v>0</v>
      </c>
      <c r="CE19" s="83">
        <v>0</v>
      </c>
      <c r="CF19" s="83">
        <v>0</v>
      </c>
      <c r="CG19" s="83">
        <v>0</v>
      </c>
      <c r="CH19" s="83">
        <v>0</v>
      </c>
      <c r="CI19" s="83">
        <v>0</v>
      </c>
      <c r="CJ19" s="83">
        <v>0</v>
      </c>
      <c r="CK19" s="83">
        <v>0</v>
      </c>
      <c r="CL19" s="83">
        <v>0</v>
      </c>
      <c r="CM19" s="83">
        <v>0</v>
      </c>
      <c r="CN19" s="83">
        <v>0</v>
      </c>
      <c r="CO19" s="83">
        <v>0</v>
      </c>
      <c r="CP19" s="83">
        <v>0</v>
      </c>
      <c r="CQ19" s="83">
        <v>0</v>
      </c>
      <c r="CR19" s="83">
        <v>0</v>
      </c>
      <c r="CS19" s="83">
        <v>15.756</v>
      </c>
      <c r="CT19" s="83">
        <v>0</v>
      </c>
      <c r="CU19" s="83">
        <v>0</v>
      </c>
      <c r="CV19" s="83">
        <v>0</v>
      </c>
      <c r="CW19" s="83">
        <v>0</v>
      </c>
      <c r="CX19" s="83">
        <v>0</v>
      </c>
      <c r="CY19" s="83">
        <v>0</v>
      </c>
      <c r="CZ19" s="83">
        <v>0</v>
      </c>
      <c r="DA19" s="83">
        <v>0</v>
      </c>
      <c r="DB19" s="83">
        <v>0</v>
      </c>
      <c r="DC19" s="83">
        <v>0</v>
      </c>
      <c r="DD19" s="83">
        <v>0</v>
      </c>
      <c r="DE19" s="83">
        <v>0</v>
      </c>
      <c r="DF19" s="83">
        <v>0</v>
      </c>
      <c r="DG19" s="83">
        <v>0</v>
      </c>
      <c r="DH19" s="83">
        <v>0</v>
      </c>
      <c r="DI19" s="83">
        <v>0</v>
      </c>
      <c r="DJ19" s="83">
        <v>0</v>
      </c>
      <c r="DK19" s="83">
        <v>0</v>
      </c>
      <c r="DL19" s="83">
        <v>0</v>
      </c>
      <c r="DM19" s="83">
        <v>0</v>
      </c>
      <c r="DN19" s="83">
        <v>0</v>
      </c>
      <c r="DO19" s="83">
        <v>0</v>
      </c>
      <c r="DP19" s="83">
        <v>0</v>
      </c>
      <c r="DQ19" s="83">
        <v>0</v>
      </c>
      <c r="DR19" s="83">
        <v>0</v>
      </c>
      <c r="DS19" s="83">
        <v>4.6020000000000003</v>
      </c>
      <c r="DT19" s="83">
        <v>0</v>
      </c>
      <c r="DU19" s="83">
        <v>0</v>
      </c>
      <c r="DV19" s="83">
        <v>0</v>
      </c>
      <c r="DW19" s="83">
        <v>0</v>
      </c>
      <c r="DX19" s="83">
        <v>0</v>
      </c>
      <c r="DY19" s="83">
        <v>15.590999999999999</v>
      </c>
      <c r="DZ19" s="83">
        <v>3.7440000000000002</v>
      </c>
      <c r="EA19" s="83">
        <v>0</v>
      </c>
      <c r="EB19" s="83">
        <v>13.246</v>
      </c>
      <c r="EC19" s="83">
        <v>0</v>
      </c>
      <c r="ED19" s="83">
        <v>0</v>
      </c>
      <c r="EE19" s="83">
        <v>0</v>
      </c>
      <c r="EF19" s="83">
        <v>0</v>
      </c>
      <c r="EG19" s="83">
        <v>0</v>
      </c>
      <c r="EH19" s="83">
        <v>0</v>
      </c>
      <c r="EI19" s="83">
        <v>0</v>
      </c>
      <c r="EJ19" s="83">
        <v>0</v>
      </c>
      <c r="EK19" s="83">
        <v>0</v>
      </c>
      <c r="EL19" s="83">
        <v>0</v>
      </c>
      <c r="EM19" s="83">
        <v>0</v>
      </c>
      <c r="EN19" s="83">
        <v>0</v>
      </c>
      <c r="EO19" s="83">
        <v>0</v>
      </c>
      <c r="EP19" s="83">
        <v>0</v>
      </c>
      <c r="EQ19" s="83">
        <v>0</v>
      </c>
      <c r="ER19" s="83">
        <v>0</v>
      </c>
      <c r="ES19" s="83">
        <v>0</v>
      </c>
      <c r="ET19" s="83">
        <v>0</v>
      </c>
      <c r="EU19" s="83">
        <v>0</v>
      </c>
      <c r="EV19" s="83">
        <v>0</v>
      </c>
      <c r="EW19" s="83">
        <v>0</v>
      </c>
      <c r="EX19" s="83">
        <v>0</v>
      </c>
      <c r="EY19" s="83">
        <v>0</v>
      </c>
      <c r="EZ19" s="83">
        <v>0</v>
      </c>
      <c r="FA19" s="83">
        <v>0</v>
      </c>
      <c r="FB19" s="83">
        <v>0</v>
      </c>
      <c r="FC19" s="83">
        <v>0</v>
      </c>
      <c r="FD19" s="83">
        <v>0</v>
      </c>
      <c r="FE19" s="83">
        <v>0</v>
      </c>
      <c r="FF19" s="83">
        <v>0</v>
      </c>
      <c r="FG19" s="83">
        <v>0</v>
      </c>
      <c r="FH19" s="83">
        <v>0</v>
      </c>
      <c r="FI19" s="83">
        <v>0</v>
      </c>
      <c r="FJ19" s="83">
        <v>0</v>
      </c>
      <c r="FK19" s="83">
        <v>0</v>
      </c>
      <c r="FL19" s="83">
        <v>0</v>
      </c>
      <c r="FM19" s="83">
        <v>0</v>
      </c>
      <c r="FN19" s="83">
        <v>0</v>
      </c>
      <c r="FO19" s="83">
        <v>0</v>
      </c>
      <c r="FP19" s="83">
        <v>0</v>
      </c>
      <c r="FQ19" s="83">
        <v>0</v>
      </c>
      <c r="FR19" s="83">
        <v>0</v>
      </c>
      <c r="FS19" s="83">
        <v>0</v>
      </c>
      <c r="FT19" s="83">
        <v>0</v>
      </c>
      <c r="FU19" s="83">
        <v>0</v>
      </c>
      <c r="FV19" s="83">
        <v>0</v>
      </c>
      <c r="FW19" s="83">
        <v>0</v>
      </c>
      <c r="FX19" s="83">
        <v>0</v>
      </c>
      <c r="FY19" s="83">
        <v>0</v>
      </c>
      <c r="FZ19" s="83">
        <v>0</v>
      </c>
      <c r="GA19" s="83">
        <v>0</v>
      </c>
      <c r="GB19" s="83">
        <v>0</v>
      </c>
      <c r="GC19" s="83">
        <v>0</v>
      </c>
      <c r="GD19" s="83">
        <v>0</v>
      </c>
      <c r="GE19" s="83">
        <v>0</v>
      </c>
      <c r="GF19" s="83">
        <v>0</v>
      </c>
      <c r="GG19" s="83">
        <v>0</v>
      </c>
      <c r="GH19" s="83">
        <v>0</v>
      </c>
      <c r="GI19" s="83">
        <v>0</v>
      </c>
      <c r="GJ19" s="83">
        <v>0</v>
      </c>
      <c r="GK19" s="83">
        <v>0</v>
      </c>
      <c r="GL19" s="83">
        <v>0</v>
      </c>
      <c r="GM19" s="83">
        <v>0</v>
      </c>
      <c r="GN19" s="83">
        <v>0</v>
      </c>
      <c r="GO19" s="83">
        <v>0</v>
      </c>
      <c r="GP19" s="83">
        <v>0</v>
      </c>
      <c r="GQ19" s="83">
        <v>0</v>
      </c>
      <c r="GR19" s="83">
        <v>0</v>
      </c>
      <c r="GS19" s="83">
        <v>0</v>
      </c>
      <c r="GT19" s="83">
        <v>15.756</v>
      </c>
      <c r="GU19" s="83">
        <v>0</v>
      </c>
      <c r="GV19" s="83">
        <v>0</v>
      </c>
      <c r="GW19" s="83">
        <v>0</v>
      </c>
      <c r="GX19" s="83">
        <v>0</v>
      </c>
      <c r="GY19" s="83">
        <v>0</v>
      </c>
      <c r="GZ19" s="83">
        <v>0</v>
      </c>
      <c r="HA19" s="83">
        <v>0</v>
      </c>
      <c r="HB19" s="83">
        <v>0</v>
      </c>
      <c r="HC19" s="83">
        <v>0</v>
      </c>
      <c r="HD19" s="83">
        <v>0</v>
      </c>
      <c r="HE19" s="83">
        <v>0</v>
      </c>
      <c r="HF19" s="83">
        <v>0</v>
      </c>
      <c r="HG19" s="83">
        <v>0</v>
      </c>
      <c r="HH19" s="83">
        <v>0</v>
      </c>
      <c r="HI19" s="83">
        <v>0</v>
      </c>
      <c r="HJ19" s="83">
        <v>0</v>
      </c>
      <c r="HK19" s="83">
        <v>37.183</v>
      </c>
      <c r="HL19" s="83">
        <v>0</v>
      </c>
      <c r="HM19" s="83">
        <v>0</v>
      </c>
      <c r="HN19" s="83">
        <v>0</v>
      </c>
      <c r="HO19" s="83">
        <v>0</v>
      </c>
      <c r="HP19" s="83">
        <v>0</v>
      </c>
      <c r="HQ19" s="83">
        <v>0</v>
      </c>
      <c r="HR19" s="83">
        <v>0</v>
      </c>
      <c r="HS19" s="83">
        <v>0</v>
      </c>
      <c r="HT19" s="83">
        <v>0</v>
      </c>
      <c r="HU19" s="83">
        <v>0</v>
      </c>
      <c r="HV19" s="83">
        <v>0</v>
      </c>
      <c r="HW19" s="83">
        <v>0</v>
      </c>
      <c r="HX19" s="83">
        <v>15.756</v>
      </c>
      <c r="HY19" s="83">
        <v>0</v>
      </c>
      <c r="HZ19" s="83">
        <v>0</v>
      </c>
      <c r="IA19" s="83">
        <v>0</v>
      </c>
      <c r="IB19" s="83">
        <v>0</v>
      </c>
      <c r="IC19" s="83">
        <v>0</v>
      </c>
      <c r="ID19" s="83">
        <v>0</v>
      </c>
      <c r="IE19" s="83">
        <v>0</v>
      </c>
      <c r="IF19" s="83">
        <v>37.183</v>
      </c>
      <c r="IG19" s="83">
        <v>0</v>
      </c>
      <c r="IH19" s="83">
        <v>0</v>
      </c>
      <c r="II19" s="83">
        <v>0</v>
      </c>
      <c r="IJ19" s="83">
        <v>0</v>
      </c>
      <c r="IK19" s="83">
        <v>0</v>
      </c>
      <c r="IL19" s="83">
        <v>0</v>
      </c>
      <c r="IM19" s="83">
        <v>0</v>
      </c>
      <c r="IN19" s="83">
        <v>0</v>
      </c>
      <c r="IO19" s="83">
        <v>0</v>
      </c>
      <c r="IP19" s="83">
        <v>0</v>
      </c>
      <c r="IQ19" s="83">
        <v>0</v>
      </c>
      <c r="IR19" s="83">
        <v>0</v>
      </c>
      <c r="IS19" s="83">
        <v>15.756</v>
      </c>
      <c r="IT19" s="83">
        <v>0</v>
      </c>
      <c r="IU19" s="83">
        <v>0</v>
      </c>
      <c r="IV19" s="84">
        <v>0</v>
      </c>
      <c r="IW19" s="81">
        <v>0</v>
      </c>
      <c r="IX19" s="81">
        <v>0</v>
      </c>
      <c r="IY19" s="81">
        <v>0</v>
      </c>
      <c r="IZ19" s="81">
        <v>0</v>
      </c>
      <c r="JA19" s="81">
        <v>0</v>
      </c>
      <c r="JB19" s="81">
        <v>0</v>
      </c>
      <c r="JC19" s="81">
        <v>0</v>
      </c>
      <c r="JD19" s="81">
        <v>0</v>
      </c>
      <c r="JE19" s="81">
        <v>1</v>
      </c>
      <c r="JF19" s="81">
        <v>0</v>
      </c>
      <c r="JG19" s="81">
        <v>0</v>
      </c>
      <c r="JH19" s="81">
        <v>0</v>
      </c>
      <c r="JI19" s="81">
        <v>0</v>
      </c>
      <c r="JJ19" s="81">
        <v>0</v>
      </c>
      <c r="JK19" s="81">
        <v>1</v>
      </c>
      <c r="JL19" s="81">
        <v>1</v>
      </c>
      <c r="JM19" s="81">
        <v>0</v>
      </c>
      <c r="JN19" s="81">
        <v>2</v>
      </c>
      <c r="JO19" s="81">
        <v>0</v>
      </c>
      <c r="JP19" s="81">
        <v>0</v>
      </c>
      <c r="JQ19" s="81">
        <v>0</v>
      </c>
      <c r="JR19" s="81">
        <v>0</v>
      </c>
      <c r="JS19" s="81">
        <v>0</v>
      </c>
      <c r="JT19" s="81">
        <v>0</v>
      </c>
      <c r="JU19" s="81">
        <v>0</v>
      </c>
      <c r="JV19" s="81">
        <v>0</v>
      </c>
      <c r="JW19" s="81">
        <v>0</v>
      </c>
      <c r="JX19" s="81">
        <v>0</v>
      </c>
      <c r="JY19" s="81">
        <v>0</v>
      </c>
      <c r="JZ19" s="81">
        <v>0</v>
      </c>
      <c r="KA19" s="81">
        <v>0</v>
      </c>
      <c r="KB19" s="81">
        <v>0</v>
      </c>
      <c r="KC19" s="81">
        <v>0</v>
      </c>
      <c r="KD19" s="81">
        <v>0</v>
      </c>
      <c r="KE19" s="81">
        <v>0</v>
      </c>
      <c r="KF19" s="81">
        <v>0</v>
      </c>
      <c r="KG19" s="81">
        <v>0</v>
      </c>
      <c r="KH19" s="81">
        <v>0</v>
      </c>
      <c r="KI19" s="81">
        <v>0</v>
      </c>
      <c r="KJ19" s="81">
        <v>0</v>
      </c>
      <c r="KK19" s="81">
        <v>0</v>
      </c>
      <c r="KL19" s="81">
        <v>0</v>
      </c>
      <c r="KM19" s="81">
        <v>0</v>
      </c>
      <c r="KN19" s="81">
        <v>0</v>
      </c>
      <c r="KO19" s="81">
        <v>0</v>
      </c>
      <c r="KP19" s="81">
        <v>0</v>
      </c>
      <c r="KQ19" s="81">
        <v>0</v>
      </c>
      <c r="KR19" s="81">
        <v>0</v>
      </c>
      <c r="KS19" s="81">
        <v>0</v>
      </c>
      <c r="KT19" s="81">
        <v>0</v>
      </c>
      <c r="KU19" s="81">
        <v>0</v>
      </c>
      <c r="KV19" s="81">
        <v>0</v>
      </c>
      <c r="KW19" s="81">
        <v>0</v>
      </c>
      <c r="KX19" s="81">
        <v>0</v>
      </c>
      <c r="KY19" s="81">
        <v>0</v>
      </c>
      <c r="KZ19" s="81">
        <v>0</v>
      </c>
      <c r="LA19" s="81">
        <v>0</v>
      </c>
      <c r="LB19" s="81">
        <v>0</v>
      </c>
      <c r="LC19" s="81">
        <v>0</v>
      </c>
      <c r="LD19" s="81">
        <v>0</v>
      </c>
      <c r="LE19" s="81">
        <v>0</v>
      </c>
      <c r="LF19" s="81">
        <v>0</v>
      </c>
      <c r="LG19" s="81">
        <v>0</v>
      </c>
      <c r="LH19" s="81">
        <v>0</v>
      </c>
      <c r="LI19" s="81">
        <v>0</v>
      </c>
      <c r="LJ19" s="81">
        <v>0</v>
      </c>
      <c r="LK19" s="81">
        <v>0</v>
      </c>
      <c r="LL19" s="81">
        <v>0</v>
      </c>
      <c r="LM19" s="81">
        <v>0</v>
      </c>
      <c r="LN19" s="81">
        <v>0</v>
      </c>
      <c r="LO19" s="81">
        <v>0</v>
      </c>
      <c r="LP19" s="81">
        <v>0</v>
      </c>
      <c r="LQ19" s="81">
        <v>0</v>
      </c>
      <c r="LR19" s="81">
        <v>0</v>
      </c>
      <c r="LS19" s="81">
        <v>0</v>
      </c>
      <c r="LT19" s="81">
        <v>0</v>
      </c>
      <c r="LU19" s="81">
        <v>0</v>
      </c>
      <c r="LV19" s="81">
        <v>0</v>
      </c>
      <c r="LW19" s="81">
        <v>0</v>
      </c>
      <c r="LX19" s="81">
        <v>0</v>
      </c>
      <c r="LY19" s="81">
        <v>0</v>
      </c>
      <c r="LZ19" s="81">
        <v>0</v>
      </c>
      <c r="MA19" s="81">
        <v>0</v>
      </c>
      <c r="MB19" s="81">
        <v>0</v>
      </c>
      <c r="MC19" s="81">
        <v>0</v>
      </c>
      <c r="MD19" s="81">
        <v>0</v>
      </c>
      <c r="ME19" s="81">
        <v>0</v>
      </c>
      <c r="MF19" s="81">
        <v>1</v>
      </c>
      <c r="MG19" s="81">
        <v>0</v>
      </c>
      <c r="MH19" s="81">
        <v>0</v>
      </c>
      <c r="MI19" s="81">
        <v>0</v>
      </c>
      <c r="MJ19" s="81">
        <v>0</v>
      </c>
      <c r="MK19" s="81">
        <v>0</v>
      </c>
      <c r="ML19" s="81">
        <v>0</v>
      </c>
      <c r="MM19" s="81">
        <v>0</v>
      </c>
      <c r="MN19" s="81">
        <v>0</v>
      </c>
      <c r="MO19" s="81">
        <v>0</v>
      </c>
      <c r="MP19" s="81">
        <v>0</v>
      </c>
      <c r="MQ19" s="81">
        <v>0</v>
      </c>
      <c r="MR19" s="81">
        <v>0</v>
      </c>
      <c r="MS19" s="81">
        <v>0</v>
      </c>
      <c r="MT19" s="81">
        <v>0</v>
      </c>
      <c r="MU19" s="81">
        <v>0</v>
      </c>
      <c r="MV19" s="81">
        <v>0</v>
      </c>
      <c r="MW19" s="81">
        <v>0</v>
      </c>
      <c r="MX19" s="81">
        <v>0</v>
      </c>
      <c r="MY19" s="81">
        <v>0</v>
      </c>
      <c r="MZ19" s="81">
        <v>0</v>
      </c>
      <c r="NA19" s="81">
        <v>0</v>
      </c>
      <c r="NB19" s="81">
        <v>0</v>
      </c>
      <c r="NC19" s="81">
        <v>0</v>
      </c>
      <c r="ND19" s="81">
        <v>0</v>
      </c>
      <c r="NE19" s="81">
        <v>0</v>
      </c>
      <c r="NF19" s="81">
        <v>1</v>
      </c>
      <c r="NG19" s="81">
        <v>0</v>
      </c>
      <c r="NH19" s="81">
        <v>0</v>
      </c>
      <c r="NI19" s="81">
        <v>0</v>
      </c>
      <c r="NJ19" s="81">
        <v>0</v>
      </c>
      <c r="NK19" s="81">
        <v>0</v>
      </c>
      <c r="NL19" s="81">
        <v>1</v>
      </c>
      <c r="NM19" s="81">
        <v>1</v>
      </c>
      <c r="NN19" s="81">
        <v>0</v>
      </c>
      <c r="NO19" s="81">
        <v>2</v>
      </c>
      <c r="NP19" s="81">
        <v>0</v>
      </c>
      <c r="NQ19" s="81">
        <v>0</v>
      </c>
      <c r="NR19" s="81">
        <v>0</v>
      </c>
      <c r="NS19" s="81">
        <v>0</v>
      </c>
      <c r="NT19" s="81">
        <v>0</v>
      </c>
      <c r="NU19" s="81">
        <v>0</v>
      </c>
      <c r="NV19" s="81">
        <v>0</v>
      </c>
      <c r="NW19" s="81">
        <v>0</v>
      </c>
      <c r="NX19" s="81">
        <v>0</v>
      </c>
      <c r="NY19" s="81">
        <v>0</v>
      </c>
      <c r="NZ19" s="81">
        <v>0</v>
      </c>
      <c r="OA19" s="81">
        <v>0</v>
      </c>
      <c r="OB19" s="81">
        <v>0</v>
      </c>
      <c r="OC19" s="81">
        <v>0</v>
      </c>
      <c r="OD19" s="81">
        <v>0</v>
      </c>
      <c r="OE19" s="81">
        <v>0</v>
      </c>
      <c r="OF19" s="81">
        <v>0</v>
      </c>
      <c r="OG19" s="81">
        <v>0</v>
      </c>
      <c r="OH19" s="81">
        <v>0</v>
      </c>
      <c r="OI19" s="81">
        <v>0</v>
      </c>
      <c r="OJ19" s="81">
        <v>0</v>
      </c>
      <c r="OK19" s="81">
        <v>0</v>
      </c>
      <c r="OL19" s="81">
        <v>0</v>
      </c>
      <c r="OM19" s="81">
        <v>0</v>
      </c>
      <c r="ON19" s="81">
        <v>0</v>
      </c>
      <c r="OO19" s="81">
        <v>0</v>
      </c>
      <c r="OP19" s="81">
        <v>0</v>
      </c>
      <c r="OQ19" s="81">
        <v>0</v>
      </c>
      <c r="OR19" s="81">
        <v>0</v>
      </c>
      <c r="OS19" s="81">
        <v>0</v>
      </c>
      <c r="OT19" s="81">
        <v>0</v>
      </c>
      <c r="OU19" s="81">
        <v>0</v>
      </c>
      <c r="OV19" s="81">
        <v>0</v>
      </c>
      <c r="OW19" s="81">
        <v>0</v>
      </c>
      <c r="OX19" s="81">
        <v>0</v>
      </c>
      <c r="OY19" s="81">
        <v>0</v>
      </c>
      <c r="OZ19" s="81">
        <v>0</v>
      </c>
      <c r="PA19" s="81">
        <v>0</v>
      </c>
      <c r="PB19" s="81">
        <v>0</v>
      </c>
      <c r="PC19" s="81">
        <v>0</v>
      </c>
      <c r="PD19" s="81">
        <v>0</v>
      </c>
      <c r="PE19" s="81">
        <v>0</v>
      </c>
      <c r="PF19" s="81">
        <v>0</v>
      </c>
      <c r="PG19" s="81">
        <v>0</v>
      </c>
      <c r="PH19" s="81">
        <v>0</v>
      </c>
      <c r="PI19" s="81">
        <v>0</v>
      </c>
      <c r="PJ19" s="81">
        <v>0</v>
      </c>
      <c r="PK19" s="81">
        <v>0</v>
      </c>
      <c r="PL19" s="81">
        <v>0</v>
      </c>
      <c r="PM19" s="81">
        <v>0</v>
      </c>
      <c r="PN19" s="81">
        <v>0</v>
      </c>
      <c r="PO19" s="81">
        <v>0</v>
      </c>
      <c r="PP19" s="81">
        <v>0</v>
      </c>
      <c r="PQ19" s="81">
        <v>0</v>
      </c>
      <c r="PR19" s="81">
        <v>0</v>
      </c>
      <c r="PS19" s="81">
        <v>0</v>
      </c>
      <c r="PT19" s="81">
        <v>0</v>
      </c>
      <c r="PU19" s="81">
        <v>0</v>
      </c>
      <c r="PV19" s="81">
        <v>0</v>
      </c>
      <c r="PW19" s="81">
        <v>0</v>
      </c>
      <c r="PX19" s="81">
        <v>0</v>
      </c>
      <c r="PY19" s="81">
        <v>0</v>
      </c>
      <c r="PZ19" s="81">
        <v>0</v>
      </c>
      <c r="QA19" s="81">
        <v>0</v>
      </c>
      <c r="QB19" s="81">
        <v>0</v>
      </c>
      <c r="QC19" s="81">
        <v>0</v>
      </c>
      <c r="QD19" s="81">
        <v>0</v>
      </c>
      <c r="QE19" s="81">
        <v>0</v>
      </c>
      <c r="QF19" s="81">
        <v>0</v>
      </c>
      <c r="QG19" s="81">
        <v>1</v>
      </c>
      <c r="QH19" s="81">
        <v>0</v>
      </c>
      <c r="QI19" s="81">
        <v>0</v>
      </c>
      <c r="QJ19" s="81">
        <v>0</v>
      </c>
      <c r="QK19" s="81">
        <v>0</v>
      </c>
      <c r="QL19" s="81">
        <v>0</v>
      </c>
      <c r="QM19" s="81">
        <v>0</v>
      </c>
      <c r="QN19" s="81">
        <v>0</v>
      </c>
      <c r="QO19" s="81">
        <v>0</v>
      </c>
      <c r="QP19" s="81">
        <v>0</v>
      </c>
      <c r="QQ19" s="81">
        <v>0</v>
      </c>
      <c r="QR19" s="81">
        <v>0</v>
      </c>
      <c r="QS19" s="81">
        <v>0</v>
      </c>
      <c r="QT19" s="81">
        <v>0</v>
      </c>
      <c r="QU19" s="81">
        <v>0</v>
      </c>
      <c r="QV19" s="81">
        <v>0</v>
      </c>
      <c r="QW19" s="81">
        <v>0</v>
      </c>
      <c r="QX19" s="81">
        <v>5</v>
      </c>
      <c r="QY19" s="81">
        <v>0</v>
      </c>
      <c r="QZ19" s="81">
        <v>0</v>
      </c>
      <c r="RA19" s="81">
        <v>0</v>
      </c>
      <c r="RB19" s="81">
        <v>0</v>
      </c>
      <c r="RC19" s="81">
        <v>0</v>
      </c>
      <c r="RD19" s="81">
        <v>0</v>
      </c>
      <c r="RE19" s="81">
        <v>0</v>
      </c>
      <c r="RF19" s="81">
        <v>0</v>
      </c>
      <c r="RG19" s="81">
        <v>0</v>
      </c>
      <c r="RH19" s="81">
        <v>0</v>
      </c>
      <c r="RI19" s="81">
        <v>0</v>
      </c>
      <c r="RJ19" s="81">
        <v>0</v>
      </c>
      <c r="RK19" s="81">
        <v>1</v>
      </c>
      <c r="RL19" s="81">
        <v>0</v>
      </c>
      <c r="RM19" s="81">
        <v>0</v>
      </c>
      <c r="RN19" s="81">
        <v>0</v>
      </c>
      <c r="RO19" s="81">
        <v>0</v>
      </c>
      <c r="RP19" s="81">
        <v>0</v>
      </c>
      <c r="RQ19" s="81">
        <v>0</v>
      </c>
      <c r="RR19" s="81">
        <v>0</v>
      </c>
      <c r="RS19" s="81">
        <v>5</v>
      </c>
      <c r="RT19" s="81">
        <v>0</v>
      </c>
      <c r="RU19" s="81">
        <v>0</v>
      </c>
      <c r="RV19" s="81">
        <v>0</v>
      </c>
      <c r="RW19" s="81">
        <v>0</v>
      </c>
      <c r="RX19" s="81">
        <v>0</v>
      </c>
      <c r="RY19" s="81">
        <v>0</v>
      </c>
      <c r="RZ19" s="81">
        <v>0</v>
      </c>
      <c r="SA19" s="81">
        <v>0</v>
      </c>
      <c r="SB19" s="81">
        <v>0</v>
      </c>
      <c r="SC19" s="81">
        <v>0</v>
      </c>
      <c r="SD19" s="81">
        <v>0</v>
      </c>
      <c r="SE19" s="81">
        <v>0</v>
      </c>
      <c r="SF19" s="81">
        <v>1</v>
      </c>
      <c r="SG19" s="81">
        <v>0</v>
      </c>
      <c r="SH19" s="81">
        <v>0</v>
      </c>
    </row>
    <row r="20" spans="1:502">
      <c r="A20" s="18" t="s">
        <v>2032</v>
      </c>
      <c r="B20" s="80">
        <v>12</v>
      </c>
      <c r="C20" s="80">
        <v>12</v>
      </c>
      <c r="D20" s="80">
        <v>1</v>
      </c>
      <c r="E20" s="80">
        <v>2015</v>
      </c>
      <c r="F20" s="80" t="s">
        <v>91</v>
      </c>
      <c r="G20" s="182" t="s">
        <v>2020</v>
      </c>
      <c r="H20" s="80" t="s">
        <v>2021</v>
      </c>
      <c r="I20" s="173"/>
      <c r="J20" s="83">
        <v>0</v>
      </c>
      <c r="K20" s="83">
        <v>0</v>
      </c>
      <c r="L20" s="83">
        <v>0</v>
      </c>
      <c r="M20" s="83">
        <v>0</v>
      </c>
      <c r="N20" s="83">
        <v>0</v>
      </c>
      <c r="O20" s="83">
        <v>0</v>
      </c>
      <c r="P20" s="83">
        <v>0</v>
      </c>
      <c r="Q20" s="83">
        <v>0</v>
      </c>
      <c r="R20" s="83">
        <v>4.5620000000000003</v>
      </c>
      <c r="S20" s="83">
        <v>0</v>
      </c>
      <c r="T20" s="83">
        <v>0</v>
      </c>
      <c r="U20" s="83">
        <v>0</v>
      </c>
      <c r="V20" s="83">
        <v>0</v>
      </c>
      <c r="W20" s="83">
        <v>0</v>
      </c>
      <c r="X20" s="83">
        <v>14.302</v>
      </c>
      <c r="Y20" s="83">
        <v>3.5430000000000001</v>
      </c>
      <c r="Z20" s="83">
        <v>0</v>
      </c>
      <c r="AA20" s="83">
        <v>13.967000000000001</v>
      </c>
      <c r="AB20" s="83">
        <v>0</v>
      </c>
      <c r="AC20" s="83">
        <v>0</v>
      </c>
      <c r="AD20" s="83">
        <v>0</v>
      </c>
      <c r="AE20" s="83">
        <v>0</v>
      </c>
      <c r="AF20" s="83">
        <v>0</v>
      </c>
      <c r="AG20" s="83">
        <v>0</v>
      </c>
      <c r="AH20" s="83">
        <v>0</v>
      </c>
      <c r="AI20" s="83">
        <v>0</v>
      </c>
      <c r="AJ20" s="83">
        <v>0</v>
      </c>
      <c r="AK20" s="83">
        <v>0</v>
      </c>
      <c r="AL20" s="83">
        <v>0</v>
      </c>
      <c r="AM20" s="83">
        <v>0</v>
      </c>
      <c r="AN20" s="83">
        <v>0</v>
      </c>
      <c r="AO20" s="83">
        <v>0</v>
      </c>
      <c r="AP20" s="83">
        <v>0</v>
      </c>
      <c r="AQ20" s="83">
        <v>0</v>
      </c>
      <c r="AR20" s="83">
        <v>0</v>
      </c>
      <c r="AS20" s="83">
        <v>0</v>
      </c>
      <c r="AT20" s="83">
        <v>0</v>
      </c>
      <c r="AU20" s="83">
        <v>0</v>
      </c>
      <c r="AV20" s="83">
        <v>0</v>
      </c>
      <c r="AW20" s="83">
        <v>0</v>
      </c>
      <c r="AX20" s="83">
        <v>0</v>
      </c>
      <c r="AY20" s="83">
        <v>0</v>
      </c>
      <c r="AZ20" s="83">
        <v>0</v>
      </c>
      <c r="BA20" s="83">
        <v>0</v>
      </c>
      <c r="BB20" s="83">
        <v>0</v>
      </c>
      <c r="BC20" s="83">
        <v>0</v>
      </c>
      <c r="BD20" s="83">
        <v>0</v>
      </c>
      <c r="BE20" s="83">
        <v>0</v>
      </c>
      <c r="BF20" s="83">
        <v>0</v>
      </c>
      <c r="BG20" s="83">
        <v>0</v>
      </c>
      <c r="BH20" s="83">
        <v>0</v>
      </c>
      <c r="BI20" s="83">
        <v>0</v>
      </c>
      <c r="BJ20" s="83">
        <v>0</v>
      </c>
      <c r="BK20" s="83">
        <v>0</v>
      </c>
      <c r="BL20" s="83">
        <v>0</v>
      </c>
      <c r="BM20" s="83">
        <v>0</v>
      </c>
      <c r="BN20" s="83">
        <v>0</v>
      </c>
      <c r="BO20" s="83">
        <v>0</v>
      </c>
      <c r="BP20" s="83">
        <v>0</v>
      </c>
      <c r="BQ20" s="83">
        <v>0</v>
      </c>
      <c r="BR20" s="83">
        <v>0</v>
      </c>
      <c r="BS20" s="83">
        <v>0</v>
      </c>
      <c r="BT20" s="83">
        <v>0</v>
      </c>
      <c r="BU20" s="83">
        <v>0</v>
      </c>
      <c r="BV20" s="83">
        <v>0</v>
      </c>
      <c r="BW20" s="83">
        <v>0</v>
      </c>
      <c r="BX20" s="83">
        <v>0</v>
      </c>
      <c r="BY20" s="83">
        <v>0</v>
      </c>
      <c r="BZ20" s="83">
        <v>0</v>
      </c>
      <c r="CA20" s="83">
        <v>0</v>
      </c>
      <c r="CB20" s="83">
        <v>0</v>
      </c>
      <c r="CC20" s="83">
        <v>0</v>
      </c>
      <c r="CD20" s="83">
        <v>0</v>
      </c>
      <c r="CE20" s="83">
        <v>0</v>
      </c>
      <c r="CF20" s="83">
        <v>0</v>
      </c>
      <c r="CG20" s="83">
        <v>0</v>
      </c>
      <c r="CH20" s="83">
        <v>0</v>
      </c>
      <c r="CI20" s="83">
        <v>0</v>
      </c>
      <c r="CJ20" s="83">
        <v>0</v>
      </c>
      <c r="CK20" s="83">
        <v>0</v>
      </c>
      <c r="CL20" s="83">
        <v>0</v>
      </c>
      <c r="CM20" s="83">
        <v>0</v>
      </c>
      <c r="CN20" s="83">
        <v>0</v>
      </c>
      <c r="CO20" s="83">
        <v>0</v>
      </c>
      <c r="CP20" s="83">
        <v>0</v>
      </c>
      <c r="CQ20" s="83">
        <v>0</v>
      </c>
      <c r="CR20" s="83">
        <v>0</v>
      </c>
      <c r="CS20" s="83">
        <v>15.420999999999999</v>
      </c>
      <c r="CT20" s="83">
        <v>0</v>
      </c>
      <c r="CU20" s="83">
        <v>0</v>
      </c>
      <c r="CV20" s="83">
        <v>0</v>
      </c>
      <c r="CW20" s="83">
        <v>0</v>
      </c>
      <c r="CX20" s="83">
        <v>0</v>
      </c>
      <c r="CY20" s="83">
        <v>0</v>
      </c>
      <c r="CZ20" s="83">
        <v>0</v>
      </c>
      <c r="DA20" s="83">
        <v>0</v>
      </c>
      <c r="DB20" s="83">
        <v>0</v>
      </c>
      <c r="DC20" s="83">
        <v>0</v>
      </c>
      <c r="DD20" s="83">
        <v>0</v>
      </c>
      <c r="DE20" s="83">
        <v>0</v>
      </c>
      <c r="DF20" s="83">
        <v>0</v>
      </c>
      <c r="DG20" s="83">
        <v>0</v>
      </c>
      <c r="DH20" s="83">
        <v>0</v>
      </c>
      <c r="DI20" s="83">
        <v>0</v>
      </c>
      <c r="DJ20" s="83">
        <v>0</v>
      </c>
      <c r="DK20" s="83">
        <v>0</v>
      </c>
      <c r="DL20" s="83">
        <v>0</v>
      </c>
      <c r="DM20" s="83">
        <v>0</v>
      </c>
      <c r="DN20" s="83">
        <v>0</v>
      </c>
      <c r="DO20" s="83">
        <v>0</v>
      </c>
      <c r="DP20" s="83">
        <v>0</v>
      </c>
      <c r="DQ20" s="83">
        <v>0</v>
      </c>
      <c r="DR20" s="83">
        <v>0</v>
      </c>
      <c r="DS20" s="83">
        <v>4.5620000000000003</v>
      </c>
      <c r="DT20" s="83">
        <v>0</v>
      </c>
      <c r="DU20" s="83">
        <v>0</v>
      </c>
      <c r="DV20" s="83">
        <v>0</v>
      </c>
      <c r="DW20" s="83">
        <v>0</v>
      </c>
      <c r="DX20" s="83">
        <v>0</v>
      </c>
      <c r="DY20" s="83">
        <v>14.302</v>
      </c>
      <c r="DZ20" s="83">
        <v>3.5430000000000001</v>
      </c>
      <c r="EA20" s="83">
        <v>0</v>
      </c>
      <c r="EB20" s="83">
        <v>13.967000000000001</v>
      </c>
      <c r="EC20" s="83">
        <v>0</v>
      </c>
      <c r="ED20" s="83">
        <v>0</v>
      </c>
      <c r="EE20" s="83">
        <v>0</v>
      </c>
      <c r="EF20" s="83">
        <v>0</v>
      </c>
      <c r="EG20" s="83">
        <v>0</v>
      </c>
      <c r="EH20" s="83">
        <v>0</v>
      </c>
      <c r="EI20" s="83">
        <v>0</v>
      </c>
      <c r="EJ20" s="83">
        <v>0</v>
      </c>
      <c r="EK20" s="83">
        <v>0</v>
      </c>
      <c r="EL20" s="83">
        <v>0</v>
      </c>
      <c r="EM20" s="83">
        <v>0</v>
      </c>
      <c r="EN20" s="83">
        <v>0</v>
      </c>
      <c r="EO20" s="83">
        <v>0</v>
      </c>
      <c r="EP20" s="83">
        <v>0</v>
      </c>
      <c r="EQ20" s="83">
        <v>0</v>
      </c>
      <c r="ER20" s="83">
        <v>0</v>
      </c>
      <c r="ES20" s="83">
        <v>0</v>
      </c>
      <c r="ET20" s="83">
        <v>0</v>
      </c>
      <c r="EU20" s="83">
        <v>0</v>
      </c>
      <c r="EV20" s="83">
        <v>0</v>
      </c>
      <c r="EW20" s="83">
        <v>0</v>
      </c>
      <c r="EX20" s="83">
        <v>0</v>
      </c>
      <c r="EY20" s="83">
        <v>0</v>
      </c>
      <c r="EZ20" s="83">
        <v>0</v>
      </c>
      <c r="FA20" s="83">
        <v>0</v>
      </c>
      <c r="FB20" s="83">
        <v>0</v>
      </c>
      <c r="FC20" s="83">
        <v>0</v>
      </c>
      <c r="FD20" s="83">
        <v>0</v>
      </c>
      <c r="FE20" s="83">
        <v>0</v>
      </c>
      <c r="FF20" s="83">
        <v>0</v>
      </c>
      <c r="FG20" s="83">
        <v>0</v>
      </c>
      <c r="FH20" s="83">
        <v>0</v>
      </c>
      <c r="FI20" s="83">
        <v>0</v>
      </c>
      <c r="FJ20" s="83">
        <v>0</v>
      </c>
      <c r="FK20" s="83">
        <v>0</v>
      </c>
      <c r="FL20" s="83">
        <v>0</v>
      </c>
      <c r="FM20" s="83">
        <v>0</v>
      </c>
      <c r="FN20" s="83">
        <v>0</v>
      </c>
      <c r="FO20" s="83">
        <v>0</v>
      </c>
      <c r="FP20" s="83">
        <v>0</v>
      </c>
      <c r="FQ20" s="83">
        <v>0</v>
      </c>
      <c r="FR20" s="83">
        <v>0</v>
      </c>
      <c r="FS20" s="83">
        <v>0</v>
      </c>
      <c r="FT20" s="83">
        <v>0</v>
      </c>
      <c r="FU20" s="83">
        <v>0</v>
      </c>
      <c r="FV20" s="83">
        <v>0</v>
      </c>
      <c r="FW20" s="83">
        <v>0</v>
      </c>
      <c r="FX20" s="83">
        <v>0</v>
      </c>
      <c r="FY20" s="83">
        <v>0</v>
      </c>
      <c r="FZ20" s="83">
        <v>0</v>
      </c>
      <c r="GA20" s="83">
        <v>0</v>
      </c>
      <c r="GB20" s="83">
        <v>0</v>
      </c>
      <c r="GC20" s="83">
        <v>0</v>
      </c>
      <c r="GD20" s="83">
        <v>0</v>
      </c>
      <c r="GE20" s="83">
        <v>0</v>
      </c>
      <c r="GF20" s="83">
        <v>0</v>
      </c>
      <c r="GG20" s="83">
        <v>0</v>
      </c>
      <c r="GH20" s="83">
        <v>0</v>
      </c>
      <c r="GI20" s="83">
        <v>0</v>
      </c>
      <c r="GJ20" s="83">
        <v>0</v>
      </c>
      <c r="GK20" s="83">
        <v>0</v>
      </c>
      <c r="GL20" s="83">
        <v>0</v>
      </c>
      <c r="GM20" s="83">
        <v>0</v>
      </c>
      <c r="GN20" s="83">
        <v>0</v>
      </c>
      <c r="GO20" s="83">
        <v>0</v>
      </c>
      <c r="GP20" s="83">
        <v>0</v>
      </c>
      <c r="GQ20" s="83">
        <v>0</v>
      </c>
      <c r="GR20" s="83">
        <v>0</v>
      </c>
      <c r="GS20" s="83">
        <v>0</v>
      </c>
      <c r="GT20" s="83">
        <v>15.420999999999999</v>
      </c>
      <c r="GU20" s="83">
        <v>0</v>
      </c>
      <c r="GV20" s="83">
        <v>0</v>
      </c>
      <c r="GW20" s="83">
        <v>0</v>
      </c>
      <c r="GX20" s="83">
        <v>0</v>
      </c>
      <c r="GY20" s="83">
        <v>0</v>
      </c>
      <c r="GZ20" s="83">
        <v>0</v>
      </c>
      <c r="HA20" s="83">
        <v>0</v>
      </c>
      <c r="HB20" s="83">
        <v>0</v>
      </c>
      <c r="HC20" s="83">
        <v>0</v>
      </c>
      <c r="HD20" s="83">
        <v>0</v>
      </c>
      <c r="HE20" s="83">
        <v>0</v>
      </c>
      <c r="HF20" s="83">
        <v>0</v>
      </c>
      <c r="HG20" s="83">
        <v>0</v>
      </c>
      <c r="HH20" s="83">
        <v>0</v>
      </c>
      <c r="HI20" s="83">
        <v>0</v>
      </c>
      <c r="HJ20" s="83">
        <v>0</v>
      </c>
      <c r="HK20" s="83">
        <v>36.374000000000002</v>
      </c>
      <c r="HL20" s="83">
        <v>0</v>
      </c>
      <c r="HM20" s="83">
        <v>0</v>
      </c>
      <c r="HN20" s="83">
        <v>0</v>
      </c>
      <c r="HO20" s="83">
        <v>0</v>
      </c>
      <c r="HP20" s="83">
        <v>0</v>
      </c>
      <c r="HQ20" s="83">
        <v>0</v>
      </c>
      <c r="HR20" s="83">
        <v>0</v>
      </c>
      <c r="HS20" s="83">
        <v>0</v>
      </c>
      <c r="HT20" s="83">
        <v>0</v>
      </c>
      <c r="HU20" s="83">
        <v>0</v>
      </c>
      <c r="HV20" s="83">
        <v>0</v>
      </c>
      <c r="HW20" s="83">
        <v>0</v>
      </c>
      <c r="HX20" s="83">
        <v>15.420999999999999</v>
      </c>
      <c r="HY20" s="83">
        <v>0</v>
      </c>
      <c r="HZ20" s="83">
        <v>0</v>
      </c>
      <c r="IA20" s="83">
        <v>0</v>
      </c>
      <c r="IB20" s="83">
        <v>0</v>
      </c>
      <c r="IC20" s="83">
        <v>0</v>
      </c>
      <c r="ID20" s="83">
        <v>0</v>
      </c>
      <c r="IE20" s="83">
        <v>0</v>
      </c>
      <c r="IF20" s="83">
        <v>36.374000000000002</v>
      </c>
      <c r="IG20" s="83">
        <v>0</v>
      </c>
      <c r="IH20" s="83">
        <v>0</v>
      </c>
      <c r="II20" s="83">
        <v>0</v>
      </c>
      <c r="IJ20" s="83">
        <v>0</v>
      </c>
      <c r="IK20" s="83">
        <v>0</v>
      </c>
      <c r="IL20" s="83">
        <v>0</v>
      </c>
      <c r="IM20" s="83">
        <v>0</v>
      </c>
      <c r="IN20" s="83">
        <v>0</v>
      </c>
      <c r="IO20" s="83">
        <v>0</v>
      </c>
      <c r="IP20" s="83">
        <v>0</v>
      </c>
      <c r="IQ20" s="83">
        <v>0</v>
      </c>
      <c r="IR20" s="83">
        <v>0</v>
      </c>
      <c r="IS20" s="83">
        <v>15.420999999999999</v>
      </c>
      <c r="IT20" s="83">
        <v>0</v>
      </c>
      <c r="IU20" s="83">
        <v>0</v>
      </c>
      <c r="IV20" s="84">
        <v>0</v>
      </c>
      <c r="IW20" s="81">
        <v>0</v>
      </c>
      <c r="IX20" s="81">
        <v>0</v>
      </c>
      <c r="IY20" s="81">
        <v>0</v>
      </c>
      <c r="IZ20" s="81">
        <v>0</v>
      </c>
      <c r="JA20" s="81">
        <v>0</v>
      </c>
      <c r="JB20" s="81">
        <v>0</v>
      </c>
      <c r="JC20" s="81">
        <v>0</v>
      </c>
      <c r="JD20" s="81">
        <v>0</v>
      </c>
      <c r="JE20" s="81">
        <v>1</v>
      </c>
      <c r="JF20" s="81">
        <v>0</v>
      </c>
      <c r="JG20" s="81">
        <v>0</v>
      </c>
      <c r="JH20" s="81">
        <v>0</v>
      </c>
      <c r="JI20" s="81">
        <v>0</v>
      </c>
      <c r="JJ20" s="81">
        <v>0</v>
      </c>
      <c r="JK20" s="81">
        <v>1</v>
      </c>
      <c r="JL20" s="81">
        <v>1</v>
      </c>
      <c r="JM20" s="81">
        <v>0</v>
      </c>
      <c r="JN20" s="81">
        <v>2</v>
      </c>
      <c r="JO20" s="81">
        <v>0</v>
      </c>
      <c r="JP20" s="81">
        <v>0</v>
      </c>
      <c r="JQ20" s="81">
        <v>0</v>
      </c>
      <c r="JR20" s="81">
        <v>0</v>
      </c>
      <c r="JS20" s="81">
        <v>0</v>
      </c>
      <c r="JT20" s="81">
        <v>0</v>
      </c>
      <c r="JU20" s="81">
        <v>0</v>
      </c>
      <c r="JV20" s="81">
        <v>0</v>
      </c>
      <c r="JW20" s="81">
        <v>0</v>
      </c>
      <c r="JX20" s="81">
        <v>0</v>
      </c>
      <c r="JY20" s="81">
        <v>0</v>
      </c>
      <c r="JZ20" s="81">
        <v>0</v>
      </c>
      <c r="KA20" s="81">
        <v>0</v>
      </c>
      <c r="KB20" s="81">
        <v>0</v>
      </c>
      <c r="KC20" s="81">
        <v>0</v>
      </c>
      <c r="KD20" s="81">
        <v>0</v>
      </c>
      <c r="KE20" s="81">
        <v>0</v>
      </c>
      <c r="KF20" s="81">
        <v>0</v>
      </c>
      <c r="KG20" s="81">
        <v>0</v>
      </c>
      <c r="KH20" s="81">
        <v>0</v>
      </c>
      <c r="KI20" s="81">
        <v>0</v>
      </c>
      <c r="KJ20" s="81">
        <v>0</v>
      </c>
      <c r="KK20" s="81">
        <v>0</v>
      </c>
      <c r="KL20" s="81">
        <v>0</v>
      </c>
      <c r="KM20" s="81">
        <v>0</v>
      </c>
      <c r="KN20" s="81">
        <v>0</v>
      </c>
      <c r="KO20" s="81">
        <v>0</v>
      </c>
      <c r="KP20" s="81">
        <v>0</v>
      </c>
      <c r="KQ20" s="81">
        <v>0</v>
      </c>
      <c r="KR20" s="81">
        <v>0</v>
      </c>
      <c r="KS20" s="81">
        <v>0</v>
      </c>
      <c r="KT20" s="81">
        <v>0</v>
      </c>
      <c r="KU20" s="81">
        <v>0</v>
      </c>
      <c r="KV20" s="81">
        <v>0</v>
      </c>
      <c r="KW20" s="81">
        <v>0</v>
      </c>
      <c r="KX20" s="81">
        <v>0</v>
      </c>
      <c r="KY20" s="81">
        <v>0</v>
      </c>
      <c r="KZ20" s="81">
        <v>0</v>
      </c>
      <c r="LA20" s="81">
        <v>0</v>
      </c>
      <c r="LB20" s="81">
        <v>0</v>
      </c>
      <c r="LC20" s="81">
        <v>0</v>
      </c>
      <c r="LD20" s="81">
        <v>0</v>
      </c>
      <c r="LE20" s="81">
        <v>0</v>
      </c>
      <c r="LF20" s="81">
        <v>0</v>
      </c>
      <c r="LG20" s="81">
        <v>0</v>
      </c>
      <c r="LH20" s="81">
        <v>0</v>
      </c>
      <c r="LI20" s="81">
        <v>0</v>
      </c>
      <c r="LJ20" s="81">
        <v>0</v>
      </c>
      <c r="LK20" s="81">
        <v>0</v>
      </c>
      <c r="LL20" s="81">
        <v>0</v>
      </c>
      <c r="LM20" s="81">
        <v>0</v>
      </c>
      <c r="LN20" s="81">
        <v>0</v>
      </c>
      <c r="LO20" s="81">
        <v>0</v>
      </c>
      <c r="LP20" s="81">
        <v>0</v>
      </c>
      <c r="LQ20" s="81">
        <v>0</v>
      </c>
      <c r="LR20" s="81">
        <v>0</v>
      </c>
      <c r="LS20" s="81">
        <v>0</v>
      </c>
      <c r="LT20" s="81">
        <v>0</v>
      </c>
      <c r="LU20" s="81">
        <v>0</v>
      </c>
      <c r="LV20" s="81">
        <v>0</v>
      </c>
      <c r="LW20" s="81">
        <v>0</v>
      </c>
      <c r="LX20" s="81">
        <v>0</v>
      </c>
      <c r="LY20" s="81">
        <v>0</v>
      </c>
      <c r="LZ20" s="81">
        <v>0</v>
      </c>
      <c r="MA20" s="81">
        <v>0</v>
      </c>
      <c r="MB20" s="81">
        <v>0</v>
      </c>
      <c r="MC20" s="81">
        <v>0</v>
      </c>
      <c r="MD20" s="81">
        <v>0</v>
      </c>
      <c r="ME20" s="81">
        <v>0</v>
      </c>
      <c r="MF20" s="81">
        <v>1</v>
      </c>
      <c r="MG20" s="81">
        <v>0</v>
      </c>
      <c r="MH20" s="81">
        <v>0</v>
      </c>
      <c r="MI20" s="81">
        <v>0</v>
      </c>
      <c r="MJ20" s="81">
        <v>0</v>
      </c>
      <c r="MK20" s="81">
        <v>0</v>
      </c>
      <c r="ML20" s="81">
        <v>0</v>
      </c>
      <c r="MM20" s="81">
        <v>0</v>
      </c>
      <c r="MN20" s="81">
        <v>0</v>
      </c>
      <c r="MO20" s="81">
        <v>0</v>
      </c>
      <c r="MP20" s="81">
        <v>0</v>
      </c>
      <c r="MQ20" s="81">
        <v>0</v>
      </c>
      <c r="MR20" s="81">
        <v>0</v>
      </c>
      <c r="MS20" s="81">
        <v>0</v>
      </c>
      <c r="MT20" s="81">
        <v>0</v>
      </c>
      <c r="MU20" s="81">
        <v>0</v>
      </c>
      <c r="MV20" s="81">
        <v>0</v>
      </c>
      <c r="MW20" s="81">
        <v>0</v>
      </c>
      <c r="MX20" s="81">
        <v>0</v>
      </c>
      <c r="MY20" s="81">
        <v>0</v>
      </c>
      <c r="MZ20" s="81">
        <v>0</v>
      </c>
      <c r="NA20" s="81">
        <v>0</v>
      </c>
      <c r="NB20" s="81">
        <v>0</v>
      </c>
      <c r="NC20" s="81">
        <v>0</v>
      </c>
      <c r="ND20" s="81">
        <v>0</v>
      </c>
      <c r="NE20" s="81">
        <v>0</v>
      </c>
      <c r="NF20" s="81">
        <v>1</v>
      </c>
      <c r="NG20" s="81">
        <v>0</v>
      </c>
      <c r="NH20" s="81">
        <v>0</v>
      </c>
      <c r="NI20" s="81">
        <v>0</v>
      </c>
      <c r="NJ20" s="81">
        <v>0</v>
      </c>
      <c r="NK20" s="81">
        <v>0</v>
      </c>
      <c r="NL20" s="81">
        <v>1</v>
      </c>
      <c r="NM20" s="81">
        <v>1</v>
      </c>
      <c r="NN20" s="81">
        <v>0</v>
      </c>
      <c r="NO20" s="81">
        <v>2</v>
      </c>
      <c r="NP20" s="81">
        <v>0</v>
      </c>
      <c r="NQ20" s="81">
        <v>0</v>
      </c>
      <c r="NR20" s="81">
        <v>0</v>
      </c>
      <c r="NS20" s="81">
        <v>0</v>
      </c>
      <c r="NT20" s="81">
        <v>0</v>
      </c>
      <c r="NU20" s="81">
        <v>0</v>
      </c>
      <c r="NV20" s="81">
        <v>0</v>
      </c>
      <c r="NW20" s="81">
        <v>0</v>
      </c>
      <c r="NX20" s="81">
        <v>0</v>
      </c>
      <c r="NY20" s="81">
        <v>0</v>
      </c>
      <c r="NZ20" s="81">
        <v>0</v>
      </c>
      <c r="OA20" s="81">
        <v>0</v>
      </c>
      <c r="OB20" s="81">
        <v>0</v>
      </c>
      <c r="OC20" s="81">
        <v>0</v>
      </c>
      <c r="OD20" s="81">
        <v>0</v>
      </c>
      <c r="OE20" s="81">
        <v>0</v>
      </c>
      <c r="OF20" s="81">
        <v>0</v>
      </c>
      <c r="OG20" s="81">
        <v>0</v>
      </c>
      <c r="OH20" s="81">
        <v>0</v>
      </c>
      <c r="OI20" s="81">
        <v>0</v>
      </c>
      <c r="OJ20" s="81">
        <v>0</v>
      </c>
      <c r="OK20" s="81">
        <v>0</v>
      </c>
      <c r="OL20" s="81">
        <v>0</v>
      </c>
      <c r="OM20" s="81">
        <v>0</v>
      </c>
      <c r="ON20" s="81">
        <v>0</v>
      </c>
      <c r="OO20" s="81">
        <v>0</v>
      </c>
      <c r="OP20" s="81">
        <v>0</v>
      </c>
      <c r="OQ20" s="81">
        <v>0</v>
      </c>
      <c r="OR20" s="81">
        <v>0</v>
      </c>
      <c r="OS20" s="81">
        <v>0</v>
      </c>
      <c r="OT20" s="81">
        <v>0</v>
      </c>
      <c r="OU20" s="81">
        <v>0</v>
      </c>
      <c r="OV20" s="81">
        <v>0</v>
      </c>
      <c r="OW20" s="81">
        <v>0</v>
      </c>
      <c r="OX20" s="81">
        <v>0</v>
      </c>
      <c r="OY20" s="81">
        <v>0</v>
      </c>
      <c r="OZ20" s="81">
        <v>0</v>
      </c>
      <c r="PA20" s="81">
        <v>0</v>
      </c>
      <c r="PB20" s="81">
        <v>0</v>
      </c>
      <c r="PC20" s="81">
        <v>0</v>
      </c>
      <c r="PD20" s="81">
        <v>0</v>
      </c>
      <c r="PE20" s="81">
        <v>0</v>
      </c>
      <c r="PF20" s="81">
        <v>0</v>
      </c>
      <c r="PG20" s="81">
        <v>0</v>
      </c>
      <c r="PH20" s="81">
        <v>0</v>
      </c>
      <c r="PI20" s="81">
        <v>0</v>
      </c>
      <c r="PJ20" s="81">
        <v>0</v>
      </c>
      <c r="PK20" s="81">
        <v>0</v>
      </c>
      <c r="PL20" s="81">
        <v>0</v>
      </c>
      <c r="PM20" s="81">
        <v>0</v>
      </c>
      <c r="PN20" s="81">
        <v>0</v>
      </c>
      <c r="PO20" s="81">
        <v>0</v>
      </c>
      <c r="PP20" s="81">
        <v>0</v>
      </c>
      <c r="PQ20" s="81">
        <v>0</v>
      </c>
      <c r="PR20" s="81">
        <v>0</v>
      </c>
      <c r="PS20" s="81">
        <v>0</v>
      </c>
      <c r="PT20" s="81">
        <v>0</v>
      </c>
      <c r="PU20" s="81">
        <v>0</v>
      </c>
      <c r="PV20" s="81">
        <v>0</v>
      </c>
      <c r="PW20" s="81">
        <v>0</v>
      </c>
      <c r="PX20" s="81">
        <v>0</v>
      </c>
      <c r="PY20" s="81">
        <v>0</v>
      </c>
      <c r="PZ20" s="81">
        <v>0</v>
      </c>
      <c r="QA20" s="81">
        <v>0</v>
      </c>
      <c r="QB20" s="81">
        <v>0</v>
      </c>
      <c r="QC20" s="81">
        <v>0</v>
      </c>
      <c r="QD20" s="81">
        <v>0</v>
      </c>
      <c r="QE20" s="81">
        <v>0</v>
      </c>
      <c r="QF20" s="81">
        <v>0</v>
      </c>
      <c r="QG20" s="81">
        <v>1</v>
      </c>
      <c r="QH20" s="81">
        <v>0</v>
      </c>
      <c r="QI20" s="81">
        <v>0</v>
      </c>
      <c r="QJ20" s="81">
        <v>0</v>
      </c>
      <c r="QK20" s="81">
        <v>0</v>
      </c>
      <c r="QL20" s="81">
        <v>0</v>
      </c>
      <c r="QM20" s="81">
        <v>0</v>
      </c>
      <c r="QN20" s="81">
        <v>0</v>
      </c>
      <c r="QO20" s="81">
        <v>0</v>
      </c>
      <c r="QP20" s="81">
        <v>0</v>
      </c>
      <c r="QQ20" s="81">
        <v>0</v>
      </c>
      <c r="QR20" s="81">
        <v>0</v>
      </c>
      <c r="QS20" s="81">
        <v>0</v>
      </c>
      <c r="QT20" s="81">
        <v>0</v>
      </c>
      <c r="QU20" s="81">
        <v>0</v>
      </c>
      <c r="QV20" s="81">
        <v>0</v>
      </c>
      <c r="QW20" s="81">
        <v>0</v>
      </c>
      <c r="QX20" s="81">
        <v>5</v>
      </c>
      <c r="QY20" s="81">
        <v>0</v>
      </c>
      <c r="QZ20" s="81">
        <v>0</v>
      </c>
      <c r="RA20" s="81">
        <v>0</v>
      </c>
      <c r="RB20" s="81">
        <v>0</v>
      </c>
      <c r="RC20" s="81">
        <v>0</v>
      </c>
      <c r="RD20" s="81">
        <v>0</v>
      </c>
      <c r="RE20" s="81">
        <v>0</v>
      </c>
      <c r="RF20" s="81">
        <v>0</v>
      </c>
      <c r="RG20" s="81">
        <v>0</v>
      </c>
      <c r="RH20" s="81">
        <v>0</v>
      </c>
      <c r="RI20" s="81">
        <v>0</v>
      </c>
      <c r="RJ20" s="81">
        <v>0</v>
      </c>
      <c r="RK20" s="81">
        <v>1</v>
      </c>
      <c r="RL20" s="81">
        <v>0</v>
      </c>
      <c r="RM20" s="81">
        <v>0</v>
      </c>
      <c r="RN20" s="81">
        <v>0</v>
      </c>
      <c r="RO20" s="81">
        <v>0</v>
      </c>
      <c r="RP20" s="81">
        <v>0</v>
      </c>
      <c r="RQ20" s="81">
        <v>0</v>
      </c>
      <c r="RR20" s="81">
        <v>0</v>
      </c>
      <c r="RS20" s="81">
        <v>5</v>
      </c>
      <c r="RT20" s="81">
        <v>0</v>
      </c>
      <c r="RU20" s="81">
        <v>0</v>
      </c>
      <c r="RV20" s="81">
        <v>0</v>
      </c>
      <c r="RW20" s="81">
        <v>0</v>
      </c>
      <c r="RX20" s="81">
        <v>0</v>
      </c>
      <c r="RY20" s="81">
        <v>0</v>
      </c>
      <c r="RZ20" s="81">
        <v>0</v>
      </c>
      <c r="SA20" s="81">
        <v>0</v>
      </c>
      <c r="SB20" s="81">
        <v>0</v>
      </c>
      <c r="SC20" s="81">
        <v>0</v>
      </c>
      <c r="SD20" s="81">
        <v>0</v>
      </c>
      <c r="SE20" s="81">
        <v>0</v>
      </c>
      <c r="SF20" s="81">
        <v>1</v>
      </c>
      <c r="SG20" s="81">
        <v>0</v>
      </c>
      <c r="SH20" s="81">
        <v>0</v>
      </c>
    </row>
    <row r="21" spans="1:502">
      <c r="A21" s="18" t="s">
        <v>2033</v>
      </c>
      <c r="B21" s="80">
        <v>13</v>
      </c>
      <c r="C21" s="80">
        <v>13</v>
      </c>
      <c r="D21" s="80">
        <v>1</v>
      </c>
      <c r="E21" s="80">
        <v>2016</v>
      </c>
      <c r="F21" s="80" t="s">
        <v>92</v>
      </c>
      <c r="G21" s="182" t="s">
        <v>2020</v>
      </c>
      <c r="H21" s="80" t="s">
        <v>2021</v>
      </c>
      <c r="I21" s="173"/>
      <c r="J21" s="83">
        <v>0</v>
      </c>
      <c r="K21" s="83">
        <v>0</v>
      </c>
      <c r="L21" s="83">
        <v>0</v>
      </c>
      <c r="M21" s="83">
        <v>0</v>
      </c>
      <c r="N21" s="83">
        <v>0</v>
      </c>
      <c r="O21" s="83">
        <v>0</v>
      </c>
      <c r="P21" s="83">
        <v>0</v>
      </c>
      <c r="Q21" s="83">
        <v>0</v>
      </c>
      <c r="R21" s="83">
        <v>4.2009999999999996</v>
      </c>
      <c r="S21" s="83">
        <v>0</v>
      </c>
      <c r="T21" s="83">
        <v>0</v>
      </c>
      <c r="U21" s="83">
        <v>0</v>
      </c>
      <c r="V21" s="83">
        <v>0</v>
      </c>
      <c r="W21" s="83">
        <v>0</v>
      </c>
      <c r="X21" s="83">
        <v>14.063000000000001</v>
      </c>
      <c r="Y21" s="83">
        <v>3.5379999999999998</v>
      </c>
      <c r="Z21" s="83">
        <v>0</v>
      </c>
      <c r="AA21" s="83">
        <v>15.476000000000001</v>
      </c>
      <c r="AB21" s="83">
        <v>0</v>
      </c>
      <c r="AC21" s="83">
        <v>0</v>
      </c>
      <c r="AD21" s="83">
        <v>0</v>
      </c>
      <c r="AE21" s="83">
        <v>0</v>
      </c>
      <c r="AF21" s="83">
        <v>0</v>
      </c>
      <c r="AG21" s="83">
        <v>0</v>
      </c>
      <c r="AH21" s="83">
        <v>0</v>
      </c>
      <c r="AI21" s="83">
        <v>0</v>
      </c>
      <c r="AJ21" s="83">
        <v>0</v>
      </c>
      <c r="AK21" s="83">
        <v>0</v>
      </c>
      <c r="AL21" s="83">
        <v>0</v>
      </c>
      <c r="AM21" s="83">
        <v>0</v>
      </c>
      <c r="AN21" s="83">
        <v>0</v>
      </c>
      <c r="AO21" s="83">
        <v>0</v>
      </c>
      <c r="AP21" s="83">
        <v>0</v>
      </c>
      <c r="AQ21" s="83">
        <v>0</v>
      </c>
      <c r="AR21" s="83">
        <v>0</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3">
        <v>0</v>
      </c>
      <c r="BY21" s="83">
        <v>0</v>
      </c>
      <c r="BZ21" s="83">
        <v>0</v>
      </c>
      <c r="CA21" s="83">
        <v>0</v>
      </c>
      <c r="CB21" s="83">
        <v>0</v>
      </c>
      <c r="CC21" s="83">
        <v>0</v>
      </c>
      <c r="CD21" s="83">
        <v>0</v>
      </c>
      <c r="CE21" s="83">
        <v>0</v>
      </c>
      <c r="CF21" s="83">
        <v>0</v>
      </c>
      <c r="CG21" s="83">
        <v>0</v>
      </c>
      <c r="CH21" s="83">
        <v>0</v>
      </c>
      <c r="CI21" s="83">
        <v>0</v>
      </c>
      <c r="CJ21" s="83">
        <v>0</v>
      </c>
      <c r="CK21" s="83">
        <v>0</v>
      </c>
      <c r="CL21" s="83">
        <v>0</v>
      </c>
      <c r="CM21" s="83">
        <v>0</v>
      </c>
      <c r="CN21" s="83">
        <v>0</v>
      </c>
      <c r="CO21" s="83">
        <v>0</v>
      </c>
      <c r="CP21" s="83">
        <v>0</v>
      </c>
      <c r="CQ21" s="83">
        <v>0</v>
      </c>
      <c r="CR21" s="83">
        <v>0</v>
      </c>
      <c r="CS21" s="83">
        <v>15.754</v>
      </c>
      <c r="CT21" s="83">
        <v>0</v>
      </c>
      <c r="CU21" s="83">
        <v>0</v>
      </c>
      <c r="CV21" s="83">
        <v>0</v>
      </c>
      <c r="CW21" s="83">
        <v>0</v>
      </c>
      <c r="CX21" s="83">
        <v>0</v>
      </c>
      <c r="CY21" s="83">
        <v>0</v>
      </c>
      <c r="CZ21" s="83">
        <v>0</v>
      </c>
      <c r="DA21" s="83">
        <v>0</v>
      </c>
      <c r="DB21" s="83">
        <v>0</v>
      </c>
      <c r="DC21" s="83">
        <v>0</v>
      </c>
      <c r="DD21" s="83">
        <v>0</v>
      </c>
      <c r="DE21" s="83">
        <v>0</v>
      </c>
      <c r="DF21" s="83">
        <v>0</v>
      </c>
      <c r="DG21" s="83">
        <v>0</v>
      </c>
      <c r="DH21" s="83">
        <v>0</v>
      </c>
      <c r="DI21" s="83">
        <v>0</v>
      </c>
      <c r="DJ21" s="83">
        <v>0</v>
      </c>
      <c r="DK21" s="83">
        <v>0</v>
      </c>
      <c r="DL21" s="83">
        <v>0</v>
      </c>
      <c r="DM21" s="83">
        <v>0</v>
      </c>
      <c r="DN21" s="83">
        <v>0</v>
      </c>
      <c r="DO21" s="83">
        <v>0</v>
      </c>
      <c r="DP21" s="83">
        <v>0</v>
      </c>
      <c r="DQ21" s="83">
        <v>0</v>
      </c>
      <c r="DR21" s="83">
        <v>0</v>
      </c>
      <c r="DS21" s="83">
        <v>4.2009999999999996</v>
      </c>
      <c r="DT21" s="83">
        <v>0</v>
      </c>
      <c r="DU21" s="83">
        <v>0</v>
      </c>
      <c r="DV21" s="83">
        <v>0</v>
      </c>
      <c r="DW21" s="83">
        <v>0</v>
      </c>
      <c r="DX21" s="83">
        <v>0</v>
      </c>
      <c r="DY21" s="83">
        <v>14.063000000000001</v>
      </c>
      <c r="DZ21" s="83">
        <v>3.5379999999999998</v>
      </c>
      <c r="EA21" s="83">
        <v>0</v>
      </c>
      <c r="EB21" s="83">
        <v>15.476000000000001</v>
      </c>
      <c r="EC21" s="83">
        <v>0</v>
      </c>
      <c r="ED21" s="83">
        <v>0</v>
      </c>
      <c r="EE21" s="83">
        <v>0</v>
      </c>
      <c r="EF21" s="83">
        <v>0</v>
      </c>
      <c r="EG21" s="83">
        <v>0</v>
      </c>
      <c r="EH21" s="83">
        <v>0</v>
      </c>
      <c r="EI21" s="83">
        <v>0</v>
      </c>
      <c r="EJ21" s="83">
        <v>0</v>
      </c>
      <c r="EK21" s="83">
        <v>0</v>
      </c>
      <c r="EL21" s="83">
        <v>0</v>
      </c>
      <c r="EM21" s="83">
        <v>0</v>
      </c>
      <c r="EN21" s="83">
        <v>0</v>
      </c>
      <c r="EO21" s="83">
        <v>0</v>
      </c>
      <c r="EP21" s="83">
        <v>0</v>
      </c>
      <c r="EQ21" s="83">
        <v>0</v>
      </c>
      <c r="ER21" s="83">
        <v>0</v>
      </c>
      <c r="ES21" s="83">
        <v>0</v>
      </c>
      <c r="ET21" s="83">
        <v>0</v>
      </c>
      <c r="EU21" s="83">
        <v>0</v>
      </c>
      <c r="EV21" s="83">
        <v>0</v>
      </c>
      <c r="EW21" s="83">
        <v>0</v>
      </c>
      <c r="EX21" s="83">
        <v>0</v>
      </c>
      <c r="EY21" s="83">
        <v>0</v>
      </c>
      <c r="EZ21" s="83">
        <v>0</v>
      </c>
      <c r="FA21" s="83">
        <v>0</v>
      </c>
      <c r="FB21" s="83">
        <v>0</v>
      </c>
      <c r="FC21" s="83">
        <v>0</v>
      </c>
      <c r="FD21" s="83">
        <v>0</v>
      </c>
      <c r="FE21" s="83">
        <v>0</v>
      </c>
      <c r="FF21" s="83">
        <v>0</v>
      </c>
      <c r="FG21" s="83">
        <v>0</v>
      </c>
      <c r="FH21" s="83">
        <v>0</v>
      </c>
      <c r="FI21" s="83">
        <v>0</v>
      </c>
      <c r="FJ21" s="83">
        <v>0</v>
      </c>
      <c r="FK21" s="83">
        <v>0</v>
      </c>
      <c r="FL21" s="83">
        <v>0</v>
      </c>
      <c r="FM21" s="83">
        <v>0</v>
      </c>
      <c r="FN21" s="83">
        <v>0</v>
      </c>
      <c r="FO21" s="83">
        <v>0</v>
      </c>
      <c r="FP21" s="83">
        <v>0</v>
      </c>
      <c r="FQ21" s="83">
        <v>0</v>
      </c>
      <c r="FR21" s="83">
        <v>0</v>
      </c>
      <c r="FS21" s="83">
        <v>0</v>
      </c>
      <c r="FT21" s="83">
        <v>0</v>
      </c>
      <c r="FU21" s="83">
        <v>0</v>
      </c>
      <c r="FV21" s="83">
        <v>0</v>
      </c>
      <c r="FW21" s="83">
        <v>0</v>
      </c>
      <c r="FX21" s="83">
        <v>0</v>
      </c>
      <c r="FY21" s="83">
        <v>0</v>
      </c>
      <c r="FZ21" s="83">
        <v>0</v>
      </c>
      <c r="GA21" s="83">
        <v>0</v>
      </c>
      <c r="GB21" s="83">
        <v>0</v>
      </c>
      <c r="GC21" s="83">
        <v>0</v>
      </c>
      <c r="GD21" s="83">
        <v>0</v>
      </c>
      <c r="GE21" s="83">
        <v>0</v>
      </c>
      <c r="GF21" s="83">
        <v>0</v>
      </c>
      <c r="GG21" s="83">
        <v>0</v>
      </c>
      <c r="GH21" s="83">
        <v>0</v>
      </c>
      <c r="GI21" s="83">
        <v>0</v>
      </c>
      <c r="GJ21" s="83">
        <v>0</v>
      </c>
      <c r="GK21" s="83">
        <v>0</v>
      </c>
      <c r="GL21" s="83">
        <v>0</v>
      </c>
      <c r="GM21" s="83">
        <v>0</v>
      </c>
      <c r="GN21" s="83">
        <v>0</v>
      </c>
      <c r="GO21" s="83">
        <v>0</v>
      </c>
      <c r="GP21" s="83">
        <v>0</v>
      </c>
      <c r="GQ21" s="83">
        <v>0</v>
      </c>
      <c r="GR21" s="83">
        <v>0</v>
      </c>
      <c r="GS21" s="83">
        <v>0</v>
      </c>
      <c r="GT21" s="83">
        <v>15.754</v>
      </c>
      <c r="GU21" s="83">
        <v>0</v>
      </c>
      <c r="GV21" s="83">
        <v>0</v>
      </c>
      <c r="GW21" s="83">
        <v>0</v>
      </c>
      <c r="GX21" s="83">
        <v>0</v>
      </c>
      <c r="GY21" s="83">
        <v>0</v>
      </c>
      <c r="GZ21" s="83">
        <v>0</v>
      </c>
      <c r="HA21" s="83">
        <v>0</v>
      </c>
      <c r="HB21" s="83">
        <v>0</v>
      </c>
      <c r="HC21" s="83">
        <v>0</v>
      </c>
      <c r="HD21" s="83">
        <v>0</v>
      </c>
      <c r="HE21" s="83">
        <v>0</v>
      </c>
      <c r="HF21" s="83">
        <v>0</v>
      </c>
      <c r="HG21" s="83">
        <v>0</v>
      </c>
      <c r="HH21" s="83">
        <v>0</v>
      </c>
      <c r="HI21" s="83">
        <v>0</v>
      </c>
      <c r="HJ21" s="83">
        <v>0</v>
      </c>
      <c r="HK21" s="83">
        <v>37.277999999999999</v>
      </c>
      <c r="HL21" s="83">
        <v>0</v>
      </c>
      <c r="HM21" s="83">
        <v>0</v>
      </c>
      <c r="HN21" s="83">
        <v>0</v>
      </c>
      <c r="HO21" s="83">
        <v>0</v>
      </c>
      <c r="HP21" s="83">
        <v>0</v>
      </c>
      <c r="HQ21" s="83">
        <v>0</v>
      </c>
      <c r="HR21" s="83">
        <v>0</v>
      </c>
      <c r="HS21" s="83">
        <v>0</v>
      </c>
      <c r="HT21" s="83">
        <v>0</v>
      </c>
      <c r="HU21" s="83">
        <v>0</v>
      </c>
      <c r="HV21" s="83">
        <v>0</v>
      </c>
      <c r="HW21" s="83">
        <v>0</v>
      </c>
      <c r="HX21" s="83">
        <v>15.754</v>
      </c>
      <c r="HY21" s="83">
        <v>0</v>
      </c>
      <c r="HZ21" s="83">
        <v>0</v>
      </c>
      <c r="IA21" s="83">
        <v>0</v>
      </c>
      <c r="IB21" s="83">
        <v>0</v>
      </c>
      <c r="IC21" s="83">
        <v>0</v>
      </c>
      <c r="ID21" s="83">
        <v>0</v>
      </c>
      <c r="IE21" s="83">
        <v>0</v>
      </c>
      <c r="IF21" s="83">
        <v>37.277999999999999</v>
      </c>
      <c r="IG21" s="83">
        <v>0</v>
      </c>
      <c r="IH21" s="83">
        <v>0</v>
      </c>
      <c r="II21" s="83">
        <v>0</v>
      </c>
      <c r="IJ21" s="83">
        <v>0</v>
      </c>
      <c r="IK21" s="83">
        <v>0</v>
      </c>
      <c r="IL21" s="83">
        <v>0</v>
      </c>
      <c r="IM21" s="83">
        <v>0</v>
      </c>
      <c r="IN21" s="83">
        <v>0</v>
      </c>
      <c r="IO21" s="83">
        <v>0</v>
      </c>
      <c r="IP21" s="83">
        <v>0</v>
      </c>
      <c r="IQ21" s="83">
        <v>0</v>
      </c>
      <c r="IR21" s="83">
        <v>0</v>
      </c>
      <c r="IS21" s="83">
        <v>15.754</v>
      </c>
      <c r="IT21" s="83">
        <v>0</v>
      </c>
      <c r="IU21" s="83">
        <v>0</v>
      </c>
      <c r="IV21" s="84">
        <v>0</v>
      </c>
      <c r="IW21" s="81">
        <v>0</v>
      </c>
      <c r="IX21" s="81">
        <v>0</v>
      </c>
      <c r="IY21" s="81">
        <v>0</v>
      </c>
      <c r="IZ21" s="81">
        <v>0</v>
      </c>
      <c r="JA21" s="81">
        <v>0</v>
      </c>
      <c r="JB21" s="81">
        <v>0</v>
      </c>
      <c r="JC21" s="81">
        <v>0</v>
      </c>
      <c r="JD21" s="81">
        <v>0</v>
      </c>
      <c r="JE21" s="81">
        <v>1</v>
      </c>
      <c r="JF21" s="81">
        <v>0</v>
      </c>
      <c r="JG21" s="81">
        <v>0</v>
      </c>
      <c r="JH21" s="81">
        <v>0</v>
      </c>
      <c r="JI21" s="81">
        <v>0</v>
      </c>
      <c r="JJ21" s="81">
        <v>0</v>
      </c>
      <c r="JK21" s="81">
        <v>1</v>
      </c>
      <c r="JL21" s="81">
        <v>1</v>
      </c>
      <c r="JM21" s="81">
        <v>0</v>
      </c>
      <c r="JN21" s="81">
        <v>2</v>
      </c>
      <c r="JO21" s="81">
        <v>0</v>
      </c>
      <c r="JP21" s="81">
        <v>0</v>
      </c>
      <c r="JQ21" s="81">
        <v>0</v>
      </c>
      <c r="JR21" s="81">
        <v>0</v>
      </c>
      <c r="JS21" s="81">
        <v>0</v>
      </c>
      <c r="JT21" s="81">
        <v>0</v>
      </c>
      <c r="JU21" s="81">
        <v>0</v>
      </c>
      <c r="JV21" s="81">
        <v>0</v>
      </c>
      <c r="JW21" s="81">
        <v>0</v>
      </c>
      <c r="JX21" s="81">
        <v>0</v>
      </c>
      <c r="JY21" s="81">
        <v>0</v>
      </c>
      <c r="JZ21" s="81">
        <v>0</v>
      </c>
      <c r="KA21" s="81">
        <v>0</v>
      </c>
      <c r="KB21" s="81">
        <v>0</v>
      </c>
      <c r="KC21" s="81">
        <v>0</v>
      </c>
      <c r="KD21" s="81">
        <v>0</v>
      </c>
      <c r="KE21" s="81">
        <v>0</v>
      </c>
      <c r="KF21" s="81">
        <v>0</v>
      </c>
      <c r="KG21" s="81">
        <v>0</v>
      </c>
      <c r="KH21" s="81">
        <v>0</v>
      </c>
      <c r="KI21" s="81">
        <v>0</v>
      </c>
      <c r="KJ21" s="81">
        <v>0</v>
      </c>
      <c r="KK21" s="81">
        <v>0</v>
      </c>
      <c r="KL21" s="81">
        <v>0</v>
      </c>
      <c r="KM21" s="81">
        <v>0</v>
      </c>
      <c r="KN21" s="81">
        <v>0</v>
      </c>
      <c r="KO21" s="81">
        <v>0</v>
      </c>
      <c r="KP21" s="81">
        <v>0</v>
      </c>
      <c r="KQ21" s="81">
        <v>0</v>
      </c>
      <c r="KR21" s="81">
        <v>0</v>
      </c>
      <c r="KS21" s="81">
        <v>0</v>
      </c>
      <c r="KT21" s="81">
        <v>0</v>
      </c>
      <c r="KU21" s="81">
        <v>0</v>
      </c>
      <c r="KV21" s="81">
        <v>0</v>
      </c>
      <c r="KW21" s="81">
        <v>0</v>
      </c>
      <c r="KX21" s="81">
        <v>0</v>
      </c>
      <c r="KY21" s="81">
        <v>0</v>
      </c>
      <c r="KZ21" s="81">
        <v>0</v>
      </c>
      <c r="LA21" s="81">
        <v>0</v>
      </c>
      <c r="LB21" s="81">
        <v>0</v>
      </c>
      <c r="LC21" s="81">
        <v>0</v>
      </c>
      <c r="LD21" s="81">
        <v>0</v>
      </c>
      <c r="LE21" s="81">
        <v>0</v>
      </c>
      <c r="LF21" s="81">
        <v>0</v>
      </c>
      <c r="LG21" s="81">
        <v>0</v>
      </c>
      <c r="LH21" s="81">
        <v>0</v>
      </c>
      <c r="LI21" s="81">
        <v>0</v>
      </c>
      <c r="LJ21" s="81">
        <v>0</v>
      </c>
      <c r="LK21" s="81">
        <v>0</v>
      </c>
      <c r="LL21" s="81">
        <v>0</v>
      </c>
      <c r="LM21" s="81">
        <v>0</v>
      </c>
      <c r="LN21" s="81">
        <v>0</v>
      </c>
      <c r="LO21" s="81">
        <v>0</v>
      </c>
      <c r="LP21" s="81">
        <v>0</v>
      </c>
      <c r="LQ21" s="81">
        <v>0</v>
      </c>
      <c r="LR21" s="81">
        <v>0</v>
      </c>
      <c r="LS21" s="81">
        <v>0</v>
      </c>
      <c r="LT21" s="81">
        <v>0</v>
      </c>
      <c r="LU21" s="81">
        <v>0</v>
      </c>
      <c r="LV21" s="81">
        <v>0</v>
      </c>
      <c r="LW21" s="81">
        <v>0</v>
      </c>
      <c r="LX21" s="81">
        <v>0</v>
      </c>
      <c r="LY21" s="81">
        <v>0</v>
      </c>
      <c r="LZ21" s="81">
        <v>0</v>
      </c>
      <c r="MA21" s="81">
        <v>0</v>
      </c>
      <c r="MB21" s="81">
        <v>0</v>
      </c>
      <c r="MC21" s="81">
        <v>0</v>
      </c>
      <c r="MD21" s="81">
        <v>0</v>
      </c>
      <c r="ME21" s="81">
        <v>0</v>
      </c>
      <c r="MF21" s="81">
        <v>1</v>
      </c>
      <c r="MG21" s="81">
        <v>0</v>
      </c>
      <c r="MH21" s="81">
        <v>0</v>
      </c>
      <c r="MI21" s="81">
        <v>0</v>
      </c>
      <c r="MJ21" s="81">
        <v>0</v>
      </c>
      <c r="MK21" s="81">
        <v>0</v>
      </c>
      <c r="ML21" s="81">
        <v>0</v>
      </c>
      <c r="MM21" s="81">
        <v>0</v>
      </c>
      <c r="MN21" s="81">
        <v>0</v>
      </c>
      <c r="MO21" s="81">
        <v>0</v>
      </c>
      <c r="MP21" s="81">
        <v>0</v>
      </c>
      <c r="MQ21" s="81">
        <v>0</v>
      </c>
      <c r="MR21" s="81">
        <v>0</v>
      </c>
      <c r="MS21" s="81">
        <v>0</v>
      </c>
      <c r="MT21" s="81">
        <v>0</v>
      </c>
      <c r="MU21" s="81">
        <v>0</v>
      </c>
      <c r="MV21" s="81">
        <v>0</v>
      </c>
      <c r="MW21" s="81">
        <v>0</v>
      </c>
      <c r="MX21" s="81">
        <v>0</v>
      </c>
      <c r="MY21" s="81">
        <v>0</v>
      </c>
      <c r="MZ21" s="81">
        <v>0</v>
      </c>
      <c r="NA21" s="81">
        <v>0</v>
      </c>
      <c r="NB21" s="81">
        <v>0</v>
      </c>
      <c r="NC21" s="81">
        <v>0</v>
      </c>
      <c r="ND21" s="81">
        <v>0</v>
      </c>
      <c r="NE21" s="81">
        <v>0</v>
      </c>
      <c r="NF21" s="81">
        <v>1</v>
      </c>
      <c r="NG21" s="81">
        <v>0</v>
      </c>
      <c r="NH21" s="81">
        <v>0</v>
      </c>
      <c r="NI21" s="81">
        <v>0</v>
      </c>
      <c r="NJ21" s="81">
        <v>0</v>
      </c>
      <c r="NK21" s="81">
        <v>0</v>
      </c>
      <c r="NL21" s="81">
        <v>1</v>
      </c>
      <c r="NM21" s="81">
        <v>1</v>
      </c>
      <c r="NN21" s="81">
        <v>0</v>
      </c>
      <c r="NO21" s="81">
        <v>2</v>
      </c>
      <c r="NP21" s="81">
        <v>0</v>
      </c>
      <c r="NQ21" s="81">
        <v>0</v>
      </c>
      <c r="NR21" s="81">
        <v>0</v>
      </c>
      <c r="NS21" s="81">
        <v>0</v>
      </c>
      <c r="NT21" s="81">
        <v>0</v>
      </c>
      <c r="NU21" s="81">
        <v>0</v>
      </c>
      <c r="NV21" s="81">
        <v>0</v>
      </c>
      <c r="NW21" s="81">
        <v>0</v>
      </c>
      <c r="NX21" s="81">
        <v>0</v>
      </c>
      <c r="NY21" s="81">
        <v>0</v>
      </c>
      <c r="NZ21" s="81">
        <v>0</v>
      </c>
      <c r="OA21" s="81">
        <v>0</v>
      </c>
      <c r="OB21" s="81">
        <v>0</v>
      </c>
      <c r="OC21" s="81">
        <v>0</v>
      </c>
      <c r="OD21" s="81">
        <v>0</v>
      </c>
      <c r="OE21" s="81">
        <v>0</v>
      </c>
      <c r="OF21" s="81">
        <v>0</v>
      </c>
      <c r="OG21" s="81">
        <v>0</v>
      </c>
      <c r="OH21" s="81">
        <v>0</v>
      </c>
      <c r="OI21" s="81">
        <v>0</v>
      </c>
      <c r="OJ21" s="81">
        <v>0</v>
      </c>
      <c r="OK21" s="81">
        <v>0</v>
      </c>
      <c r="OL21" s="81">
        <v>0</v>
      </c>
      <c r="OM21" s="81">
        <v>0</v>
      </c>
      <c r="ON21" s="81">
        <v>0</v>
      </c>
      <c r="OO21" s="81">
        <v>0</v>
      </c>
      <c r="OP21" s="81">
        <v>0</v>
      </c>
      <c r="OQ21" s="81">
        <v>0</v>
      </c>
      <c r="OR21" s="81">
        <v>0</v>
      </c>
      <c r="OS21" s="81">
        <v>0</v>
      </c>
      <c r="OT21" s="81">
        <v>0</v>
      </c>
      <c r="OU21" s="81">
        <v>0</v>
      </c>
      <c r="OV21" s="81">
        <v>0</v>
      </c>
      <c r="OW21" s="81">
        <v>0</v>
      </c>
      <c r="OX21" s="81">
        <v>0</v>
      </c>
      <c r="OY21" s="81">
        <v>0</v>
      </c>
      <c r="OZ21" s="81">
        <v>0</v>
      </c>
      <c r="PA21" s="81">
        <v>0</v>
      </c>
      <c r="PB21" s="81">
        <v>0</v>
      </c>
      <c r="PC21" s="81">
        <v>0</v>
      </c>
      <c r="PD21" s="81">
        <v>0</v>
      </c>
      <c r="PE21" s="81">
        <v>0</v>
      </c>
      <c r="PF21" s="81">
        <v>0</v>
      </c>
      <c r="PG21" s="81">
        <v>0</v>
      </c>
      <c r="PH21" s="81">
        <v>0</v>
      </c>
      <c r="PI21" s="81">
        <v>0</v>
      </c>
      <c r="PJ21" s="81">
        <v>0</v>
      </c>
      <c r="PK21" s="81">
        <v>0</v>
      </c>
      <c r="PL21" s="81">
        <v>0</v>
      </c>
      <c r="PM21" s="81">
        <v>0</v>
      </c>
      <c r="PN21" s="81">
        <v>0</v>
      </c>
      <c r="PO21" s="81">
        <v>0</v>
      </c>
      <c r="PP21" s="81">
        <v>0</v>
      </c>
      <c r="PQ21" s="81">
        <v>0</v>
      </c>
      <c r="PR21" s="81">
        <v>0</v>
      </c>
      <c r="PS21" s="81">
        <v>0</v>
      </c>
      <c r="PT21" s="81">
        <v>0</v>
      </c>
      <c r="PU21" s="81">
        <v>0</v>
      </c>
      <c r="PV21" s="81">
        <v>0</v>
      </c>
      <c r="PW21" s="81">
        <v>0</v>
      </c>
      <c r="PX21" s="81">
        <v>0</v>
      </c>
      <c r="PY21" s="81">
        <v>0</v>
      </c>
      <c r="PZ21" s="81">
        <v>0</v>
      </c>
      <c r="QA21" s="81">
        <v>0</v>
      </c>
      <c r="QB21" s="81">
        <v>0</v>
      </c>
      <c r="QC21" s="81">
        <v>0</v>
      </c>
      <c r="QD21" s="81">
        <v>0</v>
      </c>
      <c r="QE21" s="81">
        <v>0</v>
      </c>
      <c r="QF21" s="81">
        <v>0</v>
      </c>
      <c r="QG21" s="81">
        <v>1</v>
      </c>
      <c r="QH21" s="81">
        <v>0</v>
      </c>
      <c r="QI21" s="81">
        <v>0</v>
      </c>
      <c r="QJ21" s="81">
        <v>0</v>
      </c>
      <c r="QK21" s="81">
        <v>0</v>
      </c>
      <c r="QL21" s="81">
        <v>0</v>
      </c>
      <c r="QM21" s="81">
        <v>0</v>
      </c>
      <c r="QN21" s="81">
        <v>0</v>
      </c>
      <c r="QO21" s="81">
        <v>0</v>
      </c>
      <c r="QP21" s="81">
        <v>0</v>
      </c>
      <c r="QQ21" s="81">
        <v>0</v>
      </c>
      <c r="QR21" s="81">
        <v>0</v>
      </c>
      <c r="QS21" s="81">
        <v>0</v>
      </c>
      <c r="QT21" s="81">
        <v>0</v>
      </c>
      <c r="QU21" s="81">
        <v>0</v>
      </c>
      <c r="QV21" s="81">
        <v>0</v>
      </c>
      <c r="QW21" s="81">
        <v>0</v>
      </c>
      <c r="QX21" s="81">
        <v>5</v>
      </c>
      <c r="QY21" s="81">
        <v>0</v>
      </c>
      <c r="QZ21" s="81">
        <v>0</v>
      </c>
      <c r="RA21" s="81">
        <v>0</v>
      </c>
      <c r="RB21" s="81">
        <v>0</v>
      </c>
      <c r="RC21" s="81">
        <v>0</v>
      </c>
      <c r="RD21" s="81">
        <v>0</v>
      </c>
      <c r="RE21" s="81">
        <v>0</v>
      </c>
      <c r="RF21" s="81">
        <v>0</v>
      </c>
      <c r="RG21" s="81">
        <v>0</v>
      </c>
      <c r="RH21" s="81">
        <v>0</v>
      </c>
      <c r="RI21" s="81">
        <v>0</v>
      </c>
      <c r="RJ21" s="81">
        <v>0</v>
      </c>
      <c r="RK21" s="81">
        <v>1</v>
      </c>
      <c r="RL21" s="81">
        <v>0</v>
      </c>
      <c r="RM21" s="81">
        <v>0</v>
      </c>
      <c r="RN21" s="81">
        <v>0</v>
      </c>
      <c r="RO21" s="81">
        <v>0</v>
      </c>
      <c r="RP21" s="81">
        <v>0</v>
      </c>
      <c r="RQ21" s="81">
        <v>0</v>
      </c>
      <c r="RR21" s="81">
        <v>0</v>
      </c>
      <c r="RS21" s="81">
        <v>5</v>
      </c>
      <c r="RT21" s="81">
        <v>0</v>
      </c>
      <c r="RU21" s="81">
        <v>0</v>
      </c>
      <c r="RV21" s="81">
        <v>0</v>
      </c>
      <c r="RW21" s="81">
        <v>0</v>
      </c>
      <c r="RX21" s="81">
        <v>0</v>
      </c>
      <c r="RY21" s="81">
        <v>0</v>
      </c>
      <c r="RZ21" s="81">
        <v>0</v>
      </c>
      <c r="SA21" s="81">
        <v>0</v>
      </c>
      <c r="SB21" s="81">
        <v>0</v>
      </c>
      <c r="SC21" s="81">
        <v>0</v>
      </c>
      <c r="SD21" s="81">
        <v>0</v>
      </c>
      <c r="SE21" s="81">
        <v>0</v>
      </c>
      <c r="SF21" s="81">
        <v>1</v>
      </c>
      <c r="SG21" s="81">
        <v>0</v>
      </c>
      <c r="SH21" s="81">
        <v>0</v>
      </c>
    </row>
    <row r="22" spans="1:502">
      <c r="A22" s="18" t="s">
        <v>2034</v>
      </c>
      <c r="B22" s="80">
        <v>14</v>
      </c>
      <c r="C22" s="80">
        <v>14</v>
      </c>
      <c r="D22" s="80">
        <v>1</v>
      </c>
      <c r="E22" s="80">
        <v>2017</v>
      </c>
      <c r="F22" s="80" t="s">
        <v>71</v>
      </c>
      <c r="G22" s="182" t="s">
        <v>2020</v>
      </c>
      <c r="H22" s="80" t="s">
        <v>2021</v>
      </c>
      <c r="I22" s="173"/>
      <c r="J22" s="83">
        <v>0</v>
      </c>
      <c r="K22" s="83">
        <v>0</v>
      </c>
      <c r="L22" s="83">
        <v>0</v>
      </c>
      <c r="M22" s="83">
        <v>0</v>
      </c>
      <c r="N22" s="83">
        <v>0</v>
      </c>
      <c r="O22" s="83">
        <v>0</v>
      </c>
      <c r="P22" s="83">
        <v>0</v>
      </c>
      <c r="Q22" s="83">
        <v>0</v>
      </c>
      <c r="R22" s="83">
        <v>4.266</v>
      </c>
      <c r="S22" s="83">
        <v>0</v>
      </c>
      <c r="T22" s="83">
        <v>0</v>
      </c>
      <c r="U22" s="83">
        <v>0</v>
      </c>
      <c r="V22" s="83">
        <v>0</v>
      </c>
      <c r="W22" s="83">
        <v>0</v>
      </c>
      <c r="X22" s="83">
        <v>14.002000000000001</v>
      </c>
      <c r="Y22" s="83">
        <v>3.5510000000000002</v>
      </c>
      <c r="Z22" s="83">
        <v>0</v>
      </c>
      <c r="AA22" s="83">
        <v>14.917</v>
      </c>
      <c r="AB22" s="83">
        <v>0</v>
      </c>
      <c r="AC22" s="83">
        <v>0</v>
      </c>
      <c r="AD22" s="83">
        <v>0</v>
      </c>
      <c r="AE22" s="83">
        <v>0</v>
      </c>
      <c r="AF22" s="83">
        <v>0</v>
      </c>
      <c r="AG22" s="83">
        <v>0</v>
      </c>
      <c r="AH22" s="83">
        <v>0</v>
      </c>
      <c r="AI22" s="83">
        <v>0</v>
      </c>
      <c r="AJ22" s="83">
        <v>0</v>
      </c>
      <c r="AK22" s="83">
        <v>0</v>
      </c>
      <c r="AL22" s="83">
        <v>0</v>
      </c>
      <c r="AM22" s="83">
        <v>0</v>
      </c>
      <c r="AN22" s="83">
        <v>0</v>
      </c>
      <c r="AO22" s="83">
        <v>0</v>
      </c>
      <c r="AP22" s="83">
        <v>0</v>
      </c>
      <c r="AQ22" s="83">
        <v>0</v>
      </c>
      <c r="AR22" s="83">
        <v>0</v>
      </c>
      <c r="AS22" s="83">
        <v>0</v>
      </c>
      <c r="AT22" s="83">
        <v>0</v>
      </c>
      <c r="AU22" s="83">
        <v>0</v>
      </c>
      <c r="AV22" s="83">
        <v>0</v>
      </c>
      <c r="AW22" s="83">
        <v>0</v>
      </c>
      <c r="AX22" s="83">
        <v>0</v>
      </c>
      <c r="AY22" s="83">
        <v>0</v>
      </c>
      <c r="AZ22" s="83">
        <v>0</v>
      </c>
      <c r="BA22" s="83">
        <v>0</v>
      </c>
      <c r="BB22" s="83">
        <v>0</v>
      </c>
      <c r="BC22" s="83">
        <v>0</v>
      </c>
      <c r="BD22" s="83">
        <v>0</v>
      </c>
      <c r="BE22" s="83">
        <v>0</v>
      </c>
      <c r="BF22" s="83">
        <v>0</v>
      </c>
      <c r="BG22" s="83">
        <v>0</v>
      </c>
      <c r="BH22" s="83">
        <v>0</v>
      </c>
      <c r="BI22" s="83">
        <v>0</v>
      </c>
      <c r="BJ22" s="83">
        <v>0</v>
      </c>
      <c r="BK22" s="83">
        <v>0</v>
      </c>
      <c r="BL22" s="83">
        <v>0</v>
      </c>
      <c r="BM22" s="83">
        <v>0</v>
      </c>
      <c r="BN22" s="83">
        <v>0</v>
      </c>
      <c r="BO22" s="83">
        <v>0</v>
      </c>
      <c r="BP22" s="83">
        <v>0</v>
      </c>
      <c r="BQ22" s="83">
        <v>0</v>
      </c>
      <c r="BR22" s="83">
        <v>0</v>
      </c>
      <c r="BS22" s="83">
        <v>0</v>
      </c>
      <c r="BT22" s="83">
        <v>0</v>
      </c>
      <c r="BU22" s="83">
        <v>0</v>
      </c>
      <c r="BV22" s="83">
        <v>0</v>
      </c>
      <c r="BW22" s="83">
        <v>0</v>
      </c>
      <c r="BX22" s="83">
        <v>0</v>
      </c>
      <c r="BY22" s="83">
        <v>0</v>
      </c>
      <c r="BZ22" s="83">
        <v>0</v>
      </c>
      <c r="CA22" s="83">
        <v>0</v>
      </c>
      <c r="CB22" s="83">
        <v>0</v>
      </c>
      <c r="CC22" s="83">
        <v>0</v>
      </c>
      <c r="CD22" s="83">
        <v>0</v>
      </c>
      <c r="CE22" s="83">
        <v>0</v>
      </c>
      <c r="CF22" s="83">
        <v>0</v>
      </c>
      <c r="CG22" s="83">
        <v>0</v>
      </c>
      <c r="CH22" s="83">
        <v>0</v>
      </c>
      <c r="CI22" s="83">
        <v>0</v>
      </c>
      <c r="CJ22" s="83">
        <v>0</v>
      </c>
      <c r="CK22" s="83">
        <v>0</v>
      </c>
      <c r="CL22" s="83">
        <v>0</v>
      </c>
      <c r="CM22" s="83">
        <v>0</v>
      </c>
      <c r="CN22" s="83">
        <v>0</v>
      </c>
      <c r="CO22" s="83">
        <v>0</v>
      </c>
      <c r="CP22" s="83">
        <v>0</v>
      </c>
      <c r="CQ22" s="83">
        <v>0</v>
      </c>
      <c r="CR22" s="83">
        <v>0</v>
      </c>
      <c r="CS22" s="83">
        <v>15.042</v>
      </c>
      <c r="CT22" s="83">
        <v>0</v>
      </c>
      <c r="CU22" s="83">
        <v>0</v>
      </c>
      <c r="CV22" s="83">
        <v>0</v>
      </c>
      <c r="CW22" s="83">
        <v>0</v>
      </c>
      <c r="CX22" s="83">
        <v>0</v>
      </c>
      <c r="CY22" s="83">
        <v>0</v>
      </c>
      <c r="CZ22" s="83">
        <v>0</v>
      </c>
      <c r="DA22" s="83">
        <v>0</v>
      </c>
      <c r="DB22" s="83">
        <v>0</v>
      </c>
      <c r="DC22" s="83">
        <v>0</v>
      </c>
      <c r="DD22" s="83">
        <v>0</v>
      </c>
      <c r="DE22" s="83">
        <v>0</v>
      </c>
      <c r="DF22" s="83">
        <v>0</v>
      </c>
      <c r="DG22" s="83">
        <v>0</v>
      </c>
      <c r="DH22" s="83">
        <v>0</v>
      </c>
      <c r="DI22" s="83">
        <v>0</v>
      </c>
      <c r="DJ22" s="83">
        <v>0</v>
      </c>
      <c r="DK22" s="83">
        <v>0</v>
      </c>
      <c r="DL22" s="83">
        <v>0</v>
      </c>
      <c r="DM22" s="83">
        <v>0</v>
      </c>
      <c r="DN22" s="83">
        <v>0</v>
      </c>
      <c r="DO22" s="83">
        <v>0</v>
      </c>
      <c r="DP22" s="83">
        <v>0</v>
      </c>
      <c r="DQ22" s="83">
        <v>0</v>
      </c>
      <c r="DR22" s="83">
        <v>0</v>
      </c>
      <c r="DS22" s="83">
        <v>4.266</v>
      </c>
      <c r="DT22" s="83">
        <v>0</v>
      </c>
      <c r="DU22" s="83">
        <v>0</v>
      </c>
      <c r="DV22" s="83">
        <v>0</v>
      </c>
      <c r="DW22" s="83">
        <v>0</v>
      </c>
      <c r="DX22" s="83">
        <v>0</v>
      </c>
      <c r="DY22" s="83">
        <v>14.002000000000001</v>
      </c>
      <c r="DZ22" s="83">
        <v>3.5510000000000002</v>
      </c>
      <c r="EA22" s="83">
        <v>0</v>
      </c>
      <c r="EB22" s="83">
        <v>14.917</v>
      </c>
      <c r="EC22" s="83">
        <v>0</v>
      </c>
      <c r="ED22" s="83">
        <v>0</v>
      </c>
      <c r="EE22" s="83">
        <v>0</v>
      </c>
      <c r="EF22" s="83">
        <v>0</v>
      </c>
      <c r="EG22" s="83">
        <v>0</v>
      </c>
      <c r="EH22" s="83">
        <v>0</v>
      </c>
      <c r="EI22" s="83">
        <v>0</v>
      </c>
      <c r="EJ22" s="83">
        <v>0</v>
      </c>
      <c r="EK22" s="83">
        <v>0</v>
      </c>
      <c r="EL22" s="83">
        <v>0</v>
      </c>
      <c r="EM22" s="83">
        <v>0</v>
      </c>
      <c r="EN22" s="83">
        <v>0</v>
      </c>
      <c r="EO22" s="83">
        <v>0</v>
      </c>
      <c r="EP22" s="83">
        <v>0</v>
      </c>
      <c r="EQ22" s="83">
        <v>0</v>
      </c>
      <c r="ER22" s="83">
        <v>0</v>
      </c>
      <c r="ES22" s="83">
        <v>0</v>
      </c>
      <c r="ET22" s="83">
        <v>0</v>
      </c>
      <c r="EU22" s="83">
        <v>0</v>
      </c>
      <c r="EV22" s="83">
        <v>0</v>
      </c>
      <c r="EW22" s="83">
        <v>0</v>
      </c>
      <c r="EX22" s="83">
        <v>0</v>
      </c>
      <c r="EY22" s="83">
        <v>0</v>
      </c>
      <c r="EZ22" s="83">
        <v>0</v>
      </c>
      <c r="FA22" s="83">
        <v>0</v>
      </c>
      <c r="FB22" s="83">
        <v>0</v>
      </c>
      <c r="FC22" s="83">
        <v>0</v>
      </c>
      <c r="FD22" s="83">
        <v>0</v>
      </c>
      <c r="FE22" s="83">
        <v>0</v>
      </c>
      <c r="FF22" s="83">
        <v>0</v>
      </c>
      <c r="FG22" s="83">
        <v>0</v>
      </c>
      <c r="FH22" s="83">
        <v>0</v>
      </c>
      <c r="FI22" s="83">
        <v>0</v>
      </c>
      <c r="FJ22" s="83">
        <v>0</v>
      </c>
      <c r="FK22" s="83">
        <v>0</v>
      </c>
      <c r="FL22" s="83">
        <v>0</v>
      </c>
      <c r="FM22" s="83">
        <v>0</v>
      </c>
      <c r="FN22" s="83">
        <v>0</v>
      </c>
      <c r="FO22" s="83">
        <v>0</v>
      </c>
      <c r="FP22" s="83">
        <v>0</v>
      </c>
      <c r="FQ22" s="83">
        <v>0</v>
      </c>
      <c r="FR22" s="83">
        <v>0</v>
      </c>
      <c r="FS22" s="83">
        <v>0</v>
      </c>
      <c r="FT22" s="83">
        <v>0</v>
      </c>
      <c r="FU22" s="83">
        <v>0</v>
      </c>
      <c r="FV22" s="83">
        <v>0</v>
      </c>
      <c r="FW22" s="83">
        <v>0</v>
      </c>
      <c r="FX22" s="83">
        <v>0</v>
      </c>
      <c r="FY22" s="83">
        <v>0</v>
      </c>
      <c r="FZ22" s="83">
        <v>0</v>
      </c>
      <c r="GA22" s="83">
        <v>0</v>
      </c>
      <c r="GB22" s="83">
        <v>0</v>
      </c>
      <c r="GC22" s="83">
        <v>0</v>
      </c>
      <c r="GD22" s="83">
        <v>0</v>
      </c>
      <c r="GE22" s="83">
        <v>0</v>
      </c>
      <c r="GF22" s="83">
        <v>0</v>
      </c>
      <c r="GG22" s="83">
        <v>0</v>
      </c>
      <c r="GH22" s="83">
        <v>0</v>
      </c>
      <c r="GI22" s="83">
        <v>0</v>
      </c>
      <c r="GJ22" s="83">
        <v>0</v>
      </c>
      <c r="GK22" s="83">
        <v>0</v>
      </c>
      <c r="GL22" s="83">
        <v>0</v>
      </c>
      <c r="GM22" s="83">
        <v>0</v>
      </c>
      <c r="GN22" s="83">
        <v>0</v>
      </c>
      <c r="GO22" s="83">
        <v>0</v>
      </c>
      <c r="GP22" s="83">
        <v>0</v>
      </c>
      <c r="GQ22" s="83">
        <v>0</v>
      </c>
      <c r="GR22" s="83">
        <v>0</v>
      </c>
      <c r="GS22" s="83">
        <v>0</v>
      </c>
      <c r="GT22" s="83">
        <v>15.042</v>
      </c>
      <c r="GU22" s="83">
        <v>0</v>
      </c>
      <c r="GV22" s="83">
        <v>0</v>
      </c>
      <c r="GW22" s="83">
        <v>0</v>
      </c>
      <c r="GX22" s="83">
        <v>0</v>
      </c>
      <c r="GY22" s="83">
        <v>0</v>
      </c>
      <c r="GZ22" s="83">
        <v>0</v>
      </c>
      <c r="HA22" s="83">
        <v>0</v>
      </c>
      <c r="HB22" s="83">
        <v>0</v>
      </c>
      <c r="HC22" s="83">
        <v>0</v>
      </c>
      <c r="HD22" s="83">
        <v>0</v>
      </c>
      <c r="HE22" s="83">
        <v>0</v>
      </c>
      <c r="HF22" s="83">
        <v>0</v>
      </c>
      <c r="HG22" s="83">
        <v>0</v>
      </c>
      <c r="HH22" s="83">
        <v>0</v>
      </c>
      <c r="HI22" s="83">
        <v>0</v>
      </c>
      <c r="HJ22" s="83">
        <v>0</v>
      </c>
      <c r="HK22" s="83">
        <v>36.735999999999997</v>
      </c>
      <c r="HL22" s="83">
        <v>0</v>
      </c>
      <c r="HM22" s="83">
        <v>0</v>
      </c>
      <c r="HN22" s="83">
        <v>0</v>
      </c>
      <c r="HO22" s="83">
        <v>0</v>
      </c>
      <c r="HP22" s="83">
        <v>0</v>
      </c>
      <c r="HQ22" s="83">
        <v>0</v>
      </c>
      <c r="HR22" s="83">
        <v>0</v>
      </c>
      <c r="HS22" s="83">
        <v>0</v>
      </c>
      <c r="HT22" s="83">
        <v>0</v>
      </c>
      <c r="HU22" s="83">
        <v>0</v>
      </c>
      <c r="HV22" s="83">
        <v>0</v>
      </c>
      <c r="HW22" s="83">
        <v>0</v>
      </c>
      <c r="HX22" s="83">
        <v>15.042</v>
      </c>
      <c r="HY22" s="83">
        <v>0</v>
      </c>
      <c r="HZ22" s="83">
        <v>0</v>
      </c>
      <c r="IA22" s="83">
        <v>0</v>
      </c>
      <c r="IB22" s="83">
        <v>0</v>
      </c>
      <c r="IC22" s="83">
        <v>0</v>
      </c>
      <c r="ID22" s="83">
        <v>0</v>
      </c>
      <c r="IE22" s="83">
        <v>0</v>
      </c>
      <c r="IF22" s="83">
        <v>36.735999999999997</v>
      </c>
      <c r="IG22" s="83">
        <v>0</v>
      </c>
      <c r="IH22" s="83">
        <v>0</v>
      </c>
      <c r="II22" s="83">
        <v>0</v>
      </c>
      <c r="IJ22" s="83">
        <v>0</v>
      </c>
      <c r="IK22" s="83">
        <v>0</v>
      </c>
      <c r="IL22" s="83">
        <v>0</v>
      </c>
      <c r="IM22" s="83">
        <v>0</v>
      </c>
      <c r="IN22" s="83">
        <v>0</v>
      </c>
      <c r="IO22" s="83">
        <v>0</v>
      </c>
      <c r="IP22" s="83">
        <v>0</v>
      </c>
      <c r="IQ22" s="83">
        <v>0</v>
      </c>
      <c r="IR22" s="83">
        <v>0</v>
      </c>
      <c r="IS22" s="83">
        <v>15.042</v>
      </c>
      <c r="IT22" s="83">
        <v>0</v>
      </c>
      <c r="IU22" s="83">
        <v>0</v>
      </c>
      <c r="IV22" s="84">
        <v>0</v>
      </c>
      <c r="IW22" s="81">
        <v>0</v>
      </c>
      <c r="IX22" s="81">
        <v>0</v>
      </c>
      <c r="IY22" s="81">
        <v>0</v>
      </c>
      <c r="IZ22" s="81">
        <v>0</v>
      </c>
      <c r="JA22" s="81">
        <v>0</v>
      </c>
      <c r="JB22" s="81">
        <v>0</v>
      </c>
      <c r="JC22" s="81">
        <v>0</v>
      </c>
      <c r="JD22" s="81">
        <v>0</v>
      </c>
      <c r="JE22" s="81">
        <v>1</v>
      </c>
      <c r="JF22" s="81">
        <v>0</v>
      </c>
      <c r="JG22" s="81">
        <v>0</v>
      </c>
      <c r="JH22" s="81">
        <v>0</v>
      </c>
      <c r="JI22" s="81">
        <v>0</v>
      </c>
      <c r="JJ22" s="81">
        <v>0</v>
      </c>
      <c r="JK22" s="81">
        <v>1</v>
      </c>
      <c r="JL22" s="81">
        <v>1</v>
      </c>
      <c r="JM22" s="81">
        <v>0</v>
      </c>
      <c r="JN22" s="81">
        <v>2</v>
      </c>
      <c r="JO22" s="81">
        <v>0</v>
      </c>
      <c r="JP22" s="81">
        <v>0</v>
      </c>
      <c r="JQ22" s="81">
        <v>0</v>
      </c>
      <c r="JR22" s="81">
        <v>0</v>
      </c>
      <c r="JS22" s="81">
        <v>0</v>
      </c>
      <c r="JT22" s="81">
        <v>0</v>
      </c>
      <c r="JU22" s="81">
        <v>0</v>
      </c>
      <c r="JV22" s="81">
        <v>0</v>
      </c>
      <c r="JW22" s="81">
        <v>0</v>
      </c>
      <c r="JX22" s="81">
        <v>0</v>
      </c>
      <c r="JY22" s="81">
        <v>0</v>
      </c>
      <c r="JZ22" s="81">
        <v>0</v>
      </c>
      <c r="KA22" s="81">
        <v>0</v>
      </c>
      <c r="KB22" s="81">
        <v>0</v>
      </c>
      <c r="KC22" s="81">
        <v>0</v>
      </c>
      <c r="KD22" s="81">
        <v>0</v>
      </c>
      <c r="KE22" s="81">
        <v>0</v>
      </c>
      <c r="KF22" s="81">
        <v>0</v>
      </c>
      <c r="KG22" s="81">
        <v>0</v>
      </c>
      <c r="KH22" s="81">
        <v>0</v>
      </c>
      <c r="KI22" s="81">
        <v>0</v>
      </c>
      <c r="KJ22" s="81">
        <v>0</v>
      </c>
      <c r="KK22" s="81">
        <v>0</v>
      </c>
      <c r="KL22" s="81">
        <v>0</v>
      </c>
      <c r="KM22" s="81">
        <v>0</v>
      </c>
      <c r="KN22" s="81">
        <v>0</v>
      </c>
      <c r="KO22" s="81">
        <v>0</v>
      </c>
      <c r="KP22" s="81">
        <v>0</v>
      </c>
      <c r="KQ22" s="81">
        <v>0</v>
      </c>
      <c r="KR22" s="81">
        <v>0</v>
      </c>
      <c r="KS22" s="81">
        <v>0</v>
      </c>
      <c r="KT22" s="81">
        <v>0</v>
      </c>
      <c r="KU22" s="81">
        <v>0</v>
      </c>
      <c r="KV22" s="81">
        <v>0</v>
      </c>
      <c r="KW22" s="81">
        <v>0</v>
      </c>
      <c r="KX22" s="81">
        <v>0</v>
      </c>
      <c r="KY22" s="81">
        <v>0</v>
      </c>
      <c r="KZ22" s="81">
        <v>0</v>
      </c>
      <c r="LA22" s="81">
        <v>0</v>
      </c>
      <c r="LB22" s="81">
        <v>0</v>
      </c>
      <c r="LC22" s="81">
        <v>0</v>
      </c>
      <c r="LD22" s="81">
        <v>0</v>
      </c>
      <c r="LE22" s="81">
        <v>0</v>
      </c>
      <c r="LF22" s="81">
        <v>0</v>
      </c>
      <c r="LG22" s="81">
        <v>0</v>
      </c>
      <c r="LH22" s="81">
        <v>0</v>
      </c>
      <c r="LI22" s="81">
        <v>0</v>
      </c>
      <c r="LJ22" s="81">
        <v>0</v>
      </c>
      <c r="LK22" s="81">
        <v>0</v>
      </c>
      <c r="LL22" s="81">
        <v>0</v>
      </c>
      <c r="LM22" s="81">
        <v>0</v>
      </c>
      <c r="LN22" s="81">
        <v>0</v>
      </c>
      <c r="LO22" s="81">
        <v>0</v>
      </c>
      <c r="LP22" s="81">
        <v>0</v>
      </c>
      <c r="LQ22" s="81">
        <v>0</v>
      </c>
      <c r="LR22" s="81">
        <v>0</v>
      </c>
      <c r="LS22" s="81">
        <v>0</v>
      </c>
      <c r="LT22" s="81">
        <v>0</v>
      </c>
      <c r="LU22" s="81">
        <v>0</v>
      </c>
      <c r="LV22" s="81">
        <v>0</v>
      </c>
      <c r="LW22" s="81">
        <v>0</v>
      </c>
      <c r="LX22" s="81">
        <v>0</v>
      </c>
      <c r="LY22" s="81">
        <v>0</v>
      </c>
      <c r="LZ22" s="81">
        <v>0</v>
      </c>
      <c r="MA22" s="81">
        <v>0</v>
      </c>
      <c r="MB22" s="81">
        <v>0</v>
      </c>
      <c r="MC22" s="81">
        <v>0</v>
      </c>
      <c r="MD22" s="81">
        <v>0</v>
      </c>
      <c r="ME22" s="81">
        <v>0</v>
      </c>
      <c r="MF22" s="81">
        <v>1</v>
      </c>
      <c r="MG22" s="81">
        <v>0</v>
      </c>
      <c r="MH22" s="81">
        <v>0</v>
      </c>
      <c r="MI22" s="81">
        <v>0</v>
      </c>
      <c r="MJ22" s="81">
        <v>0</v>
      </c>
      <c r="MK22" s="81">
        <v>0</v>
      </c>
      <c r="ML22" s="81">
        <v>0</v>
      </c>
      <c r="MM22" s="81">
        <v>0</v>
      </c>
      <c r="MN22" s="81">
        <v>0</v>
      </c>
      <c r="MO22" s="81">
        <v>0</v>
      </c>
      <c r="MP22" s="81">
        <v>0</v>
      </c>
      <c r="MQ22" s="81">
        <v>0</v>
      </c>
      <c r="MR22" s="81">
        <v>0</v>
      </c>
      <c r="MS22" s="81">
        <v>0</v>
      </c>
      <c r="MT22" s="81">
        <v>0</v>
      </c>
      <c r="MU22" s="81">
        <v>0</v>
      </c>
      <c r="MV22" s="81">
        <v>0</v>
      </c>
      <c r="MW22" s="81">
        <v>0</v>
      </c>
      <c r="MX22" s="81">
        <v>0</v>
      </c>
      <c r="MY22" s="81">
        <v>0</v>
      </c>
      <c r="MZ22" s="81">
        <v>0</v>
      </c>
      <c r="NA22" s="81">
        <v>0</v>
      </c>
      <c r="NB22" s="81">
        <v>0</v>
      </c>
      <c r="NC22" s="81">
        <v>0</v>
      </c>
      <c r="ND22" s="81">
        <v>0</v>
      </c>
      <c r="NE22" s="81">
        <v>0</v>
      </c>
      <c r="NF22" s="81">
        <v>1</v>
      </c>
      <c r="NG22" s="81">
        <v>0</v>
      </c>
      <c r="NH22" s="81">
        <v>0</v>
      </c>
      <c r="NI22" s="81">
        <v>0</v>
      </c>
      <c r="NJ22" s="81">
        <v>0</v>
      </c>
      <c r="NK22" s="81">
        <v>0</v>
      </c>
      <c r="NL22" s="81">
        <v>1</v>
      </c>
      <c r="NM22" s="81">
        <v>1</v>
      </c>
      <c r="NN22" s="81">
        <v>0</v>
      </c>
      <c r="NO22" s="81">
        <v>2</v>
      </c>
      <c r="NP22" s="81">
        <v>0</v>
      </c>
      <c r="NQ22" s="81">
        <v>0</v>
      </c>
      <c r="NR22" s="81">
        <v>0</v>
      </c>
      <c r="NS22" s="81">
        <v>0</v>
      </c>
      <c r="NT22" s="81">
        <v>0</v>
      </c>
      <c r="NU22" s="81">
        <v>0</v>
      </c>
      <c r="NV22" s="81">
        <v>0</v>
      </c>
      <c r="NW22" s="81">
        <v>0</v>
      </c>
      <c r="NX22" s="81">
        <v>0</v>
      </c>
      <c r="NY22" s="81">
        <v>0</v>
      </c>
      <c r="NZ22" s="81">
        <v>0</v>
      </c>
      <c r="OA22" s="81">
        <v>0</v>
      </c>
      <c r="OB22" s="81">
        <v>0</v>
      </c>
      <c r="OC22" s="81">
        <v>0</v>
      </c>
      <c r="OD22" s="81">
        <v>0</v>
      </c>
      <c r="OE22" s="81">
        <v>0</v>
      </c>
      <c r="OF22" s="81">
        <v>0</v>
      </c>
      <c r="OG22" s="81">
        <v>0</v>
      </c>
      <c r="OH22" s="81">
        <v>0</v>
      </c>
      <c r="OI22" s="81">
        <v>0</v>
      </c>
      <c r="OJ22" s="81">
        <v>0</v>
      </c>
      <c r="OK22" s="81">
        <v>0</v>
      </c>
      <c r="OL22" s="81">
        <v>0</v>
      </c>
      <c r="OM22" s="81">
        <v>0</v>
      </c>
      <c r="ON22" s="81">
        <v>0</v>
      </c>
      <c r="OO22" s="81">
        <v>0</v>
      </c>
      <c r="OP22" s="81">
        <v>0</v>
      </c>
      <c r="OQ22" s="81">
        <v>0</v>
      </c>
      <c r="OR22" s="81">
        <v>0</v>
      </c>
      <c r="OS22" s="81">
        <v>0</v>
      </c>
      <c r="OT22" s="81">
        <v>0</v>
      </c>
      <c r="OU22" s="81">
        <v>0</v>
      </c>
      <c r="OV22" s="81">
        <v>0</v>
      </c>
      <c r="OW22" s="81">
        <v>0</v>
      </c>
      <c r="OX22" s="81">
        <v>0</v>
      </c>
      <c r="OY22" s="81">
        <v>0</v>
      </c>
      <c r="OZ22" s="81">
        <v>0</v>
      </c>
      <c r="PA22" s="81">
        <v>0</v>
      </c>
      <c r="PB22" s="81">
        <v>0</v>
      </c>
      <c r="PC22" s="81">
        <v>0</v>
      </c>
      <c r="PD22" s="81">
        <v>0</v>
      </c>
      <c r="PE22" s="81">
        <v>0</v>
      </c>
      <c r="PF22" s="81">
        <v>0</v>
      </c>
      <c r="PG22" s="81">
        <v>0</v>
      </c>
      <c r="PH22" s="81">
        <v>0</v>
      </c>
      <c r="PI22" s="81">
        <v>0</v>
      </c>
      <c r="PJ22" s="81">
        <v>0</v>
      </c>
      <c r="PK22" s="81">
        <v>0</v>
      </c>
      <c r="PL22" s="81">
        <v>0</v>
      </c>
      <c r="PM22" s="81">
        <v>0</v>
      </c>
      <c r="PN22" s="81">
        <v>0</v>
      </c>
      <c r="PO22" s="81">
        <v>0</v>
      </c>
      <c r="PP22" s="81">
        <v>0</v>
      </c>
      <c r="PQ22" s="81">
        <v>0</v>
      </c>
      <c r="PR22" s="81">
        <v>0</v>
      </c>
      <c r="PS22" s="81">
        <v>0</v>
      </c>
      <c r="PT22" s="81">
        <v>0</v>
      </c>
      <c r="PU22" s="81">
        <v>0</v>
      </c>
      <c r="PV22" s="81">
        <v>0</v>
      </c>
      <c r="PW22" s="81">
        <v>0</v>
      </c>
      <c r="PX22" s="81">
        <v>0</v>
      </c>
      <c r="PY22" s="81">
        <v>0</v>
      </c>
      <c r="PZ22" s="81">
        <v>0</v>
      </c>
      <c r="QA22" s="81">
        <v>0</v>
      </c>
      <c r="QB22" s="81">
        <v>0</v>
      </c>
      <c r="QC22" s="81">
        <v>0</v>
      </c>
      <c r="QD22" s="81">
        <v>0</v>
      </c>
      <c r="QE22" s="81">
        <v>0</v>
      </c>
      <c r="QF22" s="81">
        <v>0</v>
      </c>
      <c r="QG22" s="81">
        <v>1</v>
      </c>
      <c r="QH22" s="81">
        <v>0</v>
      </c>
      <c r="QI22" s="81">
        <v>0</v>
      </c>
      <c r="QJ22" s="81">
        <v>0</v>
      </c>
      <c r="QK22" s="81">
        <v>0</v>
      </c>
      <c r="QL22" s="81">
        <v>0</v>
      </c>
      <c r="QM22" s="81">
        <v>0</v>
      </c>
      <c r="QN22" s="81">
        <v>0</v>
      </c>
      <c r="QO22" s="81">
        <v>0</v>
      </c>
      <c r="QP22" s="81">
        <v>0</v>
      </c>
      <c r="QQ22" s="81">
        <v>0</v>
      </c>
      <c r="QR22" s="81">
        <v>0</v>
      </c>
      <c r="QS22" s="81">
        <v>0</v>
      </c>
      <c r="QT22" s="81">
        <v>0</v>
      </c>
      <c r="QU22" s="81">
        <v>0</v>
      </c>
      <c r="QV22" s="81">
        <v>0</v>
      </c>
      <c r="QW22" s="81">
        <v>0</v>
      </c>
      <c r="QX22" s="81">
        <v>5</v>
      </c>
      <c r="QY22" s="81">
        <v>0</v>
      </c>
      <c r="QZ22" s="81">
        <v>0</v>
      </c>
      <c r="RA22" s="81">
        <v>0</v>
      </c>
      <c r="RB22" s="81">
        <v>0</v>
      </c>
      <c r="RC22" s="81">
        <v>0</v>
      </c>
      <c r="RD22" s="81">
        <v>0</v>
      </c>
      <c r="RE22" s="81">
        <v>0</v>
      </c>
      <c r="RF22" s="81">
        <v>0</v>
      </c>
      <c r="RG22" s="81">
        <v>0</v>
      </c>
      <c r="RH22" s="81">
        <v>0</v>
      </c>
      <c r="RI22" s="81">
        <v>0</v>
      </c>
      <c r="RJ22" s="81">
        <v>0</v>
      </c>
      <c r="RK22" s="81">
        <v>1</v>
      </c>
      <c r="RL22" s="81">
        <v>0</v>
      </c>
      <c r="RM22" s="81">
        <v>0</v>
      </c>
      <c r="RN22" s="81">
        <v>0</v>
      </c>
      <c r="RO22" s="81">
        <v>0</v>
      </c>
      <c r="RP22" s="81">
        <v>0</v>
      </c>
      <c r="RQ22" s="81">
        <v>0</v>
      </c>
      <c r="RR22" s="81">
        <v>0</v>
      </c>
      <c r="RS22" s="81">
        <v>5</v>
      </c>
      <c r="RT22" s="81">
        <v>0</v>
      </c>
      <c r="RU22" s="81">
        <v>0</v>
      </c>
      <c r="RV22" s="81">
        <v>0</v>
      </c>
      <c r="RW22" s="81">
        <v>0</v>
      </c>
      <c r="RX22" s="81">
        <v>0</v>
      </c>
      <c r="RY22" s="81">
        <v>0</v>
      </c>
      <c r="RZ22" s="81">
        <v>0</v>
      </c>
      <c r="SA22" s="81">
        <v>0</v>
      </c>
      <c r="SB22" s="81">
        <v>0</v>
      </c>
      <c r="SC22" s="81">
        <v>0</v>
      </c>
      <c r="SD22" s="81">
        <v>0</v>
      </c>
      <c r="SE22" s="81">
        <v>0</v>
      </c>
      <c r="SF22" s="81">
        <v>1</v>
      </c>
      <c r="SG22" s="81">
        <v>0</v>
      </c>
      <c r="SH22" s="81">
        <v>0</v>
      </c>
    </row>
    <row r="23" spans="1:502">
      <c r="A23" s="18" t="s">
        <v>2035</v>
      </c>
      <c r="B23" s="80">
        <v>15</v>
      </c>
      <c r="C23" s="80">
        <v>15</v>
      </c>
      <c r="D23" s="80">
        <v>1</v>
      </c>
      <c r="E23" s="80">
        <v>2018</v>
      </c>
      <c r="F23" s="80" t="s">
        <v>93</v>
      </c>
      <c r="G23" s="182" t="s">
        <v>2020</v>
      </c>
      <c r="H23" s="80" t="s">
        <v>2021</v>
      </c>
      <c r="I23" s="173"/>
      <c r="J23" s="83">
        <v>0</v>
      </c>
      <c r="K23" s="83">
        <v>0</v>
      </c>
      <c r="L23" s="83">
        <v>0</v>
      </c>
      <c r="M23" s="83">
        <v>0</v>
      </c>
      <c r="N23" s="83">
        <v>0</v>
      </c>
      <c r="O23" s="83">
        <v>0</v>
      </c>
      <c r="P23" s="83">
        <v>0</v>
      </c>
      <c r="Q23" s="83">
        <v>0</v>
      </c>
      <c r="R23" s="83">
        <v>4.2009999999999996</v>
      </c>
      <c r="S23" s="83">
        <v>0</v>
      </c>
      <c r="T23" s="83">
        <v>0</v>
      </c>
      <c r="U23" s="83">
        <v>0</v>
      </c>
      <c r="V23" s="83">
        <v>0</v>
      </c>
      <c r="W23" s="83">
        <v>0</v>
      </c>
      <c r="X23" s="83">
        <v>13.782999999999999</v>
      </c>
      <c r="Y23" s="83">
        <v>3.3</v>
      </c>
      <c r="Z23" s="83">
        <v>0</v>
      </c>
      <c r="AA23" s="83">
        <v>15.923999999999999</v>
      </c>
      <c r="AB23" s="83">
        <v>0</v>
      </c>
      <c r="AC23" s="83">
        <v>0</v>
      </c>
      <c r="AD23" s="83">
        <v>0</v>
      </c>
      <c r="AE23" s="83">
        <v>0</v>
      </c>
      <c r="AF23" s="83">
        <v>0</v>
      </c>
      <c r="AG23" s="83">
        <v>0</v>
      </c>
      <c r="AH23" s="83">
        <v>0</v>
      </c>
      <c r="AI23" s="83">
        <v>0</v>
      </c>
      <c r="AJ23" s="83">
        <v>0</v>
      </c>
      <c r="AK23" s="83">
        <v>0</v>
      </c>
      <c r="AL23" s="83">
        <v>0</v>
      </c>
      <c r="AM23" s="83">
        <v>0</v>
      </c>
      <c r="AN23" s="83">
        <v>0</v>
      </c>
      <c r="AO23" s="83">
        <v>0</v>
      </c>
      <c r="AP23" s="83">
        <v>0</v>
      </c>
      <c r="AQ23" s="83">
        <v>0</v>
      </c>
      <c r="AR23" s="83">
        <v>0</v>
      </c>
      <c r="AS23" s="83">
        <v>0</v>
      </c>
      <c r="AT23" s="83">
        <v>0</v>
      </c>
      <c r="AU23" s="83">
        <v>0</v>
      </c>
      <c r="AV23" s="83">
        <v>0</v>
      </c>
      <c r="AW23" s="83">
        <v>0</v>
      </c>
      <c r="AX23" s="83">
        <v>0</v>
      </c>
      <c r="AY23" s="83">
        <v>0</v>
      </c>
      <c r="AZ23" s="83">
        <v>0</v>
      </c>
      <c r="BA23" s="83">
        <v>0</v>
      </c>
      <c r="BB23" s="83">
        <v>0</v>
      </c>
      <c r="BC23" s="83">
        <v>0</v>
      </c>
      <c r="BD23" s="83">
        <v>0</v>
      </c>
      <c r="BE23" s="83">
        <v>0</v>
      </c>
      <c r="BF23" s="83">
        <v>0</v>
      </c>
      <c r="BG23" s="83">
        <v>0</v>
      </c>
      <c r="BH23" s="83">
        <v>0</v>
      </c>
      <c r="BI23" s="83">
        <v>0</v>
      </c>
      <c r="BJ23" s="83">
        <v>0</v>
      </c>
      <c r="BK23" s="83">
        <v>0</v>
      </c>
      <c r="BL23" s="83">
        <v>0</v>
      </c>
      <c r="BM23" s="83">
        <v>0</v>
      </c>
      <c r="BN23" s="83">
        <v>0</v>
      </c>
      <c r="BO23" s="83">
        <v>0</v>
      </c>
      <c r="BP23" s="83">
        <v>0</v>
      </c>
      <c r="BQ23" s="83">
        <v>0</v>
      </c>
      <c r="BR23" s="83">
        <v>0</v>
      </c>
      <c r="BS23" s="83">
        <v>0</v>
      </c>
      <c r="BT23" s="83">
        <v>0</v>
      </c>
      <c r="BU23" s="83">
        <v>0</v>
      </c>
      <c r="BV23" s="83">
        <v>0</v>
      </c>
      <c r="BW23" s="83">
        <v>0</v>
      </c>
      <c r="BX23" s="83">
        <v>0</v>
      </c>
      <c r="BY23" s="83">
        <v>0</v>
      </c>
      <c r="BZ23" s="83">
        <v>0</v>
      </c>
      <c r="CA23" s="83">
        <v>0</v>
      </c>
      <c r="CB23" s="83">
        <v>0</v>
      </c>
      <c r="CC23" s="83">
        <v>0</v>
      </c>
      <c r="CD23" s="83">
        <v>0</v>
      </c>
      <c r="CE23" s="83">
        <v>0</v>
      </c>
      <c r="CF23" s="83">
        <v>0</v>
      </c>
      <c r="CG23" s="83">
        <v>0</v>
      </c>
      <c r="CH23" s="83">
        <v>0</v>
      </c>
      <c r="CI23" s="83">
        <v>0</v>
      </c>
      <c r="CJ23" s="83">
        <v>0</v>
      </c>
      <c r="CK23" s="83">
        <v>0</v>
      </c>
      <c r="CL23" s="83">
        <v>0</v>
      </c>
      <c r="CM23" s="83">
        <v>0</v>
      </c>
      <c r="CN23" s="83">
        <v>0</v>
      </c>
      <c r="CO23" s="83">
        <v>0</v>
      </c>
      <c r="CP23" s="83">
        <v>0</v>
      </c>
      <c r="CQ23" s="83">
        <v>0</v>
      </c>
      <c r="CR23" s="83">
        <v>0</v>
      </c>
      <c r="CS23" s="83">
        <v>15.47</v>
      </c>
      <c r="CT23" s="83">
        <v>0</v>
      </c>
      <c r="CU23" s="83">
        <v>0</v>
      </c>
      <c r="CV23" s="83">
        <v>0</v>
      </c>
      <c r="CW23" s="83">
        <v>0</v>
      </c>
      <c r="CX23" s="83">
        <v>0</v>
      </c>
      <c r="CY23" s="83">
        <v>0</v>
      </c>
      <c r="CZ23" s="83">
        <v>0</v>
      </c>
      <c r="DA23" s="83">
        <v>0</v>
      </c>
      <c r="DB23" s="83">
        <v>0</v>
      </c>
      <c r="DC23" s="83">
        <v>0</v>
      </c>
      <c r="DD23" s="83">
        <v>0</v>
      </c>
      <c r="DE23" s="83">
        <v>0</v>
      </c>
      <c r="DF23" s="83">
        <v>0</v>
      </c>
      <c r="DG23" s="83">
        <v>0</v>
      </c>
      <c r="DH23" s="83">
        <v>0</v>
      </c>
      <c r="DI23" s="83">
        <v>0</v>
      </c>
      <c r="DJ23" s="83">
        <v>0</v>
      </c>
      <c r="DK23" s="83">
        <v>0</v>
      </c>
      <c r="DL23" s="83">
        <v>0</v>
      </c>
      <c r="DM23" s="83">
        <v>0</v>
      </c>
      <c r="DN23" s="83">
        <v>0</v>
      </c>
      <c r="DO23" s="83">
        <v>0</v>
      </c>
      <c r="DP23" s="83">
        <v>0</v>
      </c>
      <c r="DQ23" s="83">
        <v>0</v>
      </c>
      <c r="DR23" s="83">
        <v>0</v>
      </c>
      <c r="DS23" s="83">
        <v>4.2009999999999996</v>
      </c>
      <c r="DT23" s="83">
        <v>0</v>
      </c>
      <c r="DU23" s="83">
        <v>0</v>
      </c>
      <c r="DV23" s="83">
        <v>0</v>
      </c>
      <c r="DW23" s="83">
        <v>0</v>
      </c>
      <c r="DX23" s="83">
        <v>0</v>
      </c>
      <c r="DY23" s="83">
        <v>13.782999999999999</v>
      </c>
      <c r="DZ23" s="83">
        <v>3.3</v>
      </c>
      <c r="EA23" s="83">
        <v>0</v>
      </c>
      <c r="EB23" s="83">
        <v>15.923999999999999</v>
      </c>
      <c r="EC23" s="83">
        <v>0</v>
      </c>
      <c r="ED23" s="83">
        <v>0</v>
      </c>
      <c r="EE23" s="83">
        <v>0</v>
      </c>
      <c r="EF23" s="83">
        <v>0</v>
      </c>
      <c r="EG23" s="83">
        <v>0</v>
      </c>
      <c r="EH23" s="83">
        <v>0</v>
      </c>
      <c r="EI23" s="83">
        <v>0</v>
      </c>
      <c r="EJ23" s="83">
        <v>0</v>
      </c>
      <c r="EK23" s="83">
        <v>0</v>
      </c>
      <c r="EL23" s="83">
        <v>0</v>
      </c>
      <c r="EM23" s="83">
        <v>0</v>
      </c>
      <c r="EN23" s="83">
        <v>0</v>
      </c>
      <c r="EO23" s="83">
        <v>0</v>
      </c>
      <c r="EP23" s="83">
        <v>0</v>
      </c>
      <c r="EQ23" s="83">
        <v>0</v>
      </c>
      <c r="ER23" s="83">
        <v>0</v>
      </c>
      <c r="ES23" s="83">
        <v>0</v>
      </c>
      <c r="ET23" s="83">
        <v>0</v>
      </c>
      <c r="EU23" s="83">
        <v>0</v>
      </c>
      <c r="EV23" s="83">
        <v>0</v>
      </c>
      <c r="EW23" s="83">
        <v>0</v>
      </c>
      <c r="EX23" s="83">
        <v>0</v>
      </c>
      <c r="EY23" s="83">
        <v>0</v>
      </c>
      <c r="EZ23" s="83">
        <v>0</v>
      </c>
      <c r="FA23" s="83">
        <v>0</v>
      </c>
      <c r="FB23" s="83">
        <v>0</v>
      </c>
      <c r="FC23" s="83">
        <v>0</v>
      </c>
      <c r="FD23" s="83">
        <v>0</v>
      </c>
      <c r="FE23" s="83">
        <v>0</v>
      </c>
      <c r="FF23" s="83">
        <v>0</v>
      </c>
      <c r="FG23" s="83">
        <v>0</v>
      </c>
      <c r="FH23" s="83">
        <v>0</v>
      </c>
      <c r="FI23" s="83">
        <v>0</v>
      </c>
      <c r="FJ23" s="83">
        <v>0</v>
      </c>
      <c r="FK23" s="83">
        <v>0</v>
      </c>
      <c r="FL23" s="83">
        <v>0</v>
      </c>
      <c r="FM23" s="83">
        <v>0</v>
      </c>
      <c r="FN23" s="83">
        <v>0</v>
      </c>
      <c r="FO23" s="83">
        <v>0</v>
      </c>
      <c r="FP23" s="83">
        <v>0</v>
      </c>
      <c r="FQ23" s="83">
        <v>0</v>
      </c>
      <c r="FR23" s="83">
        <v>0</v>
      </c>
      <c r="FS23" s="83">
        <v>0</v>
      </c>
      <c r="FT23" s="83">
        <v>0</v>
      </c>
      <c r="FU23" s="83">
        <v>0</v>
      </c>
      <c r="FV23" s="83">
        <v>0</v>
      </c>
      <c r="FW23" s="83">
        <v>0</v>
      </c>
      <c r="FX23" s="83">
        <v>0</v>
      </c>
      <c r="FY23" s="83">
        <v>0</v>
      </c>
      <c r="FZ23" s="83">
        <v>0</v>
      </c>
      <c r="GA23" s="83">
        <v>0</v>
      </c>
      <c r="GB23" s="83">
        <v>0</v>
      </c>
      <c r="GC23" s="83">
        <v>0</v>
      </c>
      <c r="GD23" s="83">
        <v>0</v>
      </c>
      <c r="GE23" s="83">
        <v>0</v>
      </c>
      <c r="GF23" s="83">
        <v>0</v>
      </c>
      <c r="GG23" s="83">
        <v>0</v>
      </c>
      <c r="GH23" s="83">
        <v>0</v>
      </c>
      <c r="GI23" s="83">
        <v>0</v>
      </c>
      <c r="GJ23" s="83">
        <v>0</v>
      </c>
      <c r="GK23" s="83">
        <v>0</v>
      </c>
      <c r="GL23" s="83">
        <v>0</v>
      </c>
      <c r="GM23" s="83">
        <v>0</v>
      </c>
      <c r="GN23" s="83">
        <v>0</v>
      </c>
      <c r="GO23" s="83">
        <v>0</v>
      </c>
      <c r="GP23" s="83">
        <v>0</v>
      </c>
      <c r="GQ23" s="83">
        <v>0</v>
      </c>
      <c r="GR23" s="83">
        <v>0</v>
      </c>
      <c r="GS23" s="83">
        <v>0</v>
      </c>
      <c r="GT23" s="83">
        <v>15.47</v>
      </c>
      <c r="GU23" s="83">
        <v>0</v>
      </c>
      <c r="GV23" s="83">
        <v>0</v>
      </c>
      <c r="GW23" s="83">
        <v>0</v>
      </c>
      <c r="GX23" s="83">
        <v>0</v>
      </c>
      <c r="GY23" s="83">
        <v>0</v>
      </c>
      <c r="GZ23" s="83">
        <v>0</v>
      </c>
      <c r="HA23" s="83">
        <v>0</v>
      </c>
      <c r="HB23" s="83">
        <v>0</v>
      </c>
      <c r="HC23" s="83">
        <v>0</v>
      </c>
      <c r="HD23" s="83">
        <v>0</v>
      </c>
      <c r="HE23" s="83">
        <v>0</v>
      </c>
      <c r="HF23" s="83">
        <v>0</v>
      </c>
      <c r="HG23" s="83">
        <v>0</v>
      </c>
      <c r="HH23" s="83">
        <v>0</v>
      </c>
      <c r="HI23" s="83">
        <v>0</v>
      </c>
      <c r="HJ23" s="83">
        <v>0</v>
      </c>
      <c r="HK23" s="83">
        <v>37.207999999999998</v>
      </c>
      <c r="HL23" s="83">
        <v>0</v>
      </c>
      <c r="HM23" s="83">
        <v>0</v>
      </c>
      <c r="HN23" s="83">
        <v>0</v>
      </c>
      <c r="HO23" s="83">
        <v>0</v>
      </c>
      <c r="HP23" s="83">
        <v>0</v>
      </c>
      <c r="HQ23" s="83">
        <v>0</v>
      </c>
      <c r="HR23" s="83">
        <v>0</v>
      </c>
      <c r="HS23" s="83">
        <v>0</v>
      </c>
      <c r="HT23" s="83">
        <v>0</v>
      </c>
      <c r="HU23" s="83">
        <v>0</v>
      </c>
      <c r="HV23" s="83">
        <v>0</v>
      </c>
      <c r="HW23" s="83">
        <v>0</v>
      </c>
      <c r="HX23" s="83">
        <v>15.47</v>
      </c>
      <c r="HY23" s="83">
        <v>0</v>
      </c>
      <c r="HZ23" s="83">
        <v>0</v>
      </c>
      <c r="IA23" s="83">
        <v>0</v>
      </c>
      <c r="IB23" s="83">
        <v>0</v>
      </c>
      <c r="IC23" s="83">
        <v>0</v>
      </c>
      <c r="ID23" s="83">
        <v>0</v>
      </c>
      <c r="IE23" s="83">
        <v>0</v>
      </c>
      <c r="IF23" s="83">
        <v>37.207999999999998</v>
      </c>
      <c r="IG23" s="83">
        <v>0</v>
      </c>
      <c r="IH23" s="83">
        <v>0</v>
      </c>
      <c r="II23" s="83">
        <v>0</v>
      </c>
      <c r="IJ23" s="83">
        <v>0</v>
      </c>
      <c r="IK23" s="83">
        <v>0</v>
      </c>
      <c r="IL23" s="83">
        <v>0</v>
      </c>
      <c r="IM23" s="83">
        <v>0</v>
      </c>
      <c r="IN23" s="83">
        <v>0</v>
      </c>
      <c r="IO23" s="83">
        <v>0</v>
      </c>
      <c r="IP23" s="83">
        <v>0</v>
      </c>
      <c r="IQ23" s="83">
        <v>0</v>
      </c>
      <c r="IR23" s="83">
        <v>0</v>
      </c>
      <c r="IS23" s="83">
        <v>15.47</v>
      </c>
      <c r="IT23" s="83">
        <v>0</v>
      </c>
      <c r="IU23" s="83">
        <v>0</v>
      </c>
      <c r="IV23" s="84">
        <v>0</v>
      </c>
      <c r="IW23" s="81">
        <v>0</v>
      </c>
      <c r="IX23" s="81">
        <v>0</v>
      </c>
      <c r="IY23" s="81">
        <v>0</v>
      </c>
      <c r="IZ23" s="81">
        <v>0</v>
      </c>
      <c r="JA23" s="81">
        <v>0</v>
      </c>
      <c r="JB23" s="81">
        <v>0</v>
      </c>
      <c r="JC23" s="81">
        <v>0</v>
      </c>
      <c r="JD23" s="81">
        <v>0</v>
      </c>
      <c r="JE23" s="81">
        <v>1</v>
      </c>
      <c r="JF23" s="81">
        <v>0</v>
      </c>
      <c r="JG23" s="81">
        <v>0</v>
      </c>
      <c r="JH23" s="81">
        <v>0</v>
      </c>
      <c r="JI23" s="81">
        <v>0</v>
      </c>
      <c r="JJ23" s="81">
        <v>0</v>
      </c>
      <c r="JK23" s="81">
        <v>1</v>
      </c>
      <c r="JL23" s="81">
        <v>1</v>
      </c>
      <c r="JM23" s="81">
        <v>0</v>
      </c>
      <c r="JN23" s="81">
        <v>2</v>
      </c>
      <c r="JO23" s="81">
        <v>0</v>
      </c>
      <c r="JP23" s="81">
        <v>0</v>
      </c>
      <c r="JQ23" s="81">
        <v>0</v>
      </c>
      <c r="JR23" s="81">
        <v>0</v>
      </c>
      <c r="JS23" s="81">
        <v>0</v>
      </c>
      <c r="JT23" s="81">
        <v>0</v>
      </c>
      <c r="JU23" s="81">
        <v>0</v>
      </c>
      <c r="JV23" s="81">
        <v>0</v>
      </c>
      <c r="JW23" s="81">
        <v>0</v>
      </c>
      <c r="JX23" s="81">
        <v>0</v>
      </c>
      <c r="JY23" s="81">
        <v>0</v>
      </c>
      <c r="JZ23" s="81">
        <v>0</v>
      </c>
      <c r="KA23" s="81">
        <v>0</v>
      </c>
      <c r="KB23" s="81">
        <v>0</v>
      </c>
      <c r="KC23" s="81">
        <v>0</v>
      </c>
      <c r="KD23" s="81">
        <v>0</v>
      </c>
      <c r="KE23" s="81">
        <v>0</v>
      </c>
      <c r="KF23" s="81">
        <v>0</v>
      </c>
      <c r="KG23" s="81">
        <v>0</v>
      </c>
      <c r="KH23" s="81">
        <v>0</v>
      </c>
      <c r="KI23" s="81">
        <v>0</v>
      </c>
      <c r="KJ23" s="81">
        <v>0</v>
      </c>
      <c r="KK23" s="81">
        <v>0</v>
      </c>
      <c r="KL23" s="81">
        <v>0</v>
      </c>
      <c r="KM23" s="81">
        <v>0</v>
      </c>
      <c r="KN23" s="81">
        <v>0</v>
      </c>
      <c r="KO23" s="81">
        <v>0</v>
      </c>
      <c r="KP23" s="81">
        <v>0</v>
      </c>
      <c r="KQ23" s="81">
        <v>0</v>
      </c>
      <c r="KR23" s="81">
        <v>0</v>
      </c>
      <c r="KS23" s="81">
        <v>0</v>
      </c>
      <c r="KT23" s="81">
        <v>0</v>
      </c>
      <c r="KU23" s="81">
        <v>0</v>
      </c>
      <c r="KV23" s="81">
        <v>0</v>
      </c>
      <c r="KW23" s="81">
        <v>0</v>
      </c>
      <c r="KX23" s="81">
        <v>0</v>
      </c>
      <c r="KY23" s="81">
        <v>0</v>
      </c>
      <c r="KZ23" s="81">
        <v>0</v>
      </c>
      <c r="LA23" s="81">
        <v>0</v>
      </c>
      <c r="LB23" s="81">
        <v>0</v>
      </c>
      <c r="LC23" s="81">
        <v>0</v>
      </c>
      <c r="LD23" s="81">
        <v>0</v>
      </c>
      <c r="LE23" s="81">
        <v>0</v>
      </c>
      <c r="LF23" s="81">
        <v>0</v>
      </c>
      <c r="LG23" s="81">
        <v>0</v>
      </c>
      <c r="LH23" s="81">
        <v>0</v>
      </c>
      <c r="LI23" s="81">
        <v>0</v>
      </c>
      <c r="LJ23" s="81">
        <v>0</v>
      </c>
      <c r="LK23" s="81">
        <v>0</v>
      </c>
      <c r="LL23" s="81">
        <v>0</v>
      </c>
      <c r="LM23" s="81">
        <v>0</v>
      </c>
      <c r="LN23" s="81">
        <v>0</v>
      </c>
      <c r="LO23" s="81">
        <v>0</v>
      </c>
      <c r="LP23" s="81">
        <v>0</v>
      </c>
      <c r="LQ23" s="81">
        <v>0</v>
      </c>
      <c r="LR23" s="81">
        <v>0</v>
      </c>
      <c r="LS23" s="81">
        <v>0</v>
      </c>
      <c r="LT23" s="81">
        <v>0</v>
      </c>
      <c r="LU23" s="81">
        <v>0</v>
      </c>
      <c r="LV23" s="81">
        <v>0</v>
      </c>
      <c r="LW23" s="81">
        <v>0</v>
      </c>
      <c r="LX23" s="81">
        <v>0</v>
      </c>
      <c r="LY23" s="81">
        <v>0</v>
      </c>
      <c r="LZ23" s="81">
        <v>0</v>
      </c>
      <c r="MA23" s="81">
        <v>0</v>
      </c>
      <c r="MB23" s="81">
        <v>0</v>
      </c>
      <c r="MC23" s="81">
        <v>0</v>
      </c>
      <c r="MD23" s="81">
        <v>0</v>
      </c>
      <c r="ME23" s="81">
        <v>0</v>
      </c>
      <c r="MF23" s="81">
        <v>1</v>
      </c>
      <c r="MG23" s="81">
        <v>0</v>
      </c>
      <c r="MH23" s="81">
        <v>0</v>
      </c>
      <c r="MI23" s="81">
        <v>0</v>
      </c>
      <c r="MJ23" s="81">
        <v>0</v>
      </c>
      <c r="MK23" s="81">
        <v>0</v>
      </c>
      <c r="ML23" s="81">
        <v>0</v>
      </c>
      <c r="MM23" s="81">
        <v>0</v>
      </c>
      <c r="MN23" s="81">
        <v>0</v>
      </c>
      <c r="MO23" s="81">
        <v>0</v>
      </c>
      <c r="MP23" s="81">
        <v>0</v>
      </c>
      <c r="MQ23" s="81">
        <v>0</v>
      </c>
      <c r="MR23" s="81">
        <v>0</v>
      </c>
      <c r="MS23" s="81">
        <v>0</v>
      </c>
      <c r="MT23" s="81">
        <v>0</v>
      </c>
      <c r="MU23" s="81">
        <v>0</v>
      </c>
      <c r="MV23" s="81">
        <v>0</v>
      </c>
      <c r="MW23" s="81">
        <v>0</v>
      </c>
      <c r="MX23" s="81">
        <v>0</v>
      </c>
      <c r="MY23" s="81">
        <v>0</v>
      </c>
      <c r="MZ23" s="81">
        <v>0</v>
      </c>
      <c r="NA23" s="81">
        <v>0</v>
      </c>
      <c r="NB23" s="81">
        <v>0</v>
      </c>
      <c r="NC23" s="81">
        <v>0</v>
      </c>
      <c r="ND23" s="81">
        <v>0</v>
      </c>
      <c r="NE23" s="81">
        <v>0</v>
      </c>
      <c r="NF23" s="81">
        <v>1</v>
      </c>
      <c r="NG23" s="81">
        <v>0</v>
      </c>
      <c r="NH23" s="81">
        <v>0</v>
      </c>
      <c r="NI23" s="81">
        <v>0</v>
      </c>
      <c r="NJ23" s="81">
        <v>0</v>
      </c>
      <c r="NK23" s="81">
        <v>0</v>
      </c>
      <c r="NL23" s="81">
        <v>1</v>
      </c>
      <c r="NM23" s="81">
        <v>1</v>
      </c>
      <c r="NN23" s="81">
        <v>0</v>
      </c>
      <c r="NO23" s="81">
        <v>2</v>
      </c>
      <c r="NP23" s="81">
        <v>0</v>
      </c>
      <c r="NQ23" s="81">
        <v>0</v>
      </c>
      <c r="NR23" s="81">
        <v>0</v>
      </c>
      <c r="NS23" s="81">
        <v>0</v>
      </c>
      <c r="NT23" s="81">
        <v>0</v>
      </c>
      <c r="NU23" s="81">
        <v>0</v>
      </c>
      <c r="NV23" s="81">
        <v>0</v>
      </c>
      <c r="NW23" s="81">
        <v>0</v>
      </c>
      <c r="NX23" s="81">
        <v>0</v>
      </c>
      <c r="NY23" s="81">
        <v>0</v>
      </c>
      <c r="NZ23" s="81">
        <v>0</v>
      </c>
      <c r="OA23" s="81">
        <v>0</v>
      </c>
      <c r="OB23" s="81">
        <v>0</v>
      </c>
      <c r="OC23" s="81">
        <v>0</v>
      </c>
      <c r="OD23" s="81">
        <v>0</v>
      </c>
      <c r="OE23" s="81">
        <v>0</v>
      </c>
      <c r="OF23" s="81">
        <v>0</v>
      </c>
      <c r="OG23" s="81">
        <v>0</v>
      </c>
      <c r="OH23" s="81">
        <v>0</v>
      </c>
      <c r="OI23" s="81">
        <v>0</v>
      </c>
      <c r="OJ23" s="81">
        <v>0</v>
      </c>
      <c r="OK23" s="81">
        <v>0</v>
      </c>
      <c r="OL23" s="81">
        <v>0</v>
      </c>
      <c r="OM23" s="81">
        <v>0</v>
      </c>
      <c r="ON23" s="81">
        <v>0</v>
      </c>
      <c r="OO23" s="81">
        <v>0</v>
      </c>
      <c r="OP23" s="81">
        <v>0</v>
      </c>
      <c r="OQ23" s="81">
        <v>0</v>
      </c>
      <c r="OR23" s="81">
        <v>0</v>
      </c>
      <c r="OS23" s="81">
        <v>0</v>
      </c>
      <c r="OT23" s="81">
        <v>0</v>
      </c>
      <c r="OU23" s="81">
        <v>0</v>
      </c>
      <c r="OV23" s="81">
        <v>0</v>
      </c>
      <c r="OW23" s="81">
        <v>0</v>
      </c>
      <c r="OX23" s="81">
        <v>0</v>
      </c>
      <c r="OY23" s="81">
        <v>0</v>
      </c>
      <c r="OZ23" s="81">
        <v>0</v>
      </c>
      <c r="PA23" s="81">
        <v>0</v>
      </c>
      <c r="PB23" s="81">
        <v>0</v>
      </c>
      <c r="PC23" s="81">
        <v>0</v>
      </c>
      <c r="PD23" s="81">
        <v>0</v>
      </c>
      <c r="PE23" s="81">
        <v>0</v>
      </c>
      <c r="PF23" s="81">
        <v>0</v>
      </c>
      <c r="PG23" s="81">
        <v>0</v>
      </c>
      <c r="PH23" s="81">
        <v>0</v>
      </c>
      <c r="PI23" s="81">
        <v>0</v>
      </c>
      <c r="PJ23" s="81">
        <v>0</v>
      </c>
      <c r="PK23" s="81">
        <v>0</v>
      </c>
      <c r="PL23" s="81">
        <v>0</v>
      </c>
      <c r="PM23" s="81">
        <v>0</v>
      </c>
      <c r="PN23" s="81">
        <v>0</v>
      </c>
      <c r="PO23" s="81">
        <v>0</v>
      </c>
      <c r="PP23" s="81">
        <v>0</v>
      </c>
      <c r="PQ23" s="81">
        <v>0</v>
      </c>
      <c r="PR23" s="81">
        <v>0</v>
      </c>
      <c r="PS23" s="81">
        <v>0</v>
      </c>
      <c r="PT23" s="81">
        <v>0</v>
      </c>
      <c r="PU23" s="81">
        <v>0</v>
      </c>
      <c r="PV23" s="81">
        <v>0</v>
      </c>
      <c r="PW23" s="81">
        <v>0</v>
      </c>
      <c r="PX23" s="81">
        <v>0</v>
      </c>
      <c r="PY23" s="81">
        <v>0</v>
      </c>
      <c r="PZ23" s="81">
        <v>0</v>
      </c>
      <c r="QA23" s="81">
        <v>0</v>
      </c>
      <c r="QB23" s="81">
        <v>0</v>
      </c>
      <c r="QC23" s="81">
        <v>0</v>
      </c>
      <c r="QD23" s="81">
        <v>0</v>
      </c>
      <c r="QE23" s="81">
        <v>0</v>
      </c>
      <c r="QF23" s="81">
        <v>0</v>
      </c>
      <c r="QG23" s="81">
        <v>1</v>
      </c>
      <c r="QH23" s="81">
        <v>0</v>
      </c>
      <c r="QI23" s="81">
        <v>0</v>
      </c>
      <c r="QJ23" s="81">
        <v>0</v>
      </c>
      <c r="QK23" s="81">
        <v>0</v>
      </c>
      <c r="QL23" s="81">
        <v>0</v>
      </c>
      <c r="QM23" s="81">
        <v>0</v>
      </c>
      <c r="QN23" s="81">
        <v>0</v>
      </c>
      <c r="QO23" s="81">
        <v>0</v>
      </c>
      <c r="QP23" s="81">
        <v>0</v>
      </c>
      <c r="QQ23" s="81">
        <v>0</v>
      </c>
      <c r="QR23" s="81">
        <v>0</v>
      </c>
      <c r="QS23" s="81">
        <v>0</v>
      </c>
      <c r="QT23" s="81">
        <v>0</v>
      </c>
      <c r="QU23" s="81">
        <v>0</v>
      </c>
      <c r="QV23" s="81">
        <v>0</v>
      </c>
      <c r="QW23" s="81">
        <v>0</v>
      </c>
      <c r="QX23" s="81">
        <v>5</v>
      </c>
      <c r="QY23" s="81">
        <v>0</v>
      </c>
      <c r="QZ23" s="81">
        <v>0</v>
      </c>
      <c r="RA23" s="81">
        <v>0</v>
      </c>
      <c r="RB23" s="81">
        <v>0</v>
      </c>
      <c r="RC23" s="81">
        <v>0</v>
      </c>
      <c r="RD23" s="81">
        <v>0</v>
      </c>
      <c r="RE23" s="81">
        <v>0</v>
      </c>
      <c r="RF23" s="81">
        <v>0</v>
      </c>
      <c r="RG23" s="81">
        <v>0</v>
      </c>
      <c r="RH23" s="81">
        <v>0</v>
      </c>
      <c r="RI23" s="81">
        <v>0</v>
      </c>
      <c r="RJ23" s="81">
        <v>0</v>
      </c>
      <c r="RK23" s="81">
        <v>1</v>
      </c>
      <c r="RL23" s="81">
        <v>0</v>
      </c>
      <c r="RM23" s="81">
        <v>0</v>
      </c>
      <c r="RN23" s="81">
        <v>0</v>
      </c>
      <c r="RO23" s="81">
        <v>0</v>
      </c>
      <c r="RP23" s="81">
        <v>0</v>
      </c>
      <c r="RQ23" s="81">
        <v>0</v>
      </c>
      <c r="RR23" s="81">
        <v>0</v>
      </c>
      <c r="RS23" s="81">
        <v>5</v>
      </c>
      <c r="RT23" s="81">
        <v>0</v>
      </c>
      <c r="RU23" s="81">
        <v>0</v>
      </c>
      <c r="RV23" s="81">
        <v>0</v>
      </c>
      <c r="RW23" s="81">
        <v>0</v>
      </c>
      <c r="RX23" s="81">
        <v>0</v>
      </c>
      <c r="RY23" s="81">
        <v>0</v>
      </c>
      <c r="RZ23" s="81">
        <v>0</v>
      </c>
      <c r="SA23" s="81">
        <v>0</v>
      </c>
      <c r="SB23" s="81">
        <v>0</v>
      </c>
      <c r="SC23" s="81">
        <v>0</v>
      </c>
      <c r="SD23" s="81">
        <v>0</v>
      </c>
      <c r="SE23" s="81">
        <v>0</v>
      </c>
      <c r="SF23" s="81">
        <v>1</v>
      </c>
      <c r="SG23" s="81">
        <v>0</v>
      </c>
      <c r="SH23" s="81">
        <v>0</v>
      </c>
    </row>
    <row r="24" spans="1:502">
      <c r="A24" s="18" t="s">
        <v>2036</v>
      </c>
      <c r="B24" s="80">
        <v>16</v>
      </c>
      <c r="C24" s="80">
        <v>16</v>
      </c>
      <c r="D24" s="80">
        <v>1</v>
      </c>
      <c r="E24" s="80">
        <v>2019</v>
      </c>
      <c r="F24" s="80" t="s">
        <v>73</v>
      </c>
      <c r="G24" s="182" t="s">
        <v>2020</v>
      </c>
      <c r="H24" s="80" t="s">
        <v>2021</v>
      </c>
      <c r="I24" s="173"/>
      <c r="J24" s="83">
        <v>0</v>
      </c>
      <c r="K24" s="83">
        <v>0</v>
      </c>
      <c r="L24" s="83">
        <v>0</v>
      </c>
      <c r="M24" s="83">
        <v>0</v>
      </c>
      <c r="N24" s="83">
        <v>0</v>
      </c>
      <c r="O24" s="83">
        <v>0</v>
      </c>
      <c r="P24" s="83">
        <v>0</v>
      </c>
      <c r="Q24" s="83">
        <v>0</v>
      </c>
      <c r="R24" s="83">
        <v>4.0010000000000003</v>
      </c>
      <c r="S24" s="83">
        <v>0</v>
      </c>
      <c r="T24" s="83">
        <v>0</v>
      </c>
      <c r="U24" s="83">
        <v>0</v>
      </c>
      <c r="V24" s="83">
        <v>0</v>
      </c>
      <c r="W24" s="83">
        <v>0</v>
      </c>
      <c r="X24" s="83">
        <v>13.177</v>
      </c>
      <c r="Y24" s="83">
        <v>3.2949999999999999</v>
      </c>
      <c r="Z24" s="83">
        <v>0</v>
      </c>
      <c r="AA24" s="83">
        <v>14.486000000000001</v>
      </c>
      <c r="AB24" s="83">
        <v>0</v>
      </c>
      <c r="AC24" s="83">
        <v>0</v>
      </c>
      <c r="AD24" s="83">
        <v>0</v>
      </c>
      <c r="AE24" s="83">
        <v>0</v>
      </c>
      <c r="AF24" s="83">
        <v>0</v>
      </c>
      <c r="AG24" s="83">
        <v>0</v>
      </c>
      <c r="AH24" s="83">
        <v>0</v>
      </c>
      <c r="AI24" s="83">
        <v>0</v>
      </c>
      <c r="AJ24" s="83">
        <v>0</v>
      </c>
      <c r="AK24" s="83">
        <v>0</v>
      </c>
      <c r="AL24" s="83">
        <v>0</v>
      </c>
      <c r="AM24" s="83">
        <v>0</v>
      </c>
      <c r="AN24" s="83">
        <v>0</v>
      </c>
      <c r="AO24" s="83">
        <v>0</v>
      </c>
      <c r="AP24" s="83">
        <v>0</v>
      </c>
      <c r="AQ24" s="83">
        <v>0</v>
      </c>
      <c r="AR24" s="83">
        <v>0</v>
      </c>
      <c r="AS24" s="83">
        <v>0</v>
      </c>
      <c r="AT24" s="83">
        <v>0</v>
      </c>
      <c r="AU24" s="83">
        <v>0</v>
      </c>
      <c r="AV24" s="83">
        <v>0</v>
      </c>
      <c r="AW24" s="83">
        <v>0</v>
      </c>
      <c r="AX24" s="83">
        <v>0</v>
      </c>
      <c r="AY24" s="83">
        <v>0</v>
      </c>
      <c r="AZ24" s="83">
        <v>0</v>
      </c>
      <c r="BA24" s="83">
        <v>0</v>
      </c>
      <c r="BB24" s="83">
        <v>0</v>
      </c>
      <c r="BC24" s="83">
        <v>0</v>
      </c>
      <c r="BD24" s="83">
        <v>0</v>
      </c>
      <c r="BE24" s="83">
        <v>0</v>
      </c>
      <c r="BF24" s="83">
        <v>0</v>
      </c>
      <c r="BG24" s="83">
        <v>0</v>
      </c>
      <c r="BH24" s="83">
        <v>0</v>
      </c>
      <c r="BI24" s="83">
        <v>0</v>
      </c>
      <c r="BJ24" s="83">
        <v>0</v>
      </c>
      <c r="BK24" s="83">
        <v>0</v>
      </c>
      <c r="BL24" s="83">
        <v>0</v>
      </c>
      <c r="BM24" s="83">
        <v>0</v>
      </c>
      <c r="BN24" s="83">
        <v>0</v>
      </c>
      <c r="BO24" s="83">
        <v>0</v>
      </c>
      <c r="BP24" s="83">
        <v>0</v>
      </c>
      <c r="BQ24" s="83">
        <v>0</v>
      </c>
      <c r="BR24" s="83">
        <v>0</v>
      </c>
      <c r="BS24" s="83">
        <v>0</v>
      </c>
      <c r="BT24" s="83">
        <v>0</v>
      </c>
      <c r="BU24" s="83">
        <v>0</v>
      </c>
      <c r="BV24" s="83">
        <v>0</v>
      </c>
      <c r="BW24" s="83">
        <v>0</v>
      </c>
      <c r="BX24" s="83">
        <v>0</v>
      </c>
      <c r="BY24" s="83">
        <v>0</v>
      </c>
      <c r="BZ24" s="83">
        <v>0</v>
      </c>
      <c r="CA24" s="83">
        <v>0</v>
      </c>
      <c r="CB24" s="83">
        <v>0</v>
      </c>
      <c r="CC24" s="83">
        <v>0</v>
      </c>
      <c r="CD24" s="83">
        <v>0</v>
      </c>
      <c r="CE24" s="83">
        <v>0</v>
      </c>
      <c r="CF24" s="83">
        <v>0</v>
      </c>
      <c r="CG24" s="83">
        <v>0</v>
      </c>
      <c r="CH24" s="83">
        <v>0</v>
      </c>
      <c r="CI24" s="83">
        <v>0</v>
      </c>
      <c r="CJ24" s="83">
        <v>0</v>
      </c>
      <c r="CK24" s="83">
        <v>0</v>
      </c>
      <c r="CL24" s="83">
        <v>0</v>
      </c>
      <c r="CM24" s="83">
        <v>0</v>
      </c>
      <c r="CN24" s="83">
        <v>0</v>
      </c>
      <c r="CO24" s="83">
        <v>0</v>
      </c>
      <c r="CP24" s="83">
        <v>0</v>
      </c>
      <c r="CQ24" s="83">
        <v>0</v>
      </c>
      <c r="CR24" s="83">
        <v>0</v>
      </c>
      <c r="CS24" s="83">
        <v>17.501999999999999</v>
      </c>
      <c r="CT24" s="83">
        <v>0</v>
      </c>
      <c r="CU24" s="83">
        <v>0</v>
      </c>
      <c r="CV24" s="83">
        <v>0</v>
      </c>
      <c r="CW24" s="83">
        <v>0</v>
      </c>
      <c r="CX24" s="83">
        <v>0</v>
      </c>
      <c r="CY24" s="83">
        <v>0</v>
      </c>
      <c r="CZ24" s="83">
        <v>0</v>
      </c>
      <c r="DA24" s="83">
        <v>0</v>
      </c>
      <c r="DB24" s="83">
        <v>0</v>
      </c>
      <c r="DC24" s="83">
        <v>0</v>
      </c>
      <c r="DD24" s="83">
        <v>0</v>
      </c>
      <c r="DE24" s="83">
        <v>0</v>
      </c>
      <c r="DF24" s="83">
        <v>0</v>
      </c>
      <c r="DG24" s="83">
        <v>0</v>
      </c>
      <c r="DH24" s="83">
        <v>0</v>
      </c>
      <c r="DI24" s="83">
        <v>0</v>
      </c>
      <c r="DJ24" s="83">
        <v>0</v>
      </c>
      <c r="DK24" s="83">
        <v>0</v>
      </c>
      <c r="DL24" s="83">
        <v>0</v>
      </c>
      <c r="DM24" s="83">
        <v>0</v>
      </c>
      <c r="DN24" s="83">
        <v>0</v>
      </c>
      <c r="DO24" s="83">
        <v>0</v>
      </c>
      <c r="DP24" s="83">
        <v>0</v>
      </c>
      <c r="DQ24" s="83">
        <v>0</v>
      </c>
      <c r="DR24" s="83">
        <v>0</v>
      </c>
      <c r="DS24" s="83">
        <v>4.0010000000000003</v>
      </c>
      <c r="DT24" s="83">
        <v>0</v>
      </c>
      <c r="DU24" s="83">
        <v>0</v>
      </c>
      <c r="DV24" s="83">
        <v>0</v>
      </c>
      <c r="DW24" s="83">
        <v>0</v>
      </c>
      <c r="DX24" s="83">
        <v>0</v>
      </c>
      <c r="DY24" s="83">
        <v>13.177</v>
      </c>
      <c r="DZ24" s="83">
        <v>3.2949999999999999</v>
      </c>
      <c r="EA24" s="83">
        <v>0</v>
      </c>
      <c r="EB24" s="83">
        <v>14.486000000000001</v>
      </c>
      <c r="EC24" s="83">
        <v>0</v>
      </c>
      <c r="ED24" s="83">
        <v>0</v>
      </c>
      <c r="EE24" s="83">
        <v>0</v>
      </c>
      <c r="EF24" s="83">
        <v>0</v>
      </c>
      <c r="EG24" s="83">
        <v>0</v>
      </c>
      <c r="EH24" s="83">
        <v>0</v>
      </c>
      <c r="EI24" s="83">
        <v>0</v>
      </c>
      <c r="EJ24" s="83">
        <v>0</v>
      </c>
      <c r="EK24" s="83">
        <v>0</v>
      </c>
      <c r="EL24" s="83">
        <v>0</v>
      </c>
      <c r="EM24" s="83">
        <v>0</v>
      </c>
      <c r="EN24" s="83">
        <v>0</v>
      </c>
      <c r="EO24" s="83">
        <v>0</v>
      </c>
      <c r="EP24" s="83">
        <v>0</v>
      </c>
      <c r="EQ24" s="83">
        <v>0</v>
      </c>
      <c r="ER24" s="83">
        <v>0</v>
      </c>
      <c r="ES24" s="83">
        <v>0</v>
      </c>
      <c r="ET24" s="83">
        <v>0</v>
      </c>
      <c r="EU24" s="83">
        <v>0</v>
      </c>
      <c r="EV24" s="83">
        <v>0</v>
      </c>
      <c r="EW24" s="83">
        <v>0</v>
      </c>
      <c r="EX24" s="83">
        <v>0</v>
      </c>
      <c r="EY24" s="83">
        <v>0</v>
      </c>
      <c r="EZ24" s="83">
        <v>0</v>
      </c>
      <c r="FA24" s="83">
        <v>0</v>
      </c>
      <c r="FB24" s="83">
        <v>0</v>
      </c>
      <c r="FC24" s="83">
        <v>0</v>
      </c>
      <c r="FD24" s="83">
        <v>0</v>
      </c>
      <c r="FE24" s="83">
        <v>0</v>
      </c>
      <c r="FF24" s="83">
        <v>0</v>
      </c>
      <c r="FG24" s="83">
        <v>0</v>
      </c>
      <c r="FH24" s="83">
        <v>0</v>
      </c>
      <c r="FI24" s="83">
        <v>0</v>
      </c>
      <c r="FJ24" s="83">
        <v>0</v>
      </c>
      <c r="FK24" s="83">
        <v>0</v>
      </c>
      <c r="FL24" s="83">
        <v>0</v>
      </c>
      <c r="FM24" s="83">
        <v>0</v>
      </c>
      <c r="FN24" s="83">
        <v>0</v>
      </c>
      <c r="FO24" s="83">
        <v>0</v>
      </c>
      <c r="FP24" s="83">
        <v>0</v>
      </c>
      <c r="FQ24" s="83">
        <v>0</v>
      </c>
      <c r="FR24" s="83">
        <v>0</v>
      </c>
      <c r="FS24" s="83">
        <v>0</v>
      </c>
      <c r="FT24" s="83">
        <v>0</v>
      </c>
      <c r="FU24" s="83">
        <v>0</v>
      </c>
      <c r="FV24" s="83">
        <v>0</v>
      </c>
      <c r="FW24" s="83">
        <v>0</v>
      </c>
      <c r="FX24" s="83">
        <v>0</v>
      </c>
      <c r="FY24" s="83">
        <v>0</v>
      </c>
      <c r="FZ24" s="83">
        <v>0</v>
      </c>
      <c r="GA24" s="83">
        <v>0</v>
      </c>
      <c r="GB24" s="83">
        <v>0</v>
      </c>
      <c r="GC24" s="83">
        <v>0</v>
      </c>
      <c r="GD24" s="83">
        <v>0</v>
      </c>
      <c r="GE24" s="83">
        <v>0</v>
      </c>
      <c r="GF24" s="83">
        <v>0</v>
      </c>
      <c r="GG24" s="83">
        <v>0</v>
      </c>
      <c r="GH24" s="83">
        <v>0</v>
      </c>
      <c r="GI24" s="83">
        <v>0</v>
      </c>
      <c r="GJ24" s="83">
        <v>0</v>
      </c>
      <c r="GK24" s="83">
        <v>0</v>
      </c>
      <c r="GL24" s="83">
        <v>0</v>
      </c>
      <c r="GM24" s="83">
        <v>0</v>
      </c>
      <c r="GN24" s="83">
        <v>0</v>
      </c>
      <c r="GO24" s="83">
        <v>0</v>
      </c>
      <c r="GP24" s="83">
        <v>0</v>
      </c>
      <c r="GQ24" s="83">
        <v>0</v>
      </c>
      <c r="GR24" s="83">
        <v>0</v>
      </c>
      <c r="GS24" s="83">
        <v>0</v>
      </c>
      <c r="GT24" s="83">
        <v>17.501999999999999</v>
      </c>
      <c r="GU24" s="83">
        <v>0</v>
      </c>
      <c r="GV24" s="83">
        <v>0</v>
      </c>
      <c r="GW24" s="83">
        <v>0</v>
      </c>
      <c r="GX24" s="83">
        <v>0</v>
      </c>
      <c r="GY24" s="83">
        <v>0</v>
      </c>
      <c r="GZ24" s="83">
        <v>0</v>
      </c>
      <c r="HA24" s="83">
        <v>0</v>
      </c>
      <c r="HB24" s="83">
        <v>0</v>
      </c>
      <c r="HC24" s="83">
        <v>0</v>
      </c>
      <c r="HD24" s="83">
        <v>0</v>
      </c>
      <c r="HE24" s="83">
        <v>0</v>
      </c>
      <c r="HF24" s="83">
        <v>0</v>
      </c>
      <c r="HG24" s="83">
        <v>0</v>
      </c>
      <c r="HH24" s="83">
        <v>0</v>
      </c>
      <c r="HI24" s="83">
        <v>0</v>
      </c>
      <c r="HJ24" s="83">
        <v>0</v>
      </c>
      <c r="HK24" s="83">
        <v>34.959000000000003</v>
      </c>
      <c r="HL24" s="83">
        <v>0</v>
      </c>
      <c r="HM24" s="83">
        <v>0</v>
      </c>
      <c r="HN24" s="83">
        <v>0</v>
      </c>
      <c r="HO24" s="83">
        <v>0</v>
      </c>
      <c r="HP24" s="83">
        <v>0</v>
      </c>
      <c r="HQ24" s="83">
        <v>0</v>
      </c>
      <c r="HR24" s="83">
        <v>0</v>
      </c>
      <c r="HS24" s="83">
        <v>0</v>
      </c>
      <c r="HT24" s="83">
        <v>0</v>
      </c>
      <c r="HU24" s="83">
        <v>0</v>
      </c>
      <c r="HV24" s="83">
        <v>0</v>
      </c>
      <c r="HW24" s="83">
        <v>0</v>
      </c>
      <c r="HX24" s="83">
        <v>17.501999999999999</v>
      </c>
      <c r="HY24" s="83">
        <v>0</v>
      </c>
      <c r="HZ24" s="83">
        <v>0</v>
      </c>
      <c r="IA24" s="83">
        <v>0</v>
      </c>
      <c r="IB24" s="83">
        <v>0</v>
      </c>
      <c r="IC24" s="83">
        <v>0</v>
      </c>
      <c r="ID24" s="83">
        <v>0</v>
      </c>
      <c r="IE24" s="83">
        <v>0</v>
      </c>
      <c r="IF24" s="83">
        <v>34.959000000000003</v>
      </c>
      <c r="IG24" s="83">
        <v>0</v>
      </c>
      <c r="IH24" s="83">
        <v>0</v>
      </c>
      <c r="II24" s="83">
        <v>0</v>
      </c>
      <c r="IJ24" s="83">
        <v>0</v>
      </c>
      <c r="IK24" s="83">
        <v>0</v>
      </c>
      <c r="IL24" s="83">
        <v>0</v>
      </c>
      <c r="IM24" s="83">
        <v>0</v>
      </c>
      <c r="IN24" s="83">
        <v>0</v>
      </c>
      <c r="IO24" s="83">
        <v>0</v>
      </c>
      <c r="IP24" s="83">
        <v>0</v>
      </c>
      <c r="IQ24" s="83">
        <v>0</v>
      </c>
      <c r="IR24" s="83">
        <v>0</v>
      </c>
      <c r="IS24" s="83">
        <v>17.501999999999999</v>
      </c>
      <c r="IT24" s="83">
        <v>0</v>
      </c>
      <c r="IU24" s="83">
        <v>0</v>
      </c>
      <c r="IV24" s="84">
        <v>0</v>
      </c>
      <c r="IW24" s="81">
        <v>0</v>
      </c>
      <c r="IX24" s="81">
        <v>0</v>
      </c>
      <c r="IY24" s="81">
        <v>0</v>
      </c>
      <c r="IZ24" s="81">
        <v>0</v>
      </c>
      <c r="JA24" s="81">
        <v>0</v>
      </c>
      <c r="JB24" s="81">
        <v>0</v>
      </c>
      <c r="JC24" s="81">
        <v>0</v>
      </c>
      <c r="JD24" s="81">
        <v>0</v>
      </c>
      <c r="JE24" s="81">
        <v>1</v>
      </c>
      <c r="JF24" s="81">
        <v>0</v>
      </c>
      <c r="JG24" s="81">
        <v>0</v>
      </c>
      <c r="JH24" s="81">
        <v>0</v>
      </c>
      <c r="JI24" s="81">
        <v>0</v>
      </c>
      <c r="JJ24" s="81">
        <v>0</v>
      </c>
      <c r="JK24" s="81">
        <v>1</v>
      </c>
      <c r="JL24" s="81">
        <v>1</v>
      </c>
      <c r="JM24" s="81">
        <v>0</v>
      </c>
      <c r="JN24" s="81">
        <v>2</v>
      </c>
      <c r="JO24" s="81">
        <v>0</v>
      </c>
      <c r="JP24" s="81">
        <v>0</v>
      </c>
      <c r="JQ24" s="81">
        <v>0</v>
      </c>
      <c r="JR24" s="81">
        <v>0</v>
      </c>
      <c r="JS24" s="81">
        <v>0</v>
      </c>
      <c r="JT24" s="81">
        <v>0</v>
      </c>
      <c r="JU24" s="81">
        <v>0</v>
      </c>
      <c r="JV24" s="81">
        <v>0</v>
      </c>
      <c r="JW24" s="81">
        <v>0</v>
      </c>
      <c r="JX24" s="81">
        <v>0</v>
      </c>
      <c r="JY24" s="81">
        <v>0</v>
      </c>
      <c r="JZ24" s="81">
        <v>0</v>
      </c>
      <c r="KA24" s="81">
        <v>0</v>
      </c>
      <c r="KB24" s="81">
        <v>0</v>
      </c>
      <c r="KC24" s="81">
        <v>0</v>
      </c>
      <c r="KD24" s="81">
        <v>0</v>
      </c>
      <c r="KE24" s="81">
        <v>0</v>
      </c>
      <c r="KF24" s="81">
        <v>0</v>
      </c>
      <c r="KG24" s="81">
        <v>0</v>
      </c>
      <c r="KH24" s="81">
        <v>0</v>
      </c>
      <c r="KI24" s="81">
        <v>0</v>
      </c>
      <c r="KJ24" s="81">
        <v>0</v>
      </c>
      <c r="KK24" s="81">
        <v>0</v>
      </c>
      <c r="KL24" s="81">
        <v>0</v>
      </c>
      <c r="KM24" s="81">
        <v>0</v>
      </c>
      <c r="KN24" s="81">
        <v>0</v>
      </c>
      <c r="KO24" s="81">
        <v>0</v>
      </c>
      <c r="KP24" s="81">
        <v>0</v>
      </c>
      <c r="KQ24" s="81">
        <v>0</v>
      </c>
      <c r="KR24" s="81">
        <v>0</v>
      </c>
      <c r="KS24" s="81">
        <v>0</v>
      </c>
      <c r="KT24" s="81">
        <v>0</v>
      </c>
      <c r="KU24" s="81">
        <v>0</v>
      </c>
      <c r="KV24" s="81">
        <v>0</v>
      </c>
      <c r="KW24" s="81">
        <v>0</v>
      </c>
      <c r="KX24" s="81">
        <v>0</v>
      </c>
      <c r="KY24" s="81">
        <v>0</v>
      </c>
      <c r="KZ24" s="81">
        <v>0</v>
      </c>
      <c r="LA24" s="81">
        <v>0</v>
      </c>
      <c r="LB24" s="81">
        <v>0</v>
      </c>
      <c r="LC24" s="81">
        <v>0</v>
      </c>
      <c r="LD24" s="81">
        <v>0</v>
      </c>
      <c r="LE24" s="81">
        <v>0</v>
      </c>
      <c r="LF24" s="81">
        <v>0</v>
      </c>
      <c r="LG24" s="81">
        <v>0</v>
      </c>
      <c r="LH24" s="81">
        <v>0</v>
      </c>
      <c r="LI24" s="81">
        <v>0</v>
      </c>
      <c r="LJ24" s="81">
        <v>0</v>
      </c>
      <c r="LK24" s="81">
        <v>0</v>
      </c>
      <c r="LL24" s="81">
        <v>0</v>
      </c>
      <c r="LM24" s="81">
        <v>0</v>
      </c>
      <c r="LN24" s="81">
        <v>0</v>
      </c>
      <c r="LO24" s="81">
        <v>0</v>
      </c>
      <c r="LP24" s="81">
        <v>0</v>
      </c>
      <c r="LQ24" s="81">
        <v>0</v>
      </c>
      <c r="LR24" s="81">
        <v>0</v>
      </c>
      <c r="LS24" s="81">
        <v>0</v>
      </c>
      <c r="LT24" s="81">
        <v>0</v>
      </c>
      <c r="LU24" s="81">
        <v>0</v>
      </c>
      <c r="LV24" s="81">
        <v>0</v>
      </c>
      <c r="LW24" s="81">
        <v>0</v>
      </c>
      <c r="LX24" s="81">
        <v>0</v>
      </c>
      <c r="LY24" s="81">
        <v>0</v>
      </c>
      <c r="LZ24" s="81">
        <v>0</v>
      </c>
      <c r="MA24" s="81">
        <v>0</v>
      </c>
      <c r="MB24" s="81">
        <v>0</v>
      </c>
      <c r="MC24" s="81">
        <v>0</v>
      </c>
      <c r="MD24" s="81">
        <v>0</v>
      </c>
      <c r="ME24" s="81">
        <v>0</v>
      </c>
      <c r="MF24" s="81">
        <v>1</v>
      </c>
      <c r="MG24" s="81">
        <v>0</v>
      </c>
      <c r="MH24" s="81">
        <v>0</v>
      </c>
      <c r="MI24" s="81">
        <v>0</v>
      </c>
      <c r="MJ24" s="81">
        <v>0</v>
      </c>
      <c r="MK24" s="81">
        <v>0</v>
      </c>
      <c r="ML24" s="81">
        <v>0</v>
      </c>
      <c r="MM24" s="81">
        <v>0</v>
      </c>
      <c r="MN24" s="81">
        <v>0</v>
      </c>
      <c r="MO24" s="81">
        <v>0</v>
      </c>
      <c r="MP24" s="81">
        <v>0</v>
      </c>
      <c r="MQ24" s="81">
        <v>0</v>
      </c>
      <c r="MR24" s="81">
        <v>0</v>
      </c>
      <c r="MS24" s="81">
        <v>0</v>
      </c>
      <c r="MT24" s="81">
        <v>0</v>
      </c>
      <c r="MU24" s="81">
        <v>0</v>
      </c>
      <c r="MV24" s="81">
        <v>0</v>
      </c>
      <c r="MW24" s="81">
        <v>0</v>
      </c>
      <c r="MX24" s="81">
        <v>0</v>
      </c>
      <c r="MY24" s="81">
        <v>0</v>
      </c>
      <c r="MZ24" s="81">
        <v>0</v>
      </c>
      <c r="NA24" s="81">
        <v>0</v>
      </c>
      <c r="NB24" s="81">
        <v>0</v>
      </c>
      <c r="NC24" s="81">
        <v>0</v>
      </c>
      <c r="ND24" s="81">
        <v>0</v>
      </c>
      <c r="NE24" s="81">
        <v>0</v>
      </c>
      <c r="NF24" s="81">
        <v>1</v>
      </c>
      <c r="NG24" s="81">
        <v>0</v>
      </c>
      <c r="NH24" s="81">
        <v>0</v>
      </c>
      <c r="NI24" s="81">
        <v>0</v>
      </c>
      <c r="NJ24" s="81">
        <v>0</v>
      </c>
      <c r="NK24" s="81">
        <v>0</v>
      </c>
      <c r="NL24" s="81">
        <v>1</v>
      </c>
      <c r="NM24" s="81">
        <v>1</v>
      </c>
      <c r="NN24" s="81">
        <v>0</v>
      </c>
      <c r="NO24" s="81">
        <v>2</v>
      </c>
      <c r="NP24" s="81">
        <v>0</v>
      </c>
      <c r="NQ24" s="81">
        <v>0</v>
      </c>
      <c r="NR24" s="81">
        <v>0</v>
      </c>
      <c r="NS24" s="81">
        <v>0</v>
      </c>
      <c r="NT24" s="81">
        <v>0</v>
      </c>
      <c r="NU24" s="81">
        <v>0</v>
      </c>
      <c r="NV24" s="81">
        <v>0</v>
      </c>
      <c r="NW24" s="81">
        <v>0</v>
      </c>
      <c r="NX24" s="81">
        <v>0</v>
      </c>
      <c r="NY24" s="81">
        <v>0</v>
      </c>
      <c r="NZ24" s="81">
        <v>0</v>
      </c>
      <c r="OA24" s="81">
        <v>0</v>
      </c>
      <c r="OB24" s="81">
        <v>0</v>
      </c>
      <c r="OC24" s="81">
        <v>0</v>
      </c>
      <c r="OD24" s="81">
        <v>0</v>
      </c>
      <c r="OE24" s="81">
        <v>0</v>
      </c>
      <c r="OF24" s="81">
        <v>0</v>
      </c>
      <c r="OG24" s="81">
        <v>0</v>
      </c>
      <c r="OH24" s="81">
        <v>0</v>
      </c>
      <c r="OI24" s="81">
        <v>0</v>
      </c>
      <c r="OJ24" s="81">
        <v>0</v>
      </c>
      <c r="OK24" s="81">
        <v>0</v>
      </c>
      <c r="OL24" s="81">
        <v>0</v>
      </c>
      <c r="OM24" s="81">
        <v>0</v>
      </c>
      <c r="ON24" s="81">
        <v>0</v>
      </c>
      <c r="OO24" s="81">
        <v>0</v>
      </c>
      <c r="OP24" s="81">
        <v>0</v>
      </c>
      <c r="OQ24" s="81">
        <v>0</v>
      </c>
      <c r="OR24" s="81">
        <v>0</v>
      </c>
      <c r="OS24" s="81">
        <v>0</v>
      </c>
      <c r="OT24" s="81">
        <v>0</v>
      </c>
      <c r="OU24" s="81">
        <v>0</v>
      </c>
      <c r="OV24" s="81">
        <v>0</v>
      </c>
      <c r="OW24" s="81">
        <v>0</v>
      </c>
      <c r="OX24" s="81">
        <v>0</v>
      </c>
      <c r="OY24" s="81">
        <v>0</v>
      </c>
      <c r="OZ24" s="81">
        <v>0</v>
      </c>
      <c r="PA24" s="81">
        <v>0</v>
      </c>
      <c r="PB24" s="81">
        <v>0</v>
      </c>
      <c r="PC24" s="81">
        <v>0</v>
      </c>
      <c r="PD24" s="81">
        <v>0</v>
      </c>
      <c r="PE24" s="81">
        <v>0</v>
      </c>
      <c r="PF24" s="81">
        <v>0</v>
      </c>
      <c r="PG24" s="81">
        <v>0</v>
      </c>
      <c r="PH24" s="81">
        <v>0</v>
      </c>
      <c r="PI24" s="81">
        <v>0</v>
      </c>
      <c r="PJ24" s="81">
        <v>0</v>
      </c>
      <c r="PK24" s="81">
        <v>0</v>
      </c>
      <c r="PL24" s="81">
        <v>0</v>
      </c>
      <c r="PM24" s="81">
        <v>0</v>
      </c>
      <c r="PN24" s="81">
        <v>0</v>
      </c>
      <c r="PO24" s="81">
        <v>0</v>
      </c>
      <c r="PP24" s="81">
        <v>0</v>
      </c>
      <c r="PQ24" s="81">
        <v>0</v>
      </c>
      <c r="PR24" s="81">
        <v>0</v>
      </c>
      <c r="PS24" s="81">
        <v>0</v>
      </c>
      <c r="PT24" s="81">
        <v>0</v>
      </c>
      <c r="PU24" s="81">
        <v>0</v>
      </c>
      <c r="PV24" s="81">
        <v>0</v>
      </c>
      <c r="PW24" s="81">
        <v>0</v>
      </c>
      <c r="PX24" s="81">
        <v>0</v>
      </c>
      <c r="PY24" s="81">
        <v>0</v>
      </c>
      <c r="PZ24" s="81">
        <v>0</v>
      </c>
      <c r="QA24" s="81">
        <v>0</v>
      </c>
      <c r="QB24" s="81">
        <v>0</v>
      </c>
      <c r="QC24" s="81">
        <v>0</v>
      </c>
      <c r="QD24" s="81">
        <v>0</v>
      </c>
      <c r="QE24" s="81">
        <v>0</v>
      </c>
      <c r="QF24" s="81">
        <v>0</v>
      </c>
      <c r="QG24" s="81">
        <v>1</v>
      </c>
      <c r="QH24" s="81">
        <v>0</v>
      </c>
      <c r="QI24" s="81">
        <v>0</v>
      </c>
      <c r="QJ24" s="81">
        <v>0</v>
      </c>
      <c r="QK24" s="81">
        <v>0</v>
      </c>
      <c r="QL24" s="81">
        <v>0</v>
      </c>
      <c r="QM24" s="81">
        <v>0</v>
      </c>
      <c r="QN24" s="81">
        <v>0</v>
      </c>
      <c r="QO24" s="81">
        <v>0</v>
      </c>
      <c r="QP24" s="81">
        <v>0</v>
      </c>
      <c r="QQ24" s="81">
        <v>0</v>
      </c>
      <c r="QR24" s="81">
        <v>0</v>
      </c>
      <c r="QS24" s="81">
        <v>0</v>
      </c>
      <c r="QT24" s="81">
        <v>0</v>
      </c>
      <c r="QU24" s="81">
        <v>0</v>
      </c>
      <c r="QV24" s="81">
        <v>0</v>
      </c>
      <c r="QW24" s="81">
        <v>0</v>
      </c>
      <c r="QX24" s="81">
        <v>5</v>
      </c>
      <c r="QY24" s="81">
        <v>0</v>
      </c>
      <c r="QZ24" s="81">
        <v>0</v>
      </c>
      <c r="RA24" s="81">
        <v>0</v>
      </c>
      <c r="RB24" s="81">
        <v>0</v>
      </c>
      <c r="RC24" s="81">
        <v>0</v>
      </c>
      <c r="RD24" s="81">
        <v>0</v>
      </c>
      <c r="RE24" s="81">
        <v>0</v>
      </c>
      <c r="RF24" s="81">
        <v>0</v>
      </c>
      <c r="RG24" s="81">
        <v>0</v>
      </c>
      <c r="RH24" s="81">
        <v>0</v>
      </c>
      <c r="RI24" s="81">
        <v>0</v>
      </c>
      <c r="RJ24" s="81">
        <v>0</v>
      </c>
      <c r="RK24" s="81">
        <v>1</v>
      </c>
      <c r="RL24" s="81">
        <v>0</v>
      </c>
      <c r="RM24" s="81">
        <v>0</v>
      </c>
      <c r="RN24" s="81">
        <v>0</v>
      </c>
      <c r="RO24" s="81">
        <v>0</v>
      </c>
      <c r="RP24" s="81">
        <v>0</v>
      </c>
      <c r="RQ24" s="81">
        <v>0</v>
      </c>
      <c r="RR24" s="81">
        <v>0</v>
      </c>
      <c r="RS24" s="81">
        <v>5</v>
      </c>
      <c r="RT24" s="81">
        <v>0</v>
      </c>
      <c r="RU24" s="81">
        <v>0</v>
      </c>
      <c r="RV24" s="81">
        <v>0</v>
      </c>
      <c r="RW24" s="81">
        <v>0</v>
      </c>
      <c r="RX24" s="81">
        <v>0</v>
      </c>
      <c r="RY24" s="81">
        <v>0</v>
      </c>
      <c r="RZ24" s="81">
        <v>0</v>
      </c>
      <c r="SA24" s="81">
        <v>0</v>
      </c>
      <c r="SB24" s="81">
        <v>0</v>
      </c>
      <c r="SC24" s="81">
        <v>0</v>
      </c>
      <c r="SD24" s="81">
        <v>0</v>
      </c>
      <c r="SE24" s="81">
        <v>0</v>
      </c>
      <c r="SF24" s="81">
        <v>1</v>
      </c>
      <c r="SG24" s="81">
        <v>0</v>
      </c>
      <c r="SH24" s="81">
        <v>0</v>
      </c>
    </row>
    <row r="25" spans="1:502">
      <c r="A25" s="18" t="s">
        <v>2037</v>
      </c>
      <c r="B25" s="80">
        <v>17</v>
      </c>
      <c r="C25" s="80">
        <v>17</v>
      </c>
      <c r="D25" s="80">
        <v>1</v>
      </c>
      <c r="E25" s="80">
        <v>2020</v>
      </c>
      <c r="F25" s="80" t="s">
        <v>218</v>
      </c>
      <c r="G25" s="182" t="s">
        <v>2020</v>
      </c>
      <c r="H25" s="80" t="s">
        <v>2021</v>
      </c>
      <c r="I25" s="173"/>
      <c r="J25" s="83">
        <v>0</v>
      </c>
      <c r="K25" s="83">
        <v>0</v>
      </c>
      <c r="L25" s="83">
        <v>0</v>
      </c>
      <c r="M25" s="83">
        <v>0</v>
      </c>
      <c r="N25" s="83">
        <v>0</v>
      </c>
      <c r="O25" s="83">
        <v>0</v>
      </c>
      <c r="P25" s="83">
        <v>0</v>
      </c>
      <c r="Q25" s="83">
        <v>0</v>
      </c>
      <c r="R25" s="83">
        <v>4.0330000000000004</v>
      </c>
      <c r="S25" s="83">
        <v>0</v>
      </c>
      <c r="T25" s="83">
        <v>0</v>
      </c>
      <c r="U25" s="83">
        <v>0</v>
      </c>
      <c r="V25" s="83">
        <v>0</v>
      </c>
      <c r="W25" s="83">
        <v>0</v>
      </c>
      <c r="X25" s="83">
        <v>8.4369999999999994</v>
      </c>
      <c r="Y25" s="83">
        <v>3.3340000000000001</v>
      </c>
      <c r="Z25" s="83">
        <v>0</v>
      </c>
      <c r="AA25" s="83">
        <v>14.038</v>
      </c>
      <c r="AB25" s="83">
        <v>0</v>
      </c>
      <c r="AC25" s="83">
        <v>0</v>
      </c>
      <c r="AD25" s="83">
        <v>0</v>
      </c>
      <c r="AE25" s="83">
        <v>0</v>
      </c>
      <c r="AF25" s="83">
        <v>0</v>
      </c>
      <c r="AG25" s="83">
        <v>0</v>
      </c>
      <c r="AH25" s="83">
        <v>0</v>
      </c>
      <c r="AI25" s="83">
        <v>0</v>
      </c>
      <c r="AJ25" s="83">
        <v>0</v>
      </c>
      <c r="AK25" s="83">
        <v>0</v>
      </c>
      <c r="AL25" s="83">
        <v>0</v>
      </c>
      <c r="AM25" s="83">
        <v>0</v>
      </c>
      <c r="AN25" s="83">
        <v>0</v>
      </c>
      <c r="AO25" s="83">
        <v>0</v>
      </c>
      <c r="AP25" s="83">
        <v>0</v>
      </c>
      <c r="AQ25" s="83">
        <v>0</v>
      </c>
      <c r="AR25" s="83">
        <v>0</v>
      </c>
      <c r="AS25" s="83">
        <v>0</v>
      </c>
      <c r="AT25" s="83">
        <v>0</v>
      </c>
      <c r="AU25" s="83">
        <v>0</v>
      </c>
      <c r="AV25" s="83">
        <v>0</v>
      </c>
      <c r="AW25" s="83">
        <v>0</v>
      </c>
      <c r="AX25" s="83">
        <v>0</v>
      </c>
      <c r="AY25" s="83">
        <v>0</v>
      </c>
      <c r="AZ25" s="83">
        <v>0</v>
      </c>
      <c r="BA25" s="83">
        <v>0</v>
      </c>
      <c r="BB25" s="83">
        <v>0</v>
      </c>
      <c r="BC25" s="83">
        <v>0</v>
      </c>
      <c r="BD25" s="83">
        <v>0</v>
      </c>
      <c r="BE25" s="83">
        <v>0</v>
      </c>
      <c r="BF25" s="83">
        <v>0</v>
      </c>
      <c r="BG25" s="83">
        <v>0</v>
      </c>
      <c r="BH25" s="83">
        <v>0</v>
      </c>
      <c r="BI25" s="83">
        <v>0</v>
      </c>
      <c r="BJ25" s="83">
        <v>0</v>
      </c>
      <c r="BK25" s="83">
        <v>0</v>
      </c>
      <c r="BL25" s="83">
        <v>0</v>
      </c>
      <c r="BM25" s="83">
        <v>0</v>
      </c>
      <c r="BN25" s="83">
        <v>0</v>
      </c>
      <c r="BO25" s="83">
        <v>0</v>
      </c>
      <c r="BP25" s="83">
        <v>0</v>
      </c>
      <c r="BQ25" s="83">
        <v>0</v>
      </c>
      <c r="BR25" s="83">
        <v>0</v>
      </c>
      <c r="BS25" s="83">
        <v>0</v>
      </c>
      <c r="BT25" s="83">
        <v>0</v>
      </c>
      <c r="BU25" s="83">
        <v>0</v>
      </c>
      <c r="BV25" s="83">
        <v>0</v>
      </c>
      <c r="BW25" s="83">
        <v>0</v>
      </c>
      <c r="BX25" s="83">
        <v>0</v>
      </c>
      <c r="BY25" s="83">
        <v>0</v>
      </c>
      <c r="BZ25" s="83">
        <v>0</v>
      </c>
      <c r="CA25" s="83">
        <v>0</v>
      </c>
      <c r="CB25" s="83">
        <v>0</v>
      </c>
      <c r="CC25" s="83">
        <v>0</v>
      </c>
      <c r="CD25" s="83">
        <v>0</v>
      </c>
      <c r="CE25" s="83">
        <v>0</v>
      </c>
      <c r="CF25" s="83">
        <v>0</v>
      </c>
      <c r="CG25" s="83">
        <v>0</v>
      </c>
      <c r="CH25" s="83">
        <v>0</v>
      </c>
      <c r="CI25" s="83">
        <v>0</v>
      </c>
      <c r="CJ25" s="83">
        <v>0</v>
      </c>
      <c r="CK25" s="83">
        <v>0</v>
      </c>
      <c r="CL25" s="83">
        <v>0</v>
      </c>
      <c r="CM25" s="83">
        <v>0</v>
      </c>
      <c r="CN25" s="83">
        <v>0</v>
      </c>
      <c r="CO25" s="83">
        <v>0</v>
      </c>
      <c r="CP25" s="83">
        <v>0</v>
      </c>
      <c r="CQ25" s="83">
        <v>0</v>
      </c>
      <c r="CR25" s="83">
        <v>0</v>
      </c>
      <c r="CS25" s="83">
        <v>17.794</v>
      </c>
      <c r="CT25" s="83">
        <v>0</v>
      </c>
      <c r="CU25" s="83">
        <v>0</v>
      </c>
      <c r="CV25" s="83">
        <v>0</v>
      </c>
      <c r="CW25" s="83">
        <v>0</v>
      </c>
      <c r="CX25" s="83">
        <v>0</v>
      </c>
      <c r="CY25" s="83">
        <v>0</v>
      </c>
      <c r="CZ25" s="83">
        <v>0</v>
      </c>
      <c r="DA25" s="83">
        <v>0</v>
      </c>
      <c r="DB25" s="83">
        <v>0</v>
      </c>
      <c r="DC25" s="83">
        <v>0</v>
      </c>
      <c r="DD25" s="83">
        <v>0</v>
      </c>
      <c r="DE25" s="83">
        <v>0</v>
      </c>
      <c r="DF25" s="83">
        <v>0</v>
      </c>
      <c r="DG25" s="83">
        <v>0</v>
      </c>
      <c r="DH25" s="83">
        <v>0</v>
      </c>
      <c r="DI25" s="83">
        <v>0</v>
      </c>
      <c r="DJ25" s="83">
        <v>0</v>
      </c>
      <c r="DK25" s="83">
        <v>0</v>
      </c>
      <c r="DL25" s="83">
        <v>0</v>
      </c>
      <c r="DM25" s="83">
        <v>0</v>
      </c>
      <c r="DN25" s="83">
        <v>0</v>
      </c>
      <c r="DO25" s="83">
        <v>0</v>
      </c>
      <c r="DP25" s="83">
        <v>0</v>
      </c>
      <c r="DQ25" s="83">
        <v>0</v>
      </c>
      <c r="DR25" s="83">
        <v>0</v>
      </c>
      <c r="DS25" s="83">
        <v>4.0330000000000004</v>
      </c>
      <c r="DT25" s="83">
        <v>0</v>
      </c>
      <c r="DU25" s="83">
        <v>0</v>
      </c>
      <c r="DV25" s="83">
        <v>0</v>
      </c>
      <c r="DW25" s="83">
        <v>0</v>
      </c>
      <c r="DX25" s="83">
        <v>0</v>
      </c>
      <c r="DY25" s="83">
        <v>8.4369999999999994</v>
      </c>
      <c r="DZ25" s="83">
        <v>3.3340000000000001</v>
      </c>
      <c r="EA25" s="83">
        <v>0</v>
      </c>
      <c r="EB25" s="83">
        <v>14.038</v>
      </c>
      <c r="EC25" s="83">
        <v>0</v>
      </c>
      <c r="ED25" s="83">
        <v>0</v>
      </c>
      <c r="EE25" s="83">
        <v>0</v>
      </c>
      <c r="EF25" s="83">
        <v>0</v>
      </c>
      <c r="EG25" s="83">
        <v>0</v>
      </c>
      <c r="EH25" s="83">
        <v>0</v>
      </c>
      <c r="EI25" s="83">
        <v>0</v>
      </c>
      <c r="EJ25" s="83">
        <v>0</v>
      </c>
      <c r="EK25" s="83">
        <v>0</v>
      </c>
      <c r="EL25" s="83">
        <v>0</v>
      </c>
      <c r="EM25" s="83">
        <v>0</v>
      </c>
      <c r="EN25" s="83">
        <v>0</v>
      </c>
      <c r="EO25" s="83">
        <v>0</v>
      </c>
      <c r="EP25" s="83">
        <v>0</v>
      </c>
      <c r="EQ25" s="83">
        <v>0</v>
      </c>
      <c r="ER25" s="83">
        <v>0</v>
      </c>
      <c r="ES25" s="83">
        <v>0</v>
      </c>
      <c r="ET25" s="83">
        <v>0</v>
      </c>
      <c r="EU25" s="83">
        <v>0</v>
      </c>
      <c r="EV25" s="83">
        <v>0</v>
      </c>
      <c r="EW25" s="83">
        <v>0</v>
      </c>
      <c r="EX25" s="83">
        <v>0</v>
      </c>
      <c r="EY25" s="83">
        <v>0</v>
      </c>
      <c r="EZ25" s="83">
        <v>0</v>
      </c>
      <c r="FA25" s="83">
        <v>0</v>
      </c>
      <c r="FB25" s="83">
        <v>0</v>
      </c>
      <c r="FC25" s="83">
        <v>0</v>
      </c>
      <c r="FD25" s="83">
        <v>0</v>
      </c>
      <c r="FE25" s="83">
        <v>0</v>
      </c>
      <c r="FF25" s="83">
        <v>0</v>
      </c>
      <c r="FG25" s="83">
        <v>0</v>
      </c>
      <c r="FH25" s="83">
        <v>0</v>
      </c>
      <c r="FI25" s="83">
        <v>0</v>
      </c>
      <c r="FJ25" s="83">
        <v>0</v>
      </c>
      <c r="FK25" s="83">
        <v>0</v>
      </c>
      <c r="FL25" s="83">
        <v>0</v>
      </c>
      <c r="FM25" s="83">
        <v>0</v>
      </c>
      <c r="FN25" s="83">
        <v>0</v>
      </c>
      <c r="FO25" s="83">
        <v>0</v>
      </c>
      <c r="FP25" s="83">
        <v>0</v>
      </c>
      <c r="FQ25" s="83">
        <v>0</v>
      </c>
      <c r="FR25" s="83">
        <v>0</v>
      </c>
      <c r="FS25" s="83">
        <v>0</v>
      </c>
      <c r="FT25" s="83">
        <v>0</v>
      </c>
      <c r="FU25" s="83">
        <v>0</v>
      </c>
      <c r="FV25" s="83">
        <v>0</v>
      </c>
      <c r="FW25" s="83">
        <v>0</v>
      </c>
      <c r="FX25" s="83">
        <v>0</v>
      </c>
      <c r="FY25" s="83">
        <v>0</v>
      </c>
      <c r="FZ25" s="83">
        <v>0</v>
      </c>
      <c r="GA25" s="83">
        <v>0</v>
      </c>
      <c r="GB25" s="83">
        <v>0</v>
      </c>
      <c r="GC25" s="83">
        <v>0</v>
      </c>
      <c r="GD25" s="83">
        <v>0</v>
      </c>
      <c r="GE25" s="83">
        <v>0</v>
      </c>
      <c r="GF25" s="83">
        <v>0</v>
      </c>
      <c r="GG25" s="83">
        <v>0</v>
      </c>
      <c r="GH25" s="83">
        <v>0</v>
      </c>
      <c r="GI25" s="83">
        <v>0</v>
      </c>
      <c r="GJ25" s="83">
        <v>0</v>
      </c>
      <c r="GK25" s="83">
        <v>0</v>
      </c>
      <c r="GL25" s="83">
        <v>0</v>
      </c>
      <c r="GM25" s="83">
        <v>0</v>
      </c>
      <c r="GN25" s="83">
        <v>0</v>
      </c>
      <c r="GO25" s="83">
        <v>0</v>
      </c>
      <c r="GP25" s="83">
        <v>0</v>
      </c>
      <c r="GQ25" s="83">
        <v>0</v>
      </c>
      <c r="GR25" s="83">
        <v>0</v>
      </c>
      <c r="GS25" s="83">
        <v>0</v>
      </c>
      <c r="GT25" s="83">
        <v>17.794</v>
      </c>
      <c r="GU25" s="83">
        <v>0</v>
      </c>
      <c r="GV25" s="83">
        <v>0</v>
      </c>
      <c r="GW25" s="83">
        <v>0</v>
      </c>
      <c r="GX25" s="83">
        <v>0</v>
      </c>
      <c r="GY25" s="83">
        <v>0</v>
      </c>
      <c r="GZ25" s="83">
        <v>0</v>
      </c>
      <c r="HA25" s="83">
        <v>0</v>
      </c>
      <c r="HB25" s="83">
        <v>0</v>
      </c>
      <c r="HC25" s="83">
        <v>0</v>
      </c>
      <c r="HD25" s="83">
        <v>0</v>
      </c>
      <c r="HE25" s="83">
        <v>0</v>
      </c>
      <c r="HF25" s="83">
        <v>0</v>
      </c>
      <c r="HG25" s="83">
        <v>0</v>
      </c>
      <c r="HH25" s="83">
        <v>0</v>
      </c>
      <c r="HI25" s="83">
        <v>0</v>
      </c>
      <c r="HJ25" s="83">
        <v>0</v>
      </c>
      <c r="HK25" s="83">
        <v>29.841999999999999</v>
      </c>
      <c r="HL25" s="83">
        <v>0</v>
      </c>
      <c r="HM25" s="83">
        <v>0</v>
      </c>
      <c r="HN25" s="83">
        <v>0</v>
      </c>
      <c r="HO25" s="83">
        <v>0</v>
      </c>
      <c r="HP25" s="83">
        <v>0</v>
      </c>
      <c r="HQ25" s="83">
        <v>0</v>
      </c>
      <c r="HR25" s="83">
        <v>0</v>
      </c>
      <c r="HS25" s="83">
        <v>0</v>
      </c>
      <c r="HT25" s="83">
        <v>0</v>
      </c>
      <c r="HU25" s="83">
        <v>0</v>
      </c>
      <c r="HV25" s="83">
        <v>0</v>
      </c>
      <c r="HW25" s="83">
        <v>0</v>
      </c>
      <c r="HX25" s="83">
        <v>17.794</v>
      </c>
      <c r="HY25" s="83">
        <v>0</v>
      </c>
      <c r="HZ25" s="83">
        <v>0</v>
      </c>
      <c r="IA25" s="83">
        <v>0</v>
      </c>
      <c r="IB25" s="83">
        <v>0</v>
      </c>
      <c r="IC25" s="83">
        <v>0</v>
      </c>
      <c r="ID25" s="83">
        <v>0</v>
      </c>
      <c r="IE25" s="83">
        <v>0</v>
      </c>
      <c r="IF25" s="83">
        <v>29.841999999999999</v>
      </c>
      <c r="IG25" s="83">
        <v>0</v>
      </c>
      <c r="IH25" s="83">
        <v>0</v>
      </c>
      <c r="II25" s="83">
        <v>0</v>
      </c>
      <c r="IJ25" s="83">
        <v>0</v>
      </c>
      <c r="IK25" s="83">
        <v>0</v>
      </c>
      <c r="IL25" s="83">
        <v>0</v>
      </c>
      <c r="IM25" s="83">
        <v>0</v>
      </c>
      <c r="IN25" s="83">
        <v>0</v>
      </c>
      <c r="IO25" s="83">
        <v>0</v>
      </c>
      <c r="IP25" s="83">
        <v>0</v>
      </c>
      <c r="IQ25" s="83">
        <v>0</v>
      </c>
      <c r="IR25" s="83">
        <v>0</v>
      </c>
      <c r="IS25" s="83">
        <v>17.794</v>
      </c>
      <c r="IT25" s="83">
        <v>0</v>
      </c>
      <c r="IU25" s="83">
        <v>0</v>
      </c>
      <c r="IV25" s="84">
        <v>0</v>
      </c>
      <c r="IW25" s="81">
        <v>0</v>
      </c>
      <c r="IX25" s="81">
        <v>0</v>
      </c>
      <c r="IY25" s="81">
        <v>0</v>
      </c>
      <c r="IZ25" s="81">
        <v>0</v>
      </c>
      <c r="JA25" s="81">
        <v>0</v>
      </c>
      <c r="JB25" s="81">
        <v>0</v>
      </c>
      <c r="JC25" s="81">
        <v>0</v>
      </c>
      <c r="JD25" s="81">
        <v>0</v>
      </c>
      <c r="JE25" s="81">
        <v>1</v>
      </c>
      <c r="JF25" s="81">
        <v>0</v>
      </c>
      <c r="JG25" s="81">
        <v>0</v>
      </c>
      <c r="JH25" s="81">
        <v>0</v>
      </c>
      <c r="JI25" s="81">
        <v>0</v>
      </c>
      <c r="JJ25" s="81">
        <v>0</v>
      </c>
      <c r="JK25" s="81">
        <v>1</v>
      </c>
      <c r="JL25" s="81">
        <v>1</v>
      </c>
      <c r="JM25" s="81">
        <v>0</v>
      </c>
      <c r="JN25" s="81">
        <v>2</v>
      </c>
      <c r="JO25" s="81">
        <v>0</v>
      </c>
      <c r="JP25" s="81">
        <v>0</v>
      </c>
      <c r="JQ25" s="81">
        <v>0</v>
      </c>
      <c r="JR25" s="81">
        <v>0</v>
      </c>
      <c r="JS25" s="81">
        <v>0</v>
      </c>
      <c r="JT25" s="81">
        <v>0</v>
      </c>
      <c r="JU25" s="81">
        <v>0</v>
      </c>
      <c r="JV25" s="81">
        <v>0</v>
      </c>
      <c r="JW25" s="81">
        <v>0</v>
      </c>
      <c r="JX25" s="81">
        <v>0</v>
      </c>
      <c r="JY25" s="81">
        <v>0</v>
      </c>
      <c r="JZ25" s="81">
        <v>0</v>
      </c>
      <c r="KA25" s="81">
        <v>0</v>
      </c>
      <c r="KB25" s="81">
        <v>0</v>
      </c>
      <c r="KC25" s="81">
        <v>0</v>
      </c>
      <c r="KD25" s="81">
        <v>0</v>
      </c>
      <c r="KE25" s="81">
        <v>0</v>
      </c>
      <c r="KF25" s="81">
        <v>0</v>
      </c>
      <c r="KG25" s="81">
        <v>0</v>
      </c>
      <c r="KH25" s="81">
        <v>0</v>
      </c>
      <c r="KI25" s="81">
        <v>0</v>
      </c>
      <c r="KJ25" s="81">
        <v>0</v>
      </c>
      <c r="KK25" s="81">
        <v>0</v>
      </c>
      <c r="KL25" s="81">
        <v>0</v>
      </c>
      <c r="KM25" s="81">
        <v>0</v>
      </c>
      <c r="KN25" s="81">
        <v>0</v>
      </c>
      <c r="KO25" s="81">
        <v>0</v>
      </c>
      <c r="KP25" s="81">
        <v>0</v>
      </c>
      <c r="KQ25" s="81">
        <v>0</v>
      </c>
      <c r="KR25" s="81">
        <v>0</v>
      </c>
      <c r="KS25" s="81">
        <v>0</v>
      </c>
      <c r="KT25" s="81">
        <v>0</v>
      </c>
      <c r="KU25" s="81">
        <v>0</v>
      </c>
      <c r="KV25" s="81">
        <v>0</v>
      </c>
      <c r="KW25" s="81">
        <v>0</v>
      </c>
      <c r="KX25" s="81">
        <v>0</v>
      </c>
      <c r="KY25" s="81">
        <v>0</v>
      </c>
      <c r="KZ25" s="81">
        <v>0</v>
      </c>
      <c r="LA25" s="81">
        <v>0</v>
      </c>
      <c r="LB25" s="81">
        <v>0</v>
      </c>
      <c r="LC25" s="81">
        <v>0</v>
      </c>
      <c r="LD25" s="81">
        <v>0</v>
      </c>
      <c r="LE25" s="81">
        <v>0</v>
      </c>
      <c r="LF25" s="81">
        <v>0</v>
      </c>
      <c r="LG25" s="81">
        <v>0</v>
      </c>
      <c r="LH25" s="81">
        <v>0</v>
      </c>
      <c r="LI25" s="81">
        <v>0</v>
      </c>
      <c r="LJ25" s="81">
        <v>0</v>
      </c>
      <c r="LK25" s="81">
        <v>0</v>
      </c>
      <c r="LL25" s="81">
        <v>0</v>
      </c>
      <c r="LM25" s="81">
        <v>0</v>
      </c>
      <c r="LN25" s="81">
        <v>0</v>
      </c>
      <c r="LO25" s="81">
        <v>0</v>
      </c>
      <c r="LP25" s="81">
        <v>0</v>
      </c>
      <c r="LQ25" s="81">
        <v>0</v>
      </c>
      <c r="LR25" s="81">
        <v>0</v>
      </c>
      <c r="LS25" s="81">
        <v>0</v>
      </c>
      <c r="LT25" s="81">
        <v>0</v>
      </c>
      <c r="LU25" s="81">
        <v>0</v>
      </c>
      <c r="LV25" s="81">
        <v>0</v>
      </c>
      <c r="LW25" s="81">
        <v>0</v>
      </c>
      <c r="LX25" s="81">
        <v>0</v>
      </c>
      <c r="LY25" s="81">
        <v>0</v>
      </c>
      <c r="LZ25" s="81">
        <v>0</v>
      </c>
      <c r="MA25" s="81">
        <v>0</v>
      </c>
      <c r="MB25" s="81">
        <v>0</v>
      </c>
      <c r="MC25" s="81">
        <v>0</v>
      </c>
      <c r="MD25" s="81">
        <v>0</v>
      </c>
      <c r="ME25" s="81">
        <v>0</v>
      </c>
      <c r="MF25" s="81">
        <v>1</v>
      </c>
      <c r="MG25" s="81">
        <v>0</v>
      </c>
      <c r="MH25" s="81">
        <v>0</v>
      </c>
      <c r="MI25" s="81">
        <v>0</v>
      </c>
      <c r="MJ25" s="81">
        <v>0</v>
      </c>
      <c r="MK25" s="81">
        <v>0</v>
      </c>
      <c r="ML25" s="81">
        <v>0</v>
      </c>
      <c r="MM25" s="81">
        <v>0</v>
      </c>
      <c r="MN25" s="81">
        <v>0</v>
      </c>
      <c r="MO25" s="81">
        <v>0</v>
      </c>
      <c r="MP25" s="81">
        <v>0</v>
      </c>
      <c r="MQ25" s="81">
        <v>0</v>
      </c>
      <c r="MR25" s="81">
        <v>0</v>
      </c>
      <c r="MS25" s="81">
        <v>0</v>
      </c>
      <c r="MT25" s="81">
        <v>0</v>
      </c>
      <c r="MU25" s="81">
        <v>0</v>
      </c>
      <c r="MV25" s="81">
        <v>0</v>
      </c>
      <c r="MW25" s="81">
        <v>0</v>
      </c>
      <c r="MX25" s="81">
        <v>0</v>
      </c>
      <c r="MY25" s="81">
        <v>0</v>
      </c>
      <c r="MZ25" s="81">
        <v>0</v>
      </c>
      <c r="NA25" s="81">
        <v>0</v>
      </c>
      <c r="NB25" s="81">
        <v>0</v>
      </c>
      <c r="NC25" s="81">
        <v>0</v>
      </c>
      <c r="ND25" s="81">
        <v>0</v>
      </c>
      <c r="NE25" s="81">
        <v>0</v>
      </c>
      <c r="NF25" s="81">
        <v>1</v>
      </c>
      <c r="NG25" s="81">
        <v>0</v>
      </c>
      <c r="NH25" s="81">
        <v>0</v>
      </c>
      <c r="NI25" s="81">
        <v>0</v>
      </c>
      <c r="NJ25" s="81">
        <v>0</v>
      </c>
      <c r="NK25" s="81">
        <v>0</v>
      </c>
      <c r="NL25" s="81">
        <v>1</v>
      </c>
      <c r="NM25" s="81">
        <v>1</v>
      </c>
      <c r="NN25" s="81">
        <v>0</v>
      </c>
      <c r="NO25" s="81">
        <v>2</v>
      </c>
      <c r="NP25" s="81">
        <v>0</v>
      </c>
      <c r="NQ25" s="81">
        <v>0</v>
      </c>
      <c r="NR25" s="81">
        <v>0</v>
      </c>
      <c r="NS25" s="81">
        <v>0</v>
      </c>
      <c r="NT25" s="81">
        <v>0</v>
      </c>
      <c r="NU25" s="81">
        <v>0</v>
      </c>
      <c r="NV25" s="81">
        <v>0</v>
      </c>
      <c r="NW25" s="81">
        <v>0</v>
      </c>
      <c r="NX25" s="81">
        <v>0</v>
      </c>
      <c r="NY25" s="81">
        <v>0</v>
      </c>
      <c r="NZ25" s="81">
        <v>0</v>
      </c>
      <c r="OA25" s="81">
        <v>0</v>
      </c>
      <c r="OB25" s="81">
        <v>0</v>
      </c>
      <c r="OC25" s="81">
        <v>0</v>
      </c>
      <c r="OD25" s="81">
        <v>0</v>
      </c>
      <c r="OE25" s="81">
        <v>0</v>
      </c>
      <c r="OF25" s="81">
        <v>0</v>
      </c>
      <c r="OG25" s="81">
        <v>0</v>
      </c>
      <c r="OH25" s="81">
        <v>0</v>
      </c>
      <c r="OI25" s="81">
        <v>0</v>
      </c>
      <c r="OJ25" s="81">
        <v>0</v>
      </c>
      <c r="OK25" s="81">
        <v>0</v>
      </c>
      <c r="OL25" s="81">
        <v>0</v>
      </c>
      <c r="OM25" s="81">
        <v>0</v>
      </c>
      <c r="ON25" s="81">
        <v>0</v>
      </c>
      <c r="OO25" s="81">
        <v>0</v>
      </c>
      <c r="OP25" s="81">
        <v>0</v>
      </c>
      <c r="OQ25" s="81">
        <v>0</v>
      </c>
      <c r="OR25" s="81">
        <v>0</v>
      </c>
      <c r="OS25" s="81">
        <v>0</v>
      </c>
      <c r="OT25" s="81">
        <v>0</v>
      </c>
      <c r="OU25" s="81">
        <v>0</v>
      </c>
      <c r="OV25" s="81">
        <v>0</v>
      </c>
      <c r="OW25" s="81">
        <v>0</v>
      </c>
      <c r="OX25" s="81">
        <v>0</v>
      </c>
      <c r="OY25" s="81">
        <v>0</v>
      </c>
      <c r="OZ25" s="81">
        <v>0</v>
      </c>
      <c r="PA25" s="81">
        <v>0</v>
      </c>
      <c r="PB25" s="81">
        <v>0</v>
      </c>
      <c r="PC25" s="81">
        <v>0</v>
      </c>
      <c r="PD25" s="81">
        <v>0</v>
      </c>
      <c r="PE25" s="81">
        <v>0</v>
      </c>
      <c r="PF25" s="81">
        <v>0</v>
      </c>
      <c r="PG25" s="81">
        <v>0</v>
      </c>
      <c r="PH25" s="81">
        <v>0</v>
      </c>
      <c r="PI25" s="81">
        <v>0</v>
      </c>
      <c r="PJ25" s="81">
        <v>0</v>
      </c>
      <c r="PK25" s="81">
        <v>0</v>
      </c>
      <c r="PL25" s="81">
        <v>0</v>
      </c>
      <c r="PM25" s="81">
        <v>0</v>
      </c>
      <c r="PN25" s="81">
        <v>0</v>
      </c>
      <c r="PO25" s="81">
        <v>0</v>
      </c>
      <c r="PP25" s="81">
        <v>0</v>
      </c>
      <c r="PQ25" s="81">
        <v>0</v>
      </c>
      <c r="PR25" s="81">
        <v>0</v>
      </c>
      <c r="PS25" s="81">
        <v>0</v>
      </c>
      <c r="PT25" s="81">
        <v>0</v>
      </c>
      <c r="PU25" s="81">
        <v>0</v>
      </c>
      <c r="PV25" s="81">
        <v>0</v>
      </c>
      <c r="PW25" s="81">
        <v>0</v>
      </c>
      <c r="PX25" s="81">
        <v>0</v>
      </c>
      <c r="PY25" s="81">
        <v>0</v>
      </c>
      <c r="PZ25" s="81">
        <v>0</v>
      </c>
      <c r="QA25" s="81">
        <v>0</v>
      </c>
      <c r="QB25" s="81">
        <v>0</v>
      </c>
      <c r="QC25" s="81">
        <v>0</v>
      </c>
      <c r="QD25" s="81">
        <v>0</v>
      </c>
      <c r="QE25" s="81">
        <v>0</v>
      </c>
      <c r="QF25" s="81">
        <v>0</v>
      </c>
      <c r="QG25" s="81">
        <v>1</v>
      </c>
      <c r="QH25" s="81">
        <v>0</v>
      </c>
      <c r="QI25" s="81">
        <v>0</v>
      </c>
      <c r="QJ25" s="81">
        <v>0</v>
      </c>
      <c r="QK25" s="81">
        <v>0</v>
      </c>
      <c r="QL25" s="81">
        <v>0</v>
      </c>
      <c r="QM25" s="81">
        <v>0</v>
      </c>
      <c r="QN25" s="81">
        <v>0</v>
      </c>
      <c r="QO25" s="81">
        <v>0</v>
      </c>
      <c r="QP25" s="81">
        <v>0</v>
      </c>
      <c r="QQ25" s="81">
        <v>0</v>
      </c>
      <c r="QR25" s="81">
        <v>0</v>
      </c>
      <c r="QS25" s="81">
        <v>0</v>
      </c>
      <c r="QT25" s="81">
        <v>0</v>
      </c>
      <c r="QU25" s="81">
        <v>0</v>
      </c>
      <c r="QV25" s="81">
        <v>0</v>
      </c>
      <c r="QW25" s="81">
        <v>0</v>
      </c>
      <c r="QX25" s="81">
        <v>5</v>
      </c>
      <c r="QY25" s="81">
        <v>0</v>
      </c>
      <c r="QZ25" s="81">
        <v>0</v>
      </c>
      <c r="RA25" s="81">
        <v>0</v>
      </c>
      <c r="RB25" s="81">
        <v>0</v>
      </c>
      <c r="RC25" s="81">
        <v>0</v>
      </c>
      <c r="RD25" s="81">
        <v>0</v>
      </c>
      <c r="RE25" s="81">
        <v>0</v>
      </c>
      <c r="RF25" s="81">
        <v>0</v>
      </c>
      <c r="RG25" s="81">
        <v>0</v>
      </c>
      <c r="RH25" s="81">
        <v>0</v>
      </c>
      <c r="RI25" s="81">
        <v>0</v>
      </c>
      <c r="RJ25" s="81">
        <v>0</v>
      </c>
      <c r="RK25" s="81">
        <v>1</v>
      </c>
      <c r="RL25" s="81">
        <v>0</v>
      </c>
      <c r="RM25" s="81">
        <v>0</v>
      </c>
      <c r="RN25" s="81">
        <v>0</v>
      </c>
      <c r="RO25" s="81">
        <v>0</v>
      </c>
      <c r="RP25" s="81">
        <v>0</v>
      </c>
      <c r="RQ25" s="81">
        <v>0</v>
      </c>
      <c r="RR25" s="81">
        <v>0</v>
      </c>
      <c r="RS25" s="81">
        <v>5</v>
      </c>
      <c r="RT25" s="81">
        <v>0</v>
      </c>
      <c r="RU25" s="81">
        <v>0</v>
      </c>
      <c r="RV25" s="81">
        <v>0</v>
      </c>
      <c r="RW25" s="81">
        <v>0</v>
      </c>
      <c r="RX25" s="81">
        <v>0</v>
      </c>
      <c r="RY25" s="81">
        <v>0</v>
      </c>
      <c r="RZ25" s="81">
        <v>0</v>
      </c>
      <c r="SA25" s="81">
        <v>0</v>
      </c>
      <c r="SB25" s="81">
        <v>0</v>
      </c>
      <c r="SC25" s="81">
        <v>0</v>
      </c>
      <c r="SD25" s="81">
        <v>0</v>
      </c>
      <c r="SE25" s="81">
        <v>0</v>
      </c>
      <c r="SF25" s="81">
        <v>1</v>
      </c>
      <c r="SG25" s="81">
        <v>0</v>
      </c>
      <c r="SH25" s="81">
        <v>0</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1829</v>
      </c>
      <c r="B10" s="80">
        <v>2</v>
      </c>
      <c r="C10" s="80">
        <v>18</v>
      </c>
      <c r="D10" s="80">
        <v>2</v>
      </c>
      <c r="E10" s="80">
        <v>2022</v>
      </c>
      <c r="F10" s="80" t="s">
        <v>568</v>
      </c>
      <c r="G10" s="182" t="s">
        <v>1826</v>
      </c>
      <c r="H10" s="80" t="s">
        <v>1827</v>
      </c>
      <c r="I10" s="173"/>
      <c r="J10" s="83">
        <v>542507</v>
      </c>
      <c r="K10" s="81">
        <v>741515985</v>
      </c>
      <c r="L10" s="81">
        <v>97647</v>
      </c>
      <c r="M10" s="81">
        <v>132047981</v>
      </c>
      <c r="N10" s="81">
        <v>0</v>
      </c>
      <c r="O10" s="81">
        <v>0</v>
      </c>
      <c r="P10" s="81">
        <v>0</v>
      </c>
      <c r="Q10" s="81">
        <v>0</v>
      </c>
      <c r="R10" s="81">
        <v>0</v>
      </c>
      <c r="S10" s="81">
        <v>0</v>
      </c>
      <c r="T10" s="81">
        <v>0</v>
      </c>
      <c r="U10" s="81">
        <v>0</v>
      </c>
      <c r="V10" s="81">
        <v>44</v>
      </c>
      <c r="W10" s="81">
        <v>0</v>
      </c>
      <c r="X10" s="81">
        <v>0</v>
      </c>
      <c r="Y10" s="81">
        <v>268827</v>
      </c>
      <c r="Z10" s="81">
        <v>873832793</v>
      </c>
      <c r="AA10" s="81">
        <v>1319912415</v>
      </c>
      <c r="AB10" s="81">
        <v>6370757980</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2494</v>
      </c>
      <c r="B11" s="80">
        <v>3</v>
      </c>
      <c r="C11" s="80">
        <v>18</v>
      </c>
      <c r="D11" s="80">
        <v>3</v>
      </c>
      <c r="E11" s="80">
        <v>2022</v>
      </c>
      <c r="F11" s="80" t="s">
        <v>568</v>
      </c>
      <c r="G11" s="182" t="s">
        <v>2491</v>
      </c>
      <c r="H11" s="80" t="s">
        <v>2492</v>
      </c>
      <c r="I11" s="173"/>
      <c r="J11" s="83">
        <v>222993</v>
      </c>
      <c r="K11" s="81">
        <v>302179335.00000006</v>
      </c>
      <c r="L11" s="81">
        <v>16905</v>
      </c>
      <c r="M11" s="81">
        <v>22705523</v>
      </c>
      <c r="N11" s="81">
        <v>0</v>
      </c>
      <c r="O11" s="81">
        <v>0</v>
      </c>
      <c r="P11" s="81">
        <v>0</v>
      </c>
      <c r="Q11" s="81">
        <v>0</v>
      </c>
      <c r="R11" s="81">
        <v>0</v>
      </c>
      <c r="S11" s="81">
        <v>0</v>
      </c>
      <c r="T11" s="81">
        <v>0</v>
      </c>
      <c r="U11" s="81">
        <v>0</v>
      </c>
      <c r="V11" s="81">
        <v>39</v>
      </c>
      <c r="W11" s="81">
        <v>0</v>
      </c>
      <c r="X11" s="81">
        <v>0</v>
      </c>
      <c r="Y11" s="81">
        <v>240374</v>
      </c>
      <c r="Z11" s="81">
        <v>325125231.99999994</v>
      </c>
      <c r="AA11" s="81">
        <v>592981910</v>
      </c>
      <c r="AB11" s="81">
        <v>2698901348</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1782</v>
      </c>
      <c r="B12" s="80">
        <v>4</v>
      </c>
      <c r="C12" s="80">
        <v>18</v>
      </c>
      <c r="D12" s="80">
        <v>4</v>
      </c>
      <c r="E12" s="80">
        <v>2022</v>
      </c>
      <c r="F12" s="80" t="s">
        <v>568</v>
      </c>
      <c r="G12" s="182" t="s">
        <v>1779</v>
      </c>
      <c r="H12" s="80" t="s">
        <v>1780</v>
      </c>
      <c r="I12" s="173"/>
      <c r="J12" s="83">
        <v>129276.99999999999</v>
      </c>
      <c r="K12" s="81">
        <v>179059632.00000003</v>
      </c>
      <c r="L12" s="81">
        <v>36486</v>
      </c>
      <c r="M12" s="81">
        <v>50018331</v>
      </c>
      <c r="N12" s="81">
        <v>0</v>
      </c>
      <c r="O12" s="81">
        <v>0</v>
      </c>
      <c r="P12" s="81">
        <v>0</v>
      </c>
      <c r="Q12" s="81">
        <v>0</v>
      </c>
      <c r="R12" s="81">
        <v>0</v>
      </c>
      <c r="S12" s="81">
        <v>0</v>
      </c>
      <c r="T12" s="81">
        <v>0</v>
      </c>
      <c r="U12" s="81">
        <v>0</v>
      </c>
      <c r="V12" s="81">
        <v>42</v>
      </c>
      <c r="W12" s="81">
        <v>0</v>
      </c>
      <c r="X12" s="81">
        <v>0</v>
      </c>
      <c r="Y12" s="81">
        <v>254846.00000000003</v>
      </c>
      <c r="Z12" s="81">
        <v>229332809</v>
      </c>
      <c r="AA12" s="81">
        <v>350584683</v>
      </c>
      <c r="AB12" s="81">
        <v>1438253600</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2490</v>
      </c>
      <c r="B13" s="80">
        <v>5</v>
      </c>
      <c r="C13" s="80">
        <v>18</v>
      </c>
      <c r="D13" s="80">
        <v>5</v>
      </c>
      <c r="E13" s="80">
        <v>2022</v>
      </c>
      <c r="F13" s="80" t="s">
        <v>568</v>
      </c>
      <c r="G13" s="182" t="s">
        <v>2487</v>
      </c>
      <c r="H13" s="80" t="s">
        <v>2488</v>
      </c>
      <c r="I13" s="173"/>
      <c r="J13" s="83">
        <v>389092</v>
      </c>
      <c r="K13" s="81">
        <v>529627312.99999994</v>
      </c>
      <c r="L13" s="81">
        <v>160566</v>
      </c>
      <c r="M13" s="81">
        <v>216620298.00000003</v>
      </c>
      <c r="N13" s="81">
        <v>0</v>
      </c>
      <c r="O13" s="81">
        <v>0</v>
      </c>
      <c r="P13" s="81">
        <v>0</v>
      </c>
      <c r="Q13" s="81">
        <v>0</v>
      </c>
      <c r="R13" s="81">
        <v>0</v>
      </c>
      <c r="S13" s="81">
        <v>0</v>
      </c>
      <c r="T13" s="81">
        <v>0</v>
      </c>
      <c r="U13" s="81">
        <v>0</v>
      </c>
      <c r="V13" s="81">
        <v>0</v>
      </c>
      <c r="W13" s="81">
        <v>0</v>
      </c>
      <c r="X13" s="81">
        <v>0</v>
      </c>
      <c r="Y13" s="81">
        <v>0</v>
      </c>
      <c r="Z13" s="81">
        <v>746247611</v>
      </c>
      <c r="AA13" s="81">
        <v>883162639</v>
      </c>
      <c r="AB13" s="81">
        <v>4363955279</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1821</v>
      </c>
      <c r="B14" s="80">
        <v>6</v>
      </c>
      <c r="C14" s="80">
        <v>18</v>
      </c>
      <c r="D14" s="80">
        <v>6</v>
      </c>
      <c r="E14" s="80">
        <v>2022</v>
      </c>
      <c r="F14" s="80" t="s">
        <v>568</v>
      </c>
      <c r="G14" s="182" t="s">
        <v>1818</v>
      </c>
      <c r="H14" s="80" t="s">
        <v>1819</v>
      </c>
      <c r="I14" s="173"/>
      <c r="J14" s="83">
        <v>91941</v>
      </c>
      <c r="K14" s="81">
        <v>127245167</v>
      </c>
      <c r="L14" s="81">
        <v>62559</v>
      </c>
      <c r="M14" s="81">
        <v>86059175</v>
      </c>
      <c r="N14" s="81">
        <v>0</v>
      </c>
      <c r="O14" s="81">
        <v>0</v>
      </c>
      <c r="P14" s="81">
        <v>595</v>
      </c>
      <c r="Q14" s="81">
        <v>3199898</v>
      </c>
      <c r="R14" s="81">
        <v>0</v>
      </c>
      <c r="S14" s="81">
        <v>0</v>
      </c>
      <c r="T14" s="81">
        <v>0</v>
      </c>
      <c r="U14" s="81">
        <v>0</v>
      </c>
      <c r="V14" s="81">
        <v>0</v>
      </c>
      <c r="W14" s="81">
        <v>0</v>
      </c>
      <c r="X14" s="81">
        <v>0</v>
      </c>
      <c r="Y14" s="81">
        <v>0</v>
      </c>
      <c r="Z14" s="81">
        <v>216504240</v>
      </c>
      <c r="AA14" s="81">
        <v>261020443</v>
      </c>
      <c r="AB14" s="81">
        <v>993023270</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1806</v>
      </c>
      <c r="B15" s="80">
        <v>7</v>
      </c>
      <c r="C15" s="80">
        <v>18</v>
      </c>
      <c r="D15" s="80">
        <v>7</v>
      </c>
      <c r="E15" s="80">
        <v>2022</v>
      </c>
      <c r="F15" s="80" t="s">
        <v>568</v>
      </c>
      <c r="G15" s="182" t="s">
        <v>1803</v>
      </c>
      <c r="H15" s="80" t="s">
        <v>1804</v>
      </c>
      <c r="I15" s="173"/>
      <c r="J15" s="83">
        <v>146195</v>
      </c>
      <c r="K15" s="81">
        <v>204894896.00000003</v>
      </c>
      <c r="L15" s="81">
        <v>110884</v>
      </c>
      <c r="M15" s="81">
        <v>154016597.00000003</v>
      </c>
      <c r="N15" s="81">
        <v>8000</v>
      </c>
      <c r="O15" s="81">
        <v>14147986.999999998</v>
      </c>
      <c r="P15" s="81">
        <v>62</v>
      </c>
      <c r="Q15" s="81">
        <v>343312</v>
      </c>
      <c r="R15" s="81">
        <v>0</v>
      </c>
      <c r="S15" s="81">
        <v>0</v>
      </c>
      <c r="T15" s="81">
        <v>0</v>
      </c>
      <c r="U15" s="81">
        <v>0</v>
      </c>
      <c r="V15" s="81">
        <v>0</v>
      </c>
      <c r="W15" s="81">
        <v>0</v>
      </c>
      <c r="X15" s="81">
        <v>0</v>
      </c>
      <c r="Y15" s="81">
        <v>0</v>
      </c>
      <c r="Z15" s="81">
        <v>373402792.00000006</v>
      </c>
      <c r="AA15" s="81">
        <v>356263272</v>
      </c>
      <c r="AB15" s="81">
        <v>1505897042</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1713</v>
      </c>
      <c r="B16" s="80">
        <v>8</v>
      </c>
      <c r="C16" s="80">
        <v>18</v>
      </c>
      <c r="D16" s="80">
        <v>8</v>
      </c>
      <c r="E16" s="80">
        <v>2022</v>
      </c>
      <c r="F16" s="80" t="s">
        <v>568</v>
      </c>
      <c r="G16" s="182" t="s">
        <v>1710</v>
      </c>
      <c r="H16" s="80" t="s">
        <v>1711</v>
      </c>
      <c r="I16" s="173"/>
      <c r="J16" s="83">
        <v>212939</v>
      </c>
      <c r="K16" s="81">
        <v>293782047.00000006</v>
      </c>
      <c r="L16" s="81">
        <v>106503</v>
      </c>
      <c r="M16" s="81">
        <v>145353684.00000003</v>
      </c>
      <c r="N16" s="81">
        <v>0</v>
      </c>
      <c r="O16" s="81">
        <v>0</v>
      </c>
      <c r="P16" s="81">
        <v>0</v>
      </c>
      <c r="Q16" s="81">
        <v>0</v>
      </c>
      <c r="R16" s="81">
        <v>0</v>
      </c>
      <c r="S16" s="81">
        <v>0</v>
      </c>
      <c r="T16" s="81">
        <v>0</v>
      </c>
      <c r="U16" s="81">
        <v>0</v>
      </c>
      <c r="V16" s="81">
        <v>0</v>
      </c>
      <c r="W16" s="81">
        <v>0</v>
      </c>
      <c r="X16" s="81">
        <v>0</v>
      </c>
      <c r="Y16" s="81">
        <v>0</v>
      </c>
      <c r="Z16" s="81">
        <v>439135731.00000006</v>
      </c>
      <c r="AA16" s="81">
        <v>494975157</v>
      </c>
      <c r="AB16" s="81">
        <v>3500500901</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1814</v>
      </c>
      <c r="B17" s="80">
        <v>9</v>
      </c>
      <c r="C17" s="80">
        <v>18</v>
      </c>
      <c r="D17" s="80">
        <v>9</v>
      </c>
      <c r="E17" s="80">
        <v>2022</v>
      </c>
      <c r="F17" s="80" t="s">
        <v>568</v>
      </c>
      <c r="G17" s="182" t="s">
        <v>1811</v>
      </c>
      <c r="H17" s="80" t="s">
        <v>1812</v>
      </c>
      <c r="I17" s="173"/>
      <c r="J17" s="83">
        <v>57968</v>
      </c>
      <c r="K17" s="81">
        <v>79732794</v>
      </c>
      <c r="L17" s="81">
        <v>47413</v>
      </c>
      <c r="M17" s="81">
        <v>64641747.000000007</v>
      </c>
      <c r="N17" s="81">
        <v>4700</v>
      </c>
      <c r="O17" s="81">
        <v>8551484</v>
      </c>
      <c r="P17" s="81">
        <v>99</v>
      </c>
      <c r="Q17" s="81">
        <v>552549</v>
      </c>
      <c r="R17" s="81">
        <v>0</v>
      </c>
      <c r="S17" s="81">
        <v>0</v>
      </c>
      <c r="T17" s="81">
        <v>0</v>
      </c>
      <c r="U17" s="81">
        <v>0</v>
      </c>
      <c r="V17" s="81">
        <v>0</v>
      </c>
      <c r="W17" s="81">
        <v>0</v>
      </c>
      <c r="X17" s="81">
        <v>0</v>
      </c>
      <c r="Y17" s="81">
        <v>0</v>
      </c>
      <c r="Z17" s="81">
        <v>153478574.00000003</v>
      </c>
      <c r="AA17" s="81">
        <v>140868002</v>
      </c>
      <c r="AB17" s="81">
        <v>687420580</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1644</v>
      </c>
      <c r="B18" s="80">
        <v>10</v>
      </c>
      <c r="C18" s="80">
        <v>18</v>
      </c>
      <c r="D18" s="80">
        <v>10</v>
      </c>
      <c r="E18" s="80">
        <v>2022</v>
      </c>
      <c r="F18" s="80" t="s">
        <v>568</v>
      </c>
      <c r="G18" s="182" t="s">
        <v>1641</v>
      </c>
      <c r="H18" s="80" t="s">
        <v>1642</v>
      </c>
      <c r="I18" s="173"/>
      <c r="J18" s="83">
        <v>585700</v>
      </c>
      <c r="K18" s="81">
        <v>804357429</v>
      </c>
      <c r="L18" s="81">
        <v>69712</v>
      </c>
      <c r="M18" s="81">
        <v>94738805</v>
      </c>
      <c r="N18" s="81">
        <v>0</v>
      </c>
      <c r="O18" s="81">
        <v>0</v>
      </c>
      <c r="P18" s="81">
        <v>0</v>
      </c>
      <c r="Q18" s="81">
        <v>0</v>
      </c>
      <c r="R18" s="81">
        <v>0</v>
      </c>
      <c r="S18" s="81">
        <v>0</v>
      </c>
      <c r="T18" s="81">
        <v>0</v>
      </c>
      <c r="U18" s="81">
        <v>0</v>
      </c>
      <c r="V18" s="81">
        <v>39</v>
      </c>
      <c r="W18" s="81">
        <v>0</v>
      </c>
      <c r="X18" s="81">
        <v>0</v>
      </c>
      <c r="Y18" s="81">
        <v>241356</v>
      </c>
      <c r="Z18" s="81">
        <v>899337590</v>
      </c>
      <c r="AA18" s="81">
        <v>1417923676</v>
      </c>
      <c r="AB18" s="81">
        <v>6604567846.000001</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1729</v>
      </c>
      <c r="B19" s="80">
        <v>11</v>
      </c>
      <c r="C19" s="80">
        <v>18</v>
      </c>
      <c r="D19" s="80">
        <v>11</v>
      </c>
      <c r="E19" s="80">
        <v>2022</v>
      </c>
      <c r="F19" s="80" t="s">
        <v>568</v>
      </c>
      <c r="G19" s="182" t="s">
        <v>1726</v>
      </c>
      <c r="H19" s="80" t="s">
        <v>1727</v>
      </c>
      <c r="I19" s="173"/>
      <c r="J19" s="83">
        <v>560803</v>
      </c>
      <c r="K19" s="81">
        <v>790124432.00000012</v>
      </c>
      <c r="L19" s="81">
        <v>190569</v>
      </c>
      <c r="M19" s="81">
        <v>266394153.00000003</v>
      </c>
      <c r="N19" s="81">
        <v>0</v>
      </c>
      <c r="O19" s="81">
        <v>0</v>
      </c>
      <c r="P19" s="81">
        <v>0</v>
      </c>
      <c r="Q19" s="81">
        <v>0</v>
      </c>
      <c r="R19" s="81">
        <v>0</v>
      </c>
      <c r="S19" s="81">
        <v>0</v>
      </c>
      <c r="T19" s="81">
        <v>0</v>
      </c>
      <c r="U19" s="81">
        <v>0</v>
      </c>
      <c r="V19" s="81">
        <v>0</v>
      </c>
      <c r="W19" s="81">
        <v>0</v>
      </c>
      <c r="X19" s="81">
        <v>0</v>
      </c>
      <c r="Y19" s="81">
        <v>0</v>
      </c>
      <c r="Z19" s="81">
        <v>1056518585</v>
      </c>
      <c r="AA19" s="81">
        <v>1368019646</v>
      </c>
      <c r="AB19" s="81">
        <v>5810296329</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2450</v>
      </c>
      <c r="B20" s="80">
        <v>12</v>
      </c>
      <c r="C20" s="80">
        <v>18</v>
      </c>
      <c r="D20" s="80">
        <v>12</v>
      </c>
      <c r="E20" s="80">
        <v>2022</v>
      </c>
      <c r="F20" s="80" t="s">
        <v>568</v>
      </c>
      <c r="G20" s="182" t="s">
        <v>2447</v>
      </c>
      <c r="H20" s="80" t="s">
        <v>2448</v>
      </c>
      <c r="I20" s="173"/>
      <c r="J20" s="83">
        <v>97752</v>
      </c>
      <c r="K20" s="81">
        <v>139605935</v>
      </c>
      <c r="L20" s="81">
        <v>156147</v>
      </c>
      <c r="M20" s="81">
        <v>221559041.99999997</v>
      </c>
      <c r="N20" s="81">
        <v>0</v>
      </c>
      <c r="O20" s="81">
        <v>0</v>
      </c>
      <c r="P20" s="81">
        <v>107</v>
      </c>
      <c r="Q20" s="81">
        <v>585705</v>
      </c>
      <c r="R20" s="81">
        <v>0</v>
      </c>
      <c r="S20" s="81">
        <v>0</v>
      </c>
      <c r="T20" s="81">
        <v>0</v>
      </c>
      <c r="U20" s="81">
        <v>0</v>
      </c>
      <c r="V20" s="81">
        <v>0</v>
      </c>
      <c r="W20" s="81">
        <v>0</v>
      </c>
      <c r="X20" s="81">
        <v>0</v>
      </c>
      <c r="Y20" s="81">
        <v>0</v>
      </c>
      <c r="Z20" s="81">
        <v>361750682</v>
      </c>
      <c r="AA20" s="81">
        <v>242865706</v>
      </c>
      <c r="AB20" s="81">
        <v>1226658878</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1749</v>
      </c>
      <c r="B21" s="80">
        <v>13</v>
      </c>
      <c r="C21" s="80">
        <v>18</v>
      </c>
      <c r="D21" s="80">
        <v>13</v>
      </c>
      <c r="E21" s="80">
        <v>2022</v>
      </c>
      <c r="F21" s="80" t="s">
        <v>568</v>
      </c>
      <c r="G21" s="182" t="s">
        <v>1746</v>
      </c>
      <c r="H21" s="80" t="s">
        <v>1747</v>
      </c>
      <c r="I21" s="173"/>
      <c r="J21" s="83">
        <v>140303</v>
      </c>
      <c r="K21" s="81">
        <v>200639527.99999997</v>
      </c>
      <c r="L21" s="81">
        <v>157765</v>
      </c>
      <c r="M21" s="81">
        <v>223852277.00000003</v>
      </c>
      <c r="N21" s="81">
        <v>0</v>
      </c>
      <c r="O21" s="81">
        <v>0</v>
      </c>
      <c r="P21" s="81">
        <v>0</v>
      </c>
      <c r="Q21" s="81">
        <v>0</v>
      </c>
      <c r="R21" s="81">
        <v>0</v>
      </c>
      <c r="S21" s="81">
        <v>0</v>
      </c>
      <c r="T21" s="81">
        <v>0</v>
      </c>
      <c r="U21" s="81">
        <v>0</v>
      </c>
      <c r="V21" s="81">
        <v>0</v>
      </c>
      <c r="W21" s="81">
        <v>0</v>
      </c>
      <c r="X21" s="81">
        <v>0</v>
      </c>
      <c r="Y21" s="81">
        <v>0</v>
      </c>
      <c r="Z21" s="81">
        <v>424491805</v>
      </c>
      <c r="AA21" s="81">
        <v>341485112</v>
      </c>
      <c r="AB21" s="81">
        <v>1616309824</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1677</v>
      </c>
      <c r="B22" s="80">
        <v>14</v>
      </c>
      <c r="C22" s="80">
        <v>18</v>
      </c>
      <c r="D22" s="80">
        <v>14</v>
      </c>
      <c r="E22" s="80">
        <v>2022</v>
      </c>
      <c r="F22" s="80" t="s">
        <v>568</v>
      </c>
      <c r="G22" s="182" t="s">
        <v>1674</v>
      </c>
      <c r="H22" s="80" t="s">
        <v>1675</v>
      </c>
      <c r="I22" s="173"/>
      <c r="J22" s="83">
        <v>1034589</v>
      </c>
      <c r="K22" s="81">
        <v>1384324090</v>
      </c>
      <c r="L22" s="81">
        <v>46016</v>
      </c>
      <c r="M22" s="81">
        <v>60983885</v>
      </c>
      <c r="N22" s="81">
        <v>0</v>
      </c>
      <c r="O22" s="81">
        <v>0</v>
      </c>
      <c r="P22" s="81">
        <v>0</v>
      </c>
      <c r="Q22" s="81">
        <v>0</v>
      </c>
      <c r="R22" s="81">
        <v>0</v>
      </c>
      <c r="S22" s="81">
        <v>0</v>
      </c>
      <c r="T22" s="81">
        <v>0</v>
      </c>
      <c r="U22" s="81">
        <v>0</v>
      </c>
      <c r="V22" s="81">
        <v>189</v>
      </c>
      <c r="W22" s="81">
        <v>0</v>
      </c>
      <c r="X22" s="81">
        <v>0</v>
      </c>
      <c r="Y22" s="81">
        <v>1158212</v>
      </c>
      <c r="Z22" s="81">
        <v>1446466187.0000002</v>
      </c>
      <c r="AA22" s="81">
        <v>2825233284</v>
      </c>
      <c r="AB22" s="81">
        <v>12504922615</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1685</v>
      </c>
      <c r="B23" s="80">
        <v>15</v>
      </c>
      <c r="C23" s="80">
        <v>18</v>
      </c>
      <c r="D23" s="80">
        <v>15</v>
      </c>
      <c r="E23" s="80">
        <v>2022</v>
      </c>
      <c r="F23" s="80" t="s">
        <v>568</v>
      </c>
      <c r="G23" s="182" t="s">
        <v>1682</v>
      </c>
      <c r="H23" s="80" t="s">
        <v>1683</v>
      </c>
      <c r="I23" s="173"/>
      <c r="J23" s="83">
        <v>930070</v>
      </c>
      <c r="K23" s="81">
        <v>1282850430</v>
      </c>
      <c r="L23" s="81">
        <v>308284</v>
      </c>
      <c r="M23" s="81">
        <v>421151116</v>
      </c>
      <c r="N23" s="81">
        <v>0</v>
      </c>
      <c r="O23" s="81">
        <v>0</v>
      </c>
      <c r="P23" s="81">
        <v>0</v>
      </c>
      <c r="Q23" s="81">
        <v>0</v>
      </c>
      <c r="R23" s="81">
        <v>0</v>
      </c>
      <c r="S23" s="81">
        <v>0</v>
      </c>
      <c r="T23" s="81">
        <v>0</v>
      </c>
      <c r="U23" s="81">
        <v>0</v>
      </c>
      <c r="V23" s="81">
        <v>0</v>
      </c>
      <c r="W23" s="81">
        <v>0</v>
      </c>
      <c r="X23" s="81">
        <v>0</v>
      </c>
      <c r="Y23" s="81">
        <v>0</v>
      </c>
      <c r="Z23" s="81">
        <v>1704001545.9999998</v>
      </c>
      <c r="AA23" s="81">
        <v>2339727603</v>
      </c>
      <c r="AB23" s="81">
        <v>10242702377</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1745</v>
      </c>
      <c r="B24" s="80">
        <v>16</v>
      </c>
      <c r="C24" s="80">
        <v>18</v>
      </c>
      <c r="D24" s="80">
        <v>16</v>
      </c>
      <c r="E24" s="80">
        <v>2022</v>
      </c>
      <c r="F24" s="80" t="s">
        <v>568</v>
      </c>
      <c r="G24" s="182" t="s">
        <v>1742</v>
      </c>
      <c r="H24" s="80" t="s">
        <v>1743</v>
      </c>
      <c r="I24" s="173"/>
      <c r="J24" s="83">
        <v>126833</v>
      </c>
      <c r="K24" s="81">
        <v>177617059</v>
      </c>
      <c r="L24" s="81">
        <v>129985.99999999999</v>
      </c>
      <c r="M24" s="81">
        <v>180864696.99999997</v>
      </c>
      <c r="N24" s="81">
        <v>0</v>
      </c>
      <c r="O24" s="81">
        <v>0</v>
      </c>
      <c r="P24" s="81">
        <v>0</v>
      </c>
      <c r="Q24" s="81">
        <v>0</v>
      </c>
      <c r="R24" s="81">
        <v>0</v>
      </c>
      <c r="S24" s="81">
        <v>0</v>
      </c>
      <c r="T24" s="81">
        <v>0</v>
      </c>
      <c r="U24" s="81">
        <v>0</v>
      </c>
      <c r="V24" s="81">
        <v>0</v>
      </c>
      <c r="W24" s="81">
        <v>0</v>
      </c>
      <c r="X24" s="81">
        <v>0</v>
      </c>
      <c r="Y24" s="81">
        <v>0</v>
      </c>
      <c r="Z24" s="81">
        <v>358481756</v>
      </c>
      <c r="AA24" s="81">
        <v>327985676</v>
      </c>
      <c r="AB24" s="81">
        <v>1441383648</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2478</v>
      </c>
      <c r="B25" s="80">
        <v>17</v>
      </c>
      <c r="C25" s="80">
        <v>18</v>
      </c>
      <c r="D25" s="80">
        <v>17</v>
      </c>
      <c r="E25" s="80">
        <v>2022</v>
      </c>
      <c r="F25" s="80" t="s">
        <v>568</v>
      </c>
      <c r="G25" s="182" t="s">
        <v>2475</v>
      </c>
      <c r="H25" s="80" t="s">
        <v>2476</v>
      </c>
      <c r="I25" s="173"/>
      <c r="J25" s="83">
        <v>183455</v>
      </c>
      <c r="K25" s="81">
        <v>255564747</v>
      </c>
      <c r="L25" s="81">
        <v>104875</v>
      </c>
      <c r="M25" s="81">
        <v>144714507.00000003</v>
      </c>
      <c r="N25" s="81">
        <v>0</v>
      </c>
      <c r="O25" s="81">
        <v>0</v>
      </c>
      <c r="P25" s="81">
        <v>0</v>
      </c>
      <c r="Q25" s="81">
        <v>0</v>
      </c>
      <c r="R25" s="81">
        <v>0</v>
      </c>
      <c r="S25" s="81">
        <v>0</v>
      </c>
      <c r="T25" s="81">
        <v>0</v>
      </c>
      <c r="U25" s="81">
        <v>0</v>
      </c>
      <c r="V25" s="81">
        <v>0</v>
      </c>
      <c r="W25" s="81">
        <v>0</v>
      </c>
      <c r="X25" s="81">
        <v>0</v>
      </c>
      <c r="Y25" s="81">
        <v>0</v>
      </c>
      <c r="Z25" s="81">
        <v>400279254</v>
      </c>
      <c r="AA25" s="81">
        <v>448528922.00000006</v>
      </c>
      <c r="AB25" s="81">
        <v>2548845742</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2474</v>
      </c>
      <c r="B26" s="80">
        <v>18</v>
      </c>
      <c r="C26" s="80">
        <v>18</v>
      </c>
      <c r="D26" s="80">
        <v>18</v>
      </c>
      <c r="E26" s="80">
        <v>2022</v>
      </c>
      <c r="F26" s="80" t="s">
        <v>568</v>
      </c>
      <c r="G26" s="182" t="s">
        <v>2471</v>
      </c>
      <c r="H26" s="80" t="s">
        <v>2472</v>
      </c>
      <c r="I26" s="173"/>
      <c r="J26" s="83">
        <v>357727</v>
      </c>
      <c r="K26" s="81">
        <v>506375476.00000006</v>
      </c>
      <c r="L26" s="81">
        <v>70355</v>
      </c>
      <c r="M26" s="81">
        <v>98709229.000000015</v>
      </c>
      <c r="N26" s="81">
        <v>0</v>
      </c>
      <c r="O26" s="81">
        <v>0</v>
      </c>
      <c r="P26" s="81">
        <v>0</v>
      </c>
      <c r="Q26" s="81">
        <v>0</v>
      </c>
      <c r="R26" s="81">
        <v>0</v>
      </c>
      <c r="S26" s="81">
        <v>0</v>
      </c>
      <c r="T26" s="81">
        <v>0</v>
      </c>
      <c r="U26" s="81">
        <v>0</v>
      </c>
      <c r="V26" s="81">
        <v>0</v>
      </c>
      <c r="W26" s="81">
        <v>0</v>
      </c>
      <c r="X26" s="81">
        <v>0</v>
      </c>
      <c r="Y26" s="81">
        <v>0</v>
      </c>
      <c r="Z26" s="81">
        <v>605084705.00000012</v>
      </c>
      <c r="AA26" s="81">
        <v>878177445</v>
      </c>
      <c r="AB26" s="81">
        <v>3894593405</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2482</v>
      </c>
      <c r="B27" s="80">
        <v>19</v>
      </c>
      <c r="C27" s="80">
        <v>18</v>
      </c>
      <c r="D27" s="80">
        <v>19</v>
      </c>
      <c r="E27" s="80">
        <v>2022</v>
      </c>
      <c r="F27" s="80" t="s">
        <v>568</v>
      </c>
      <c r="G27" s="182" t="s">
        <v>2479</v>
      </c>
      <c r="H27" s="80" t="s">
        <v>2480</v>
      </c>
      <c r="I27" s="173"/>
      <c r="J27" s="83">
        <v>521235</v>
      </c>
      <c r="K27" s="81">
        <v>724294309</v>
      </c>
      <c r="L27" s="81">
        <v>73039</v>
      </c>
      <c r="M27" s="81">
        <v>100573101</v>
      </c>
      <c r="N27" s="81">
        <v>0</v>
      </c>
      <c r="O27" s="81">
        <v>0</v>
      </c>
      <c r="P27" s="81">
        <v>0</v>
      </c>
      <c r="Q27" s="81">
        <v>0</v>
      </c>
      <c r="R27" s="81">
        <v>0</v>
      </c>
      <c r="S27" s="81">
        <v>0</v>
      </c>
      <c r="T27" s="81">
        <v>0</v>
      </c>
      <c r="U27" s="81">
        <v>0</v>
      </c>
      <c r="V27" s="81">
        <v>0</v>
      </c>
      <c r="W27" s="81">
        <v>0</v>
      </c>
      <c r="X27" s="81">
        <v>0</v>
      </c>
      <c r="Y27" s="81">
        <v>0</v>
      </c>
      <c r="Z27" s="81">
        <v>824867409.99999988</v>
      </c>
      <c r="AA27" s="81">
        <v>1211045563</v>
      </c>
      <c r="AB27" s="81">
        <v>5388920914</v>
      </c>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1833</v>
      </c>
      <c r="B28" s="80">
        <v>20</v>
      </c>
      <c r="C28" s="80">
        <v>18</v>
      </c>
      <c r="D28" s="80">
        <v>20</v>
      </c>
      <c r="E28" s="80">
        <v>2022</v>
      </c>
      <c r="F28" s="80" t="s">
        <v>568</v>
      </c>
      <c r="G28" s="182" t="s">
        <v>1830</v>
      </c>
      <c r="H28" s="80" t="s">
        <v>1831</v>
      </c>
      <c r="I28" s="173"/>
      <c r="J28" s="83">
        <v>824700</v>
      </c>
      <c r="K28" s="81">
        <v>1170895423</v>
      </c>
      <c r="L28" s="81">
        <v>552850</v>
      </c>
      <c r="M28" s="81">
        <v>778225812</v>
      </c>
      <c r="N28" s="81">
        <v>0</v>
      </c>
      <c r="O28" s="81">
        <v>0</v>
      </c>
      <c r="P28" s="81">
        <v>0</v>
      </c>
      <c r="Q28" s="81">
        <v>0</v>
      </c>
      <c r="R28" s="81">
        <v>0</v>
      </c>
      <c r="S28" s="81">
        <v>0</v>
      </c>
      <c r="T28" s="81">
        <v>0</v>
      </c>
      <c r="U28" s="81">
        <v>0</v>
      </c>
      <c r="V28" s="81">
        <v>0</v>
      </c>
      <c r="W28" s="81">
        <v>0</v>
      </c>
      <c r="X28" s="81">
        <v>0</v>
      </c>
      <c r="Y28" s="81">
        <v>0</v>
      </c>
      <c r="Z28" s="81">
        <v>1949121235</v>
      </c>
      <c r="AA28" s="81">
        <v>2168327022</v>
      </c>
      <c r="AB28" s="81">
        <v>9821936847</v>
      </c>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1753</v>
      </c>
      <c r="B29" s="80">
        <v>21</v>
      </c>
      <c r="C29" s="80">
        <v>18</v>
      </c>
      <c r="D29" s="80">
        <v>21</v>
      </c>
      <c r="E29" s="80">
        <v>2022</v>
      </c>
      <c r="F29" s="80" t="s">
        <v>568</v>
      </c>
      <c r="G29" s="182" t="s">
        <v>1750</v>
      </c>
      <c r="H29" s="80" t="s">
        <v>1751</v>
      </c>
      <c r="I29" s="173"/>
      <c r="J29" s="83">
        <v>381956</v>
      </c>
      <c r="K29" s="81">
        <v>538327757</v>
      </c>
      <c r="L29" s="81">
        <v>193470</v>
      </c>
      <c r="M29" s="81">
        <v>270145264</v>
      </c>
      <c r="N29" s="81">
        <v>0</v>
      </c>
      <c r="O29" s="81">
        <v>0</v>
      </c>
      <c r="P29" s="81">
        <v>0</v>
      </c>
      <c r="Q29" s="81">
        <v>0</v>
      </c>
      <c r="R29" s="81">
        <v>0</v>
      </c>
      <c r="S29" s="81">
        <v>0</v>
      </c>
      <c r="T29" s="81">
        <v>0</v>
      </c>
      <c r="U29" s="81">
        <v>0</v>
      </c>
      <c r="V29" s="81">
        <v>0</v>
      </c>
      <c r="W29" s="81">
        <v>0</v>
      </c>
      <c r="X29" s="81">
        <v>0</v>
      </c>
      <c r="Y29" s="81">
        <v>0</v>
      </c>
      <c r="Z29" s="81">
        <v>808473021.00000012</v>
      </c>
      <c r="AA29" s="81">
        <v>905704637.99999988</v>
      </c>
      <c r="AB29" s="81">
        <v>4549116795</v>
      </c>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1693</v>
      </c>
      <c r="B30" s="80">
        <v>22</v>
      </c>
      <c r="C30" s="80">
        <v>18</v>
      </c>
      <c r="D30" s="80">
        <v>22</v>
      </c>
      <c r="E30" s="80">
        <v>2022</v>
      </c>
      <c r="F30" s="80" t="s">
        <v>568</v>
      </c>
      <c r="G30" s="182" t="s">
        <v>1690</v>
      </c>
      <c r="H30" s="80" t="s">
        <v>1691</v>
      </c>
      <c r="I30" s="173"/>
      <c r="J30" s="83">
        <v>729816</v>
      </c>
      <c r="K30" s="81">
        <v>992230068</v>
      </c>
      <c r="L30" s="81">
        <v>26772</v>
      </c>
      <c r="M30" s="81">
        <v>36020000</v>
      </c>
      <c r="N30" s="81">
        <v>0</v>
      </c>
      <c r="O30" s="81">
        <v>0</v>
      </c>
      <c r="P30" s="81">
        <v>0</v>
      </c>
      <c r="Q30" s="81">
        <v>0</v>
      </c>
      <c r="R30" s="81">
        <v>0</v>
      </c>
      <c r="S30" s="81">
        <v>0</v>
      </c>
      <c r="T30" s="81">
        <v>0</v>
      </c>
      <c r="U30" s="81">
        <v>0</v>
      </c>
      <c r="V30" s="81">
        <v>17</v>
      </c>
      <c r="W30" s="81">
        <v>0</v>
      </c>
      <c r="X30" s="81">
        <v>0</v>
      </c>
      <c r="Y30" s="81">
        <v>105225</v>
      </c>
      <c r="Z30" s="81">
        <v>1028355293.0000001</v>
      </c>
      <c r="AA30" s="81">
        <v>1851715481</v>
      </c>
      <c r="AB30" s="81">
        <v>7677892324</v>
      </c>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1673</v>
      </c>
      <c r="B31" s="80">
        <v>23</v>
      </c>
      <c r="C31" s="80">
        <v>18</v>
      </c>
      <c r="D31" s="80">
        <v>23</v>
      </c>
      <c r="E31" s="80">
        <v>2022</v>
      </c>
      <c r="F31" s="80" t="s">
        <v>568</v>
      </c>
      <c r="G31" s="182" t="s">
        <v>1670</v>
      </c>
      <c r="H31" s="80" t="s">
        <v>1671</v>
      </c>
      <c r="I31" s="173"/>
      <c r="J31" s="83">
        <v>2545574</v>
      </c>
      <c r="K31" s="81">
        <v>3430791070</v>
      </c>
      <c r="L31" s="81">
        <v>369984</v>
      </c>
      <c r="M31" s="81">
        <v>493839769</v>
      </c>
      <c r="N31" s="81">
        <v>0</v>
      </c>
      <c r="O31" s="81">
        <v>0</v>
      </c>
      <c r="P31" s="81">
        <v>0</v>
      </c>
      <c r="Q31" s="81">
        <v>0</v>
      </c>
      <c r="R31" s="81">
        <v>0</v>
      </c>
      <c r="S31" s="81">
        <v>0</v>
      </c>
      <c r="T31" s="81">
        <v>0</v>
      </c>
      <c r="U31" s="81">
        <v>0</v>
      </c>
      <c r="V31" s="81">
        <v>1041</v>
      </c>
      <c r="W31" s="81">
        <v>0</v>
      </c>
      <c r="X31" s="81">
        <v>0</v>
      </c>
      <c r="Y31" s="81">
        <v>6381450</v>
      </c>
      <c r="Z31" s="81">
        <v>3931012289</v>
      </c>
      <c r="AA31" s="81">
        <v>6508026005.000001</v>
      </c>
      <c r="AB31" s="81">
        <v>39000184587</v>
      </c>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1681</v>
      </c>
      <c r="B32" s="80">
        <v>24</v>
      </c>
      <c r="C32" s="80">
        <v>18</v>
      </c>
      <c r="D32" s="80">
        <v>24</v>
      </c>
      <c r="E32" s="80">
        <v>2022</v>
      </c>
      <c r="F32" s="80" t="s">
        <v>568</v>
      </c>
      <c r="G32" s="182" t="s">
        <v>1678</v>
      </c>
      <c r="H32" s="80" t="s">
        <v>1679</v>
      </c>
      <c r="I32" s="173"/>
      <c r="J32" s="83">
        <v>279334</v>
      </c>
      <c r="K32" s="81">
        <v>382299760</v>
      </c>
      <c r="L32" s="81">
        <v>106457</v>
      </c>
      <c r="M32" s="81">
        <v>144307496</v>
      </c>
      <c r="N32" s="81">
        <v>0</v>
      </c>
      <c r="O32" s="81">
        <v>0</v>
      </c>
      <c r="P32" s="81">
        <v>0</v>
      </c>
      <c r="Q32" s="81">
        <v>0</v>
      </c>
      <c r="R32" s="81">
        <v>0</v>
      </c>
      <c r="S32" s="81">
        <v>0</v>
      </c>
      <c r="T32" s="81">
        <v>0</v>
      </c>
      <c r="U32" s="81">
        <v>0</v>
      </c>
      <c r="V32" s="81">
        <v>0</v>
      </c>
      <c r="W32" s="81">
        <v>0</v>
      </c>
      <c r="X32" s="81">
        <v>0</v>
      </c>
      <c r="Y32" s="81">
        <v>0</v>
      </c>
      <c r="Z32" s="81">
        <v>526607256.00000006</v>
      </c>
      <c r="AA32" s="81">
        <v>653620844</v>
      </c>
      <c r="AB32" s="81">
        <v>3779729137.0000005</v>
      </c>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2454</v>
      </c>
      <c r="B33" s="80">
        <v>25</v>
      </c>
      <c r="C33" s="80">
        <v>18</v>
      </c>
      <c r="D33" s="80">
        <v>25</v>
      </c>
      <c r="E33" s="80">
        <v>2022</v>
      </c>
      <c r="F33" s="80" t="s">
        <v>568</v>
      </c>
      <c r="G33" s="182" t="s">
        <v>2451</v>
      </c>
      <c r="H33" s="80" t="s">
        <v>2452</v>
      </c>
      <c r="I33" s="173"/>
      <c r="J33" s="83">
        <v>191241</v>
      </c>
      <c r="K33" s="81">
        <v>266665726</v>
      </c>
      <c r="L33" s="81">
        <v>33536</v>
      </c>
      <c r="M33" s="81">
        <v>46324527</v>
      </c>
      <c r="N33" s="81">
        <v>0</v>
      </c>
      <c r="O33" s="81">
        <v>0</v>
      </c>
      <c r="P33" s="81">
        <v>0</v>
      </c>
      <c r="Q33" s="81">
        <v>0</v>
      </c>
      <c r="R33" s="81">
        <v>0</v>
      </c>
      <c r="S33" s="81">
        <v>0</v>
      </c>
      <c r="T33" s="81">
        <v>0</v>
      </c>
      <c r="U33" s="81">
        <v>0</v>
      </c>
      <c r="V33" s="81">
        <v>0</v>
      </c>
      <c r="W33" s="81">
        <v>0</v>
      </c>
      <c r="X33" s="81">
        <v>0</v>
      </c>
      <c r="Y33" s="81">
        <v>0</v>
      </c>
      <c r="Z33" s="81">
        <v>312990252.99999994</v>
      </c>
      <c r="AA33" s="81">
        <v>460863421</v>
      </c>
      <c r="AB33" s="81">
        <v>2438732635</v>
      </c>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2486</v>
      </c>
      <c r="B34" s="80">
        <v>26</v>
      </c>
      <c r="C34" s="80">
        <v>18</v>
      </c>
      <c r="D34" s="80">
        <v>26</v>
      </c>
      <c r="E34" s="80">
        <v>2022</v>
      </c>
      <c r="F34" s="80" t="s">
        <v>568</v>
      </c>
      <c r="G34" s="182" t="s">
        <v>2483</v>
      </c>
      <c r="H34" s="80" t="s">
        <v>2484</v>
      </c>
      <c r="I34" s="173"/>
      <c r="J34" s="83">
        <v>401922</v>
      </c>
      <c r="K34" s="81">
        <v>547970760</v>
      </c>
      <c r="L34" s="81">
        <v>233162</v>
      </c>
      <c r="M34" s="81">
        <v>314827961</v>
      </c>
      <c r="N34" s="81">
        <v>0</v>
      </c>
      <c r="O34" s="81">
        <v>0</v>
      </c>
      <c r="P34" s="81">
        <v>0</v>
      </c>
      <c r="Q34" s="81">
        <v>0</v>
      </c>
      <c r="R34" s="81">
        <v>0</v>
      </c>
      <c r="S34" s="81">
        <v>0</v>
      </c>
      <c r="T34" s="81">
        <v>0</v>
      </c>
      <c r="U34" s="81">
        <v>0</v>
      </c>
      <c r="V34" s="81">
        <v>0</v>
      </c>
      <c r="W34" s="81">
        <v>0</v>
      </c>
      <c r="X34" s="81">
        <v>0</v>
      </c>
      <c r="Y34" s="81">
        <v>0</v>
      </c>
      <c r="Z34" s="81">
        <v>862798721.00000012</v>
      </c>
      <c r="AA34" s="81">
        <v>1034529401</v>
      </c>
      <c r="AB34" s="81">
        <v>4881592578</v>
      </c>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1705</v>
      </c>
      <c r="B35" s="80">
        <v>27</v>
      </c>
      <c r="C35" s="80">
        <v>18</v>
      </c>
      <c r="D35" s="80">
        <v>27</v>
      </c>
      <c r="E35" s="80">
        <v>2022</v>
      </c>
      <c r="F35" s="80" t="s">
        <v>568</v>
      </c>
      <c r="G35" s="182" t="s">
        <v>1702</v>
      </c>
      <c r="H35" s="80" t="s">
        <v>1703</v>
      </c>
      <c r="I35" s="173"/>
      <c r="J35" s="83">
        <v>120253</v>
      </c>
      <c r="K35" s="81">
        <v>165286015.00000003</v>
      </c>
      <c r="L35" s="81">
        <v>12967</v>
      </c>
      <c r="M35" s="81">
        <v>17648712</v>
      </c>
      <c r="N35" s="81">
        <v>0</v>
      </c>
      <c r="O35" s="81">
        <v>0</v>
      </c>
      <c r="P35" s="81">
        <v>0</v>
      </c>
      <c r="Q35" s="81">
        <v>0</v>
      </c>
      <c r="R35" s="81">
        <v>0</v>
      </c>
      <c r="S35" s="81">
        <v>0</v>
      </c>
      <c r="T35" s="81">
        <v>0</v>
      </c>
      <c r="U35" s="81">
        <v>0</v>
      </c>
      <c r="V35" s="81">
        <v>14</v>
      </c>
      <c r="W35" s="81">
        <v>0</v>
      </c>
      <c r="X35" s="81">
        <v>0</v>
      </c>
      <c r="Y35" s="81">
        <v>83150</v>
      </c>
      <c r="Z35" s="81">
        <v>183017877</v>
      </c>
      <c r="AA35" s="81">
        <v>300523276</v>
      </c>
      <c r="AB35" s="81">
        <v>1767306006</v>
      </c>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2039</v>
      </c>
      <c r="B36" s="80">
        <v>28</v>
      </c>
      <c r="C36" s="80">
        <v>18</v>
      </c>
      <c r="D36" s="80">
        <v>28</v>
      </c>
      <c r="E36" s="80">
        <v>2022</v>
      </c>
      <c r="F36" s="80" t="s">
        <v>568</v>
      </c>
      <c r="G36" s="182" t="s">
        <v>2020</v>
      </c>
      <c r="H36" s="80" t="s">
        <v>2021</v>
      </c>
      <c r="I36" s="173"/>
      <c r="J36" s="83">
        <v>153447</v>
      </c>
      <c r="K36" s="81">
        <v>214057213</v>
      </c>
      <c r="L36" s="81">
        <v>45584</v>
      </c>
      <c r="M36" s="81">
        <v>62955839.999999993</v>
      </c>
      <c r="N36" s="81">
        <v>0</v>
      </c>
      <c r="O36" s="81">
        <v>0</v>
      </c>
      <c r="P36" s="81">
        <v>0</v>
      </c>
      <c r="Q36" s="81">
        <v>0</v>
      </c>
      <c r="R36" s="81">
        <v>0</v>
      </c>
      <c r="S36" s="81">
        <v>0</v>
      </c>
      <c r="T36" s="81">
        <v>0</v>
      </c>
      <c r="U36" s="81">
        <v>0</v>
      </c>
      <c r="V36" s="81">
        <v>78</v>
      </c>
      <c r="W36" s="81">
        <v>0</v>
      </c>
      <c r="X36" s="81">
        <v>0</v>
      </c>
      <c r="Y36" s="81">
        <v>477315</v>
      </c>
      <c r="Z36" s="81">
        <v>277490368</v>
      </c>
      <c r="AA36" s="81">
        <v>360817979</v>
      </c>
      <c r="AB36" s="81">
        <v>1984381390</v>
      </c>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1798</v>
      </c>
      <c r="B37" s="80">
        <v>29</v>
      </c>
      <c r="C37" s="80">
        <v>18</v>
      </c>
      <c r="D37" s="80">
        <v>29</v>
      </c>
      <c r="E37" s="80">
        <v>2022</v>
      </c>
      <c r="F37" s="80" t="s">
        <v>568</v>
      </c>
      <c r="G37" s="182" t="s">
        <v>1795</v>
      </c>
      <c r="H37" s="80" t="s">
        <v>1796</v>
      </c>
      <c r="I37" s="173"/>
      <c r="J37" s="83">
        <v>160848</v>
      </c>
      <c r="K37" s="81">
        <v>224512190</v>
      </c>
      <c r="L37" s="81">
        <v>31251</v>
      </c>
      <c r="M37" s="81">
        <v>43223116.999999993</v>
      </c>
      <c r="N37" s="81">
        <v>0</v>
      </c>
      <c r="O37" s="81">
        <v>0</v>
      </c>
      <c r="P37" s="81">
        <v>0</v>
      </c>
      <c r="Q37" s="81">
        <v>0</v>
      </c>
      <c r="R37" s="81">
        <v>0</v>
      </c>
      <c r="S37" s="81">
        <v>0</v>
      </c>
      <c r="T37" s="81">
        <v>0</v>
      </c>
      <c r="U37" s="81">
        <v>0</v>
      </c>
      <c r="V37" s="81">
        <v>0</v>
      </c>
      <c r="W37" s="81">
        <v>0</v>
      </c>
      <c r="X37" s="81">
        <v>0</v>
      </c>
      <c r="Y37" s="81">
        <v>2943</v>
      </c>
      <c r="Z37" s="81">
        <v>267738250</v>
      </c>
      <c r="AA37" s="81">
        <v>382105081</v>
      </c>
      <c r="AB37" s="81">
        <v>2295483830</v>
      </c>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1640</v>
      </c>
      <c r="B38" s="80">
        <v>30</v>
      </c>
      <c r="C38" s="80">
        <v>18</v>
      </c>
      <c r="D38" s="80">
        <v>30</v>
      </c>
      <c r="E38" s="80">
        <v>2022</v>
      </c>
      <c r="F38" s="80" t="s">
        <v>568</v>
      </c>
      <c r="G38" s="182" t="s">
        <v>1637</v>
      </c>
      <c r="H38" s="80" t="s">
        <v>1638</v>
      </c>
      <c r="I38" s="173"/>
      <c r="J38" s="83">
        <v>472855</v>
      </c>
      <c r="K38" s="81">
        <v>634286438</v>
      </c>
      <c r="L38" s="81">
        <v>4867</v>
      </c>
      <c r="M38" s="81">
        <v>6467040</v>
      </c>
      <c r="N38" s="81">
        <v>0</v>
      </c>
      <c r="O38" s="81">
        <v>0</v>
      </c>
      <c r="P38" s="81">
        <v>0</v>
      </c>
      <c r="Q38" s="81">
        <v>0</v>
      </c>
      <c r="R38" s="81">
        <v>0</v>
      </c>
      <c r="S38" s="81">
        <v>0</v>
      </c>
      <c r="T38" s="81">
        <v>0</v>
      </c>
      <c r="U38" s="81">
        <v>0</v>
      </c>
      <c r="V38" s="81">
        <v>1</v>
      </c>
      <c r="W38" s="81">
        <v>0</v>
      </c>
      <c r="X38" s="81">
        <v>0</v>
      </c>
      <c r="Y38" s="81">
        <v>7113</v>
      </c>
      <c r="Z38" s="81">
        <v>640760591</v>
      </c>
      <c r="AA38" s="81">
        <v>1244727016</v>
      </c>
      <c r="AB38" s="81">
        <v>7837618406.999999</v>
      </c>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2442</v>
      </c>
      <c r="B39" s="80">
        <v>31</v>
      </c>
      <c r="C39" s="80">
        <v>18</v>
      </c>
      <c r="D39" s="80">
        <v>31</v>
      </c>
      <c r="E39" s="80">
        <v>2022</v>
      </c>
      <c r="F39" s="80" t="s">
        <v>568</v>
      </c>
      <c r="G39" s="182" t="s">
        <v>2439</v>
      </c>
      <c r="H39" s="80" t="s">
        <v>2440</v>
      </c>
      <c r="I39" s="173"/>
      <c r="J39" s="83">
        <v>343532</v>
      </c>
      <c r="K39" s="81">
        <v>471430001</v>
      </c>
      <c r="L39" s="81">
        <v>177169</v>
      </c>
      <c r="M39" s="81">
        <v>241368625</v>
      </c>
      <c r="N39" s="81">
        <v>3600</v>
      </c>
      <c r="O39" s="81">
        <v>6104224</v>
      </c>
      <c r="P39" s="81">
        <v>6619</v>
      </c>
      <c r="Q39" s="81">
        <v>35601567</v>
      </c>
      <c r="R39" s="81">
        <v>0</v>
      </c>
      <c r="S39" s="81">
        <v>0</v>
      </c>
      <c r="T39" s="81">
        <v>0</v>
      </c>
      <c r="U39" s="81">
        <v>0</v>
      </c>
      <c r="V39" s="81">
        <v>0</v>
      </c>
      <c r="W39" s="81">
        <v>0</v>
      </c>
      <c r="X39" s="81">
        <v>0</v>
      </c>
      <c r="Y39" s="81">
        <v>0</v>
      </c>
      <c r="Z39" s="81">
        <v>754504417.00000012</v>
      </c>
      <c r="AA39" s="81">
        <v>866948459</v>
      </c>
      <c r="AB39" s="81">
        <v>3431436770</v>
      </c>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1790</v>
      </c>
      <c r="B40" s="80">
        <v>32</v>
      </c>
      <c r="C40" s="80">
        <v>18</v>
      </c>
      <c r="D40" s="80">
        <v>32</v>
      </c>
      <c r="E40" s="80">
        <v>2022</v>
      </c>
      <c r="F40" s="80" t="s">
        <v>568</v>
      </c>
      <c r="G40" s="182" t="s">
        <v>1787</v>
      </c>
      <c r="H40" s="80" t="s">
        <v>1788</v>
      </c>
      <c r="I40" s="173"/>
      <c r="J40" s="83">
        <v>163950</v>
      </c>
      <c r="K40" s="81">
        <v>223838776.00000003</v>
      </c>
      <c r="L40" s="81">
        <v>76574</v>
      </c>
      <c r="M40" s="81">
        <v>103506969</v>
      </c>
      <c r="N40" s="81">
        <v>0</v>
      </c>
      <c r="O40" s="81">
        <v>0</v>
      </c>
      <c r="P40" s="81">
        <v>0</v>
      </c>
      <c r="Q40" s="81">
        <v>0</v>
      </c>
      <c r="R40" s="81">
        <v>0</v>
      </c>
      <c r="S40" s="81">
        <v>0</v>
      </c>
      <c r="T40" s="81">
        <v>0</v>
      </c>
      <c r="U40" s="81">
        <v>0</v>
      </c>
      <c r="V40" s="81">
        <v>0</v>
      </c>
      <c r="W40" s="81">
        <v>0</v>
      </c>
      <c r="X40" s="81">
        <v>0</v>
      </c>
      <c r="Y40" s="81">
        <v>0</v>
      </c>
      <c r="Z40" s="81">
        <v>327345745</v>
      </c>
      <c r="AA40" s="81">
        <v>433913570</v>
      </c>
      <c r="AB40" s="81">
        <v>2774793324</v>
      </c>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1825</v>
      </c>
      <c r="B41" s="80">
        <v>33</v>
      </c>
      <c r="C41" s="80">
        <v>18</v>
      </c>
      <c r="D41" s="80">
        <v>33</v>
      </c>
      <c r="E41" s="80">
        <v>2022</v>
      </c>
      <c r="F41" s="80" t="s">
        <v>568</v>
      </c>
      <c r="G41" s="182" t="s">
        <v>1822</v>
      </c>
      <c r="H41" s="80" t="s">
        <v>1823</v>
      </c>
      <c r="I41" s="173"/>
      <c r="J41" s="83">
        <v>77161</v>
      </c>
      <c r="K41" s="81">
        <v>107441301.00000001</v>
      </c>
      <c r="L41" s="81">
        <v>42915</v>
      </c>
      <c r="M41" s="81">
        <v>59329379</v>
      </c>
      <c r="N41" s="81">
        <v>11600</v>
      </c>
      <c r="O41" s="81">
        <v>20409865</v>
      </c>
      <c r="P41" s="81">
        <v>358</v>
      </c>
      <c r="Q41" s="81">
        <v>1988989.0000000002</v>
      </c>
      <c r="R41" s="81">
        <v>0</v>
      </c>
      <c r="S41" s="81">
        <v>0</v>
      </c>
      <c r="T41" s="81">
        <v>0</v>
      </c>
      <c r="U41" s="81">
        <v>0</v>
      </c>
      <c r="V41" s="81">
        <v>0</v>
      </c>
      <c r="W41" s="81">
        <v>0</v>
      </c>
      <c r="X41" s="81">
        <v>0</v>
      </c>
      <c r="Y41" s="81">
        <v>0</v>
      </c>
      <c r="Z41" s="81">
        <v>189169534</v>
      </c>
      <c r="AA41" s="81">
        <v>209737297.99999997</v>
      </c>
      <c r="AB41" s="81">
        <v>911847464</v>
      </c>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1689</v>
      </c>
      <c r="B42" s="80">
        <v>34</v>
      </c>
      <c r="C42" s="80">
        <v>18</v>
      </c>
      <c r="D42" s="80">
        <v>34</v>
      </c>
      <c r="E42" s="80">
        <v>2022</v>
      </c>
      <c r="F42" s="80" t="s">
        <v>568</v>
      </c>
      <c r="G42" s="182" t="s">
        <v>1686</v>
      </c>
      <c r="H42" s="80" t="s">
        <v>1687</v>
      </c>
      <c r="I42" s="173"/>
      <c r="J42" s="83">
        <v>728094</v>
      </c>
      <c r="K42" s="81">
        <v>991115399</v>
      </c>
      <c r="L42" s="81">
        <v>302250</v>
      </c>
      <c r="M42" s="81">
        <v>407478208</v>
      </c>
      <c r="N42" s="81">
        <v>0</v>
      </c>
      <c r="O42" s="81">
        <v>0</v>
      </c>
      <c r="P42" s="81">
        <v>0</v>
      </c>
      <c r="Q42" s="81">
        <v>0</v>
      </c>
      <c r="R42" s="81">
        <v>0</v>
      </c>
      <c r="S42" s="81">
        <v>0</v>
      </c>
      <c r="T42" s="81">
        <v>0</v>
      </c>
      <c r="U42" s="81">
        <v>0</v>
      </c>
      <c r="V42" s="81">
        <v>2</v>
      </c>
      <c r="W42" s="81">
        <v>0</v>
      </c>
      <c r="X42" s="81">
        <v>0</v>
      </c>
      <c r="Y42" s="81">
        <v>10792</v>
      </c>
      <c r="Z42" s="81">
        <v>1398604399</v>
      </c>
      <c r="AA42" s="81">
        <v>1827660692</v>
      </c>
      <c r="AB42" s="81">
        <v>7918751455</v>
      </c>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2502</v>
      </c>
      <c r="B43" s="80">
        <v>35</v>
      </c>
      <c r="C43" s="80">
        <v>18</v>
      </c>
      <c r="D43" s="80">
        <v>35</v>
      </c>
      <c r="E43" s="80">
        <v>2022</v>
      </c>
      <c r="F43" s="80" t="s">
        <v>568</v>
      </c>
      <c r="G43" s="182" t="s">
        <v>2499</v>
      </c>
      <c r="H43" s="80" t="s">
        <v>2500</v>
      </c>
      <c r="I43" s="173"/>
      <c r="J43" s="83">
        <v>244886</v>
      </c>
      <c r="K43" s="81">
        <v>326334912.00000006</v>
      </c>
      <c r="L43" s="81">
        <v>66</v>
      </c>
      <c r="M43" s="81">
        <v>86961</v>
      </c>
      <c r="N43" s="81">
        <v>0</v>
      </c>
      <c r="O43" s="81">
        <v>0</v>
      </c>
      <c r="P43" s="81">
        <v>0</v>
      </c>
      <c r="Q43" s="81">
        <v>0</v>
      </c>
      <c r="R43" s="81">
        <v>0</v>
      </c>
      <c r="S43" s="81">
        <v>0</v>
      </c>
      <c r="T43" s="81">
        <v>0</v>
      </c>
      <c r="U43" s="81">
        <v>0</v>
      </c>
      <c r="V43" s="81">
        <v>0</v>
      </c>
      <c r="W43" s="81">
        <v>0</v>
      </c>
      <c r="X43" s="81">
        <v>0</v>
      </c>
      <c r="Y43" s="81">
        <v>0</v>
      </c>
      <c r="Z43" s="81">
        <v>326421873</v>
      </c>
      <c r="AA43" s="81">
        <v>776120360</v>
      </c>
      <c r="AB43" s="81">
        <v>3754202546</v>
      </c>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1733</v>
      </c>
      <c r="B44" s="80">
        <v>36</v>
      </c>
      <c r="C44" s="80">
        <v>18</v>
      </c>
      <c r="D44" s="80">
        <v>36</v>
      </c>
      <c r="E44" s="80">
        <v>2022</v>
      </c>
      <c r="F44" s="80" t="s">
        <v>568</v>
      </c>
      <c r="G44" s="182" t="s">
        <v>1730</v>
      </c>
      <c r="H44" s="80" t="s">
        <v>1731</v>
      </c>
      <c r="I44" s="173"/>
      <c r="J44" s="83">
        <v>47396</v>
      </c>
      <c r="K44" s="81">
        <v>66486134.000000007</v>
      </c>
      <c r="L44" s="81">
        <v>26483</v>
      </c>
      <c r="M44" s="81">
        <v>36890218</v>
      </c>
      <c r="N44" s="81">
        <v>1100</v>
      </c>
      <c r="O44" s="81">
        <v>1865567</v>
      </c>
      <c r="P44" s="81">
        <v>0</v>
      </c>
      <c r="Q44" s="81">
        <v>0</v>
      </c>
      <c r="R44" s="81">
        <v>0</v>
      </c>
      <c r="S44" s="81">
        <v>0</v>
      </c>
      <c r="T44" s="81">
        <v>0</v>
      </c>
      <c r="U44" s="81">
        <v>0</v>
      </c>
      <c r="V44" s="81">
        <v>0</v>
      </c>
      <c r="W44" s="81">
        <v>0</v>
      </c>
      <c r="X44" s="81">
        <v>0</v>
      </c>
      <c r="Y44" s="81">
        <v>0</v>
      </c>
      <c r="Z44" s="81">
        <v>105241919</v>
      </c>
      <c r="AA44" s="81">
        <v>120319311.99999999</v>
      </c>
      <c r="AB44" s="81">
        <v>531281035.99999994</v>
      </c>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1762</v>
      </c>
      <c r="B45" s="80">
        <v>37</v>
      </c>
      <c r="C45" s="80">
        <v>18</v>
      </c>
      <c r="D45" s="80">
        <v>37</v>
      </c>
      <c r="E45" s="80">
        <v>2022</v>
      </c>
      <c r="F45" s="80" t="s">
        <v>568</v>
      </c>
      <c r="G45" s="182" t="s">
        <v>1759</v>
      </c>
      <c r="H45" s="80" t="s">
        <v>1760</v>
      </c>
      <c r="I45" s="173"/>
      <c r="J45" s="83">
        <v>85746</v>
      </c>
      <c r="K45" s="81">
        <v>121109533</v>
      </c>
      <c r="L45" s="81">
        <v>138073</v>
      </c>
      <c r="M45" s="81">
        <v>193455475</v>
      </c>
      <c r="N45" s="81">
        <v>0</v>
      </c>
      <c r="O45" s="81">
        <v>0</v>
      </c>
      <c r="P45" s="81">
        <v>0</v>
      </c>
      <c r="Q45" s="81">
        <v>0</v>
      </c>
      <c r="R45" s="81">
        <v>0</v>
      </c>
      <c r="S45" s="81">
        <v>0</v>
      </c>
      <c r="T45" s="81">
        <v>0</v>
      </c>
      <c r="U45" s="81">
        <v>0</v>
      </c>
      <c r="V45" s="81">
        <v>0</v>
      </c>
      <c r="W45" s="81">
        <v>0</v>
      </c>
      <c r="X45" s="81">
        <v>0</v>
      </c>
      <c r="Y45" s="81">
        <v>0</v>
      </c>
      <c r="Z45" s="81">
        <v>314565008.00000006</v>
      </c>
      <c r="AA45" s="81">
        <v>232329296</v>
      </c>
      <c r="AB45" s="81">
        <v>1348897818</v>
      </c>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1717</v>
      </c>
      <c r="B46" s="80">
        <v>38</v>
      </c>
      <c r="C46" s="80">
        <v>18</v>
      </c>
      <c r="D46" s="80">
        <v>38</v>
      </c>
      <c r="E46" s="80">
        <v>2022</v>
      </c>
      <c r="F46" s="80" t="s">
        <v>568</v>
      </c>
      <c r="G46" s="182" t="s">
        <v>1714</v>
      </c>
      <c r="H46" s="80" t="s">
        <v>1715</v>
      </c>
      <c r="I46" s="173"/>
      <c r="J46" s="83">
        <v>327981</v>
      </c>
      <c r="K46" s="81">
        <v>445686346</v>
      </c>
      <c r="L46" s="81">
        <v>61825</v>
      </c>
      <c r="M46" s="81">
        <v>83138221</v>
      </c>
      <c r="N46" s="81">
        <v>0</v>
      </c>
      <c r="O46" s="81">
        <v>0</v>
      </c>
      <c r="P46" s="81">
        <v>0</v>
      </c>
      <c r="Q46" s="81">
        <v>0</v>
      </c>
      <c r="R46" s="81">
        <v>0</v>
      </c>
      <c r="S46" s="81">
        <v>0</v>
      </c>
      <c r="T46" s="81">
        <v>0</v>
      </c>
      <c r="U46" s="81">
        <v>0</v>
      </c>
      <c r="V46" s="81">
        <v>0</v>
      </c>
      <c r="W46" s="81">
        <v>0</v>
      </c>
      <c r="X46" s="81">
        <v>0</v>
      </c>
      <c r="Y46" s="81">
        <v>0</v>
      </c>
      <c r="Z46" s="81">
        <v>528824567.00000006</v>
      </c>
      <c r="AA46" s="81">
        <v>787624261</v>
      </c>
      <c r="AB46" s="81">
        <v>6825501070</v>
      </c>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2438</v>
      </c>
      <c r="B47" s="80">
        <v>39</v>
      </c>
      <c r="C47" s="80">
        <v>18</v>
      </c>
      <c r="D47" s="80">
        <v>39</v>
      </c>
      <c r="E47" s="80">
        <v>2022</v>
      </c>
      <c r="F47" s="80" t="s">
        <v>568</v>
      </c>
      <c r="G47" s="182" t="s">
        <v>2435</v>
      </c>
      <c r="H47" s="80" t="s">
        <v>2436</v>
      </c>
      <c r="I47" s="173"/>
      <c r="J47" s="83">
        <v>198676</v>
      </c>
      <c r="K47" s="81">
        <v>275183771.00000006</v>
      </c>
      <c r="L47" s="81">
        <v>64626.999999999993</v>
      </c>
      <c r="M47" s="81">
        <v>88582814</v>
      </c>
      <c r="N47" s="81">
        <v>0</v>
      </c>
      <c r="O47" s="81">
        <v>0</v>
      </c>
      <c r="P47" s="81">
        <v>0</v>
      </c>
      <c r="Q47" s="81">
        <v>0</v>
      </c>
      <c r="R47" s="81">
        <v>0</v>
      </c>
      <c r="S47" s="81">
        <v>0</v>
      </c>
      <c r="T47" s="81">
        <v>0</v>
      </c>
      <c r="U47" s="81">
        <v>0</v>
      </c>
      <c r="V47" s="81">
        <v>118</v>
      </c>
      <c r="W47" s="81">
        <v>0</v>
      </c>
      <c r="X47" s="81">
        <v>0</v>
      </c>
      <c r="Y47" s="81">
        <v>726274</v>
      </c>
      <c r="Z47" s="81">
        <v>364492859</v>
      </c>
      <c r="AA47" s="81">
        <v>462733737</v>
      </c>
      <c r="AB47" s="81">
        <v>2417086537</v>
      </c>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2446</v>
      </c>
      <c r="B48" s="80">
        <v>40</v>
      </c>
      <c r="C48" s="80">
        <v>18</v>
      </c>
      <c r="D48" s="80">
        <v>40</v>
      </c>
      <c r="E48" s="80">
        <v>2022</v>
      </c>
      <c r="F48" s="80" t="s">
        <v>568</v>
      </c>
      <c r="G48" s="182" t="s">
        <v>2443</v>
      </c>
      <c r="H48" s="80" t="s">
        <v>2444</v>
      </c>
      <c r="I48" s="173"/>
      <c r="J48" s="83">
        <v>63935</v>
      </c>
      <c r="K48" s="81">
        <v>88362683.999999985</v>
      </c>
      <c r="L48" s="81">
        <v>78897</v>
      </c>
      <c r="M48" s="81">
        <v>107980482.99999999</v>
      </c>
      <c r="N48" s="81">
        <v>0</v>
      </c>
      <c r="O48" s="81">
        <v>0</v>
      </c>
      <c r="P48" s="81">
        <v>0</v>
      </c>
      <c r="Q48" s="81">
        <v>0</v>
      </c>
      <c r="R48" s="81">
        <v>0</v>
      </c>
      <c r="S48" s="81">
        <v>0</v>
      </c>
      <c r="T48" s="81">
        <v>0</v>
      </c>
      <c r="U48" s="81">
        <v>0</v>
      </c>
      <c r="V48" s="81">
        <v>0</v>
      </c>
      <c r="W48" s="81">
        <v>0</v>
      </c>
      <c r="X48" s="81">
        <v>0</v>
      </c>
      <c r="Y48" s="81">
        <v>0</v>
      </c>
      <c r="Z48" s="81">
        <v>196343167</v>
      </c>
      <c r="AA48" s="81">
        <v>138038549</v>
      </c>
      <c r="AB48" s="81">
        <v>626731405</v>
      </c>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1917</v>
      </c>
      <c r="B49" s="80">
        <v>41</v>
      </c>
      <c r="C49" s="80">
        <v>18</v>
      </c>
      <c r="D49" s="80">
        <v>41</v>
      </c>
      <c r="E49" s="80">
        <v>2022</v>
      </c>
      <c r="F49" s="80" t="s">
        <v>568</v>
      </c>
      <c r="G49" s="182" t="s">
        <v>1898</v>
      </c>
      <c r="H49" s="80" t="s">
        <v>1899</v>
      </c>
      <c r="I49" s="173"/>
      <c r="J49" s="83">
        <v>272304</v>
      </c>
      <c r="K49" s="81">
        <v>386520248.00000006</v>
      </c>
      <c r="L49" s="81">
        <v>68885</v>
      </c>
      <c r="M49" s="81">
        <v>97025084</v>
      </c>
      <c r="N49" s="81">
        <v>0</v>
      </c>
      <c r="O49" s="81">
        <v>0</v>
      </c>
      <c r="P49" s="81">
        <v>0</v>
      </c>
      <c r="Q49" s="81">
        <v>0</v>
      </c>
      <c r="R49" s="81">
        <v>0</v>
      </c>
      <c r="S49" s="81">
        <v>0</v>
      </c>
      <c r="T49" s="81">
        <v>0</v>
      </c>
      <c r="U49" s="81">
        <v>0</v>
      </c>
      <c r="V49" s="81">
        <v>0</v>
      </c>
      <c r="W49" s="81">
        <v>0</v>
      </c>
      <c r="X49" s="81">
        <v>0</v>
      </c>
      <c r="Y49" s="81">
        <v>0</v>
      </c>
      <c r="Z49" s="81">
        <v>483545332.00000006</v>
      </c>
      <c r="AA49" s="81">
        <v>635779193</v>
      </c>
      <c r="AB49" s="81">
        <v>2804170220</v>
      </c>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1697</v>
      </c>
      <c r="B50" s="80">
        <v>42</v>
      </c>
      <c r="C50" s="80">
        <v>18</v>
      </c>
      <c r="D50" s="80">
        <v>42</v>
      </c>
      <c r="E50" s="80">
        <v>2022</v>
      </c>
      <c r="F50" s="80" t="s">
        <v>568</v>
      </c>
      <c r="G50" s="182" t="s">
        <v>1694</v>
      </c>
      <c r="H50" s="80" t="s">
        <v>1695</v>
      </c>
      <c r="I50" s="173"/>
      <c r="J50" s="83">
        <v>276689</v>
      </c>
      <c r="K50" s="81">
        <v>377007347</v>
      </c>
      <c r="L50" s="81">
        <v>96731</v>
      </c>
      <c r="M50" s="81">
        <v>130612466.00000001</v>
      </c>
      <c r="N50" s="81">
        <v>22600</v>
      </c>
      <c r="O50" s="81">
        <v>38414112</v>
      </c>
      <c r="P50" s="81">
        <v>1126</v>
      </c>
      <c r="Q50" s="81">
        <v>6261654.9999999991</v>
      </c>
      <c r="R50" s="81">
        <v>0</v>
      </c>
      <c r="S50" s="81">
        <v>0</v>
      </c>
      <c r="T50" s="81">
        <v>0</v>
      </c>
      <c r="U50" s="81">
        <v>0</v>
      </c>
      <c r="V50" s="81">
        <v>0</v>
      </c>
      <c r="W50" s="81">
        <v>0</v>
      </c>
      <c r="X50" s="81">
        <v>0</v>
      </c>
      <c r="Y50" s="81">
        <v>0</v>
      </c>
      <c r="Z50" s="81">
        <v>552295580.00000012</v>
      </c>
      <c r="AA50" s="81">
        <v>671535112</v>
      </c>
      <c r="AB50" s="81">
        <v>3262255950</v>
      </c>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1810</v>
      </c>
      <c r="B51" s="80">
        <v>43</v>
      </c>
      <c r="C51" s="80">
        <v>18</v>
      </c>
      <c r="D51" s="80">
        <v>43</v>
      </c>
      <c r="E51" s="80">
        <v>2022</v>
      </c>
      <c r="F51" s="80" t="s">
        <v>568</v>
      </c>
      <c r="G51" s="182" t="s">
        <v>1807</v>
      </c>
      <c r="H51" s="80" t="s">
        <v>1808</v>
      </c>
      <c r="I51" s="173"/>
      <c r="J51" s="83">
        <v>23518</v>
      </c>
      <c r="K51" s="81">
        <v>32785730</v>
      </c>
      <c r="L51" s="81">
        <v>20825</v>
      </c>
      <c r="M51" s="81">
        <v>28817228</v>
      </c>
      <c r="N51" s="81">
        <v>6400</v>
      </c>
      <c r="O51" s="81">
        <v>10784528</v>
      </c>
      <c r="P51" s="81">
        <v>16</v>
      </c>
      <c r="Q51" s="81">
        <v>89099</v>
      </c>
      <c r="R51" s="81">
        <v>0</v>
      </c>
      <c r="S51" s="81">
        <v>0</v>
      </c>
      <c r="T51" s="81">
        <v>0</v>
      </c>
      <c r="U51" s="81">
        <v>0</v>
      </c>
      <c r="V51" s="81">
        <v>0</v>
      </c>
      <c r="W51" s="81">
        <v>0</v>
      </c>
      <c r="X51" s="81">
        <v>0</v>
      </c>
      <c r="Y51" s="81">
        <v>0</v>
      </c>
      <c r="Z51" s="81">
        <v>72476585</v>
      </c>
      <c r="AA51" s="81">
        <v>53274055</v>
      </c>
      <c r="AB51" s="81">
        <v>203153368.99999997</v>
      </c>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2466</v>
      </c>
      <c r="B52" s="80">
        <v>44</v>
      </c>
      <c r="C52" s="80">
        <v>18</v>
      </c>
      <c r="D52" s="80">
        <v>44</v>
      </c>
      <c r="E52" s="80">
        <v>2022</v>
      </c>
      <c r="F52" s="80" t="s">
        <v>568</v>
      </c>
      <c r="G52" s="182" t="s">
        <v>2463</v>
      </c>
      <c r="H52" s="80" t="s">
        <v>2464</v>
      </c>
      <c r="I52" s="173"/>
      <c r="J52" s="83">
        <v>338780</v>
      </c>
      <c r="K52" s="81">
        <v>474323397</v>
      </c>
      <c r="L52" s="81">
        <v>180672</v>
      </c>
      <c r="M52" s="81">
        <v>250795028</v>
      </c>
      <c r="N52" s="81">
        <v>0</v>
      </c>
      <c r="O52" s="81">
        <v>0</v>
      </c>
      <c r="P52" s="81">
        <v>0</v>
      </c>
      <c r="Q52" s="81">
        <v>0</v>
      </c>
      <c r="R52" s="81">
        <v>0</v>
      </c>
      <c r="S52" s="81">
        <v>0</v>
      </c>
      <c r="T52" s="81">
        <v>0</v>
      </c>
      <c r="U52" s="81">
        <v>0</v>
      </c>
      <c r="V52" s="81">
        <v>0</v>
      </c>
      <c r="W52" s="81">
        <v>0</v>
      </c>
      <c r="X52" s="81">
        <v>0</v>
      </c>
      <c r="Y52" s="81">
        <v>0</v>
      </c>
      <c r="Z52" s="81">
        <v>725118425</v>
      </c>
      <c r="AA52" s="81">
        <v>815937880.00000012</v>
      </c>
      <c r="AB52" s="81">
        <v>3803911077</v>
      </c>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1794</v>
      </c>
      <c r="B53" s="80">
        <v>45</v>
      </c>
      <c r="C53" s="80">
        <v>18</v>
      </c>
      <c r="D53" s="80">
        <v>45</v>
      </c>
      <c r="E53" s="80">
        <v>2022</v>
      </c>
      <c r="F53" s="80" t="s">
        <v>568</v>
      </c>
      <c r="G53" s="182" t="s">
        <v>1791</v>
      </c>
      <c r="H53" s="80" t="s">
        <v>1792</v>
      </c>
      <c r="I53" s="173"/>
      <c r="J53" s="83">
        <v>217840</v>
      </c>
      <c r="K53" s="81">
        <v>298230932</v>
      </c>
      <c r="L53" s="81">
        <v>204509</v>
      </c>
      <c r="M53" s="81">
        <v>277498151</v>
      </c>
      <c r="N53" s="81">
        <v>700</v>
      </c>
      <c r="O53" s="81">
        <v>1189769</v>
      </c>
      <c r="P53" s="81">
        <v>0</v>
      </c>
      <c r="Q53" s="81">
        <v>0</v>
      </c>
      <c r="R53" s="81">
        <v>0</v>
      </c>
      <c r="S53" s="81">
        <v>0</v>
      </c>
      <c r="T53" s="81">
        <v>0</v>
      </c>
      <c r="U53" s="81">
        <v>0</v>
      </c>
      <c r="V53" s="81">
        <v>0</v>
      </c>
      <c r="W53" s="81">
        <v>0</v>
      </c>
      <c r="X53" s="81">
        <v>0</v>
      </c>
      <c r="Y53" s="81">
        <v>0</v>
      </c>
      <c r="Z53" s="81">
        <v>576918852</v>
      </c>
      <c r="AA53" s="81">
        <v>502677092.99999994</v>
      </c>
      <c r="AB53" s="81">
        <v>2167464958</v>
      </c>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2506</v>
      </c>
      <c r="B54" s="80">
        <v>46</v>
      </c>
      <c r="C54" s="80">
        <v>18</v>
      </c>
      <c r="D54" s="80">
        <v>46</v>
      </c>
      <c r="E54" s="80">
        <v>2022</v>
      </c>
      <c r="F54" s="80" t="s">
        <v>568</v>
      </c>
      <c r="G54" s="182" t="s">
        <v>2503</v>
      </c>
      <c r="H54" s="80" t="s">
        <v>2504</v>
      </c>
      <c r="I54" s="173"/>
      <c r="J54" s="83">
        <v>681278</v>
      </c>
      <c r="K54" s="81">
        <v>963507233</v>
      </c>
      <c r="L54" s="81">
        <v>1075270</v>
      </c>
      <c r="M54" s="81">
        <v>1509849787</v>
      </c>
      <c r="N54" s="81">
        <v>0</v>
      </c>
      <c r="O54" s="81">
        <v>0</v>
      </c>
      <c r="P54" s="81">
        <v>0</v>
      </c>
      <c r="Q54" s="81">
        <v>0</v>
      </c>
      <c r="R54" s="81">
        <v>80.875249999999994</v>
      </c>
      <c r="S54" s="81">
        <v>479770.28094999999</v>
      </c>
      <c r="T54" s="81">
        <v>0</v>
      </c>
      <c r="U54" s="81">
        <v>0</v>
      </c>
      <c r="V54" s="81">
        <v>0</v>
      </c>
      <c r="W54" s="81">
        <v>0</v>
      </c>
      <c r="X54" s="81">
        <v>0</v>
      </c>
      <c r="Y54" s="81">
        <v>0</v>
      </c>
      <c r="Z54" s="81">
        <v>2473836790.2809501</v>
      </c>
      <c r="AA54" s="81">
        <v>1756140410</v>
      </c>
      <c r="AB54" s="81">
        <v>7476528582</v>
      </c>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1725</v>
      </c>
      <c r="B55" s="80">
        <v>47</v>
      </c>
      <c r="C55" s="80">
        <v>18</v>
      </c>
      <c r="D55" s="80">
        <v>47</v>
      </c>
      <c r="E55" s="80">
        <v>2022</v>
      </c>
      <c r="F55" s="80" t="s">
        <v>568</v>
      </c>
      <c r="G55" s="182" t="s">
        <v>1722</v>
      </c>
      <c r="H55" s="80" t="s">
        <v>1723</v>
      </c>
      <c r="I55" s="173"/>
      <c r="J55" s="83">
        <v>191653</v>
      </c>
      <c r="K55" s="81">
        <v>263229184.99999997</v>
      </c>
      <c r="L55" s="81">
        <v>29788</v>
      </c>
      <c r="M55" s="81">
        <v>40469809</v>
      </c>
      <c r="N55" s="81">
        <v>0</v>
      </c>
      <c r="O55" s="81">
        <v>0</v>
      </c>
      <c r="P55" s="81">
        <v>0</v>
      </c>
      <c r="Q55" s="81">
        <v>0</v>
      </c>
      <c r="R55" s="81">
        <v>0</v>
      </c>
      <c r="S55" s="81">
        <v>0</v>
      </c>
      <c r="T55" s="81">
        <v>0</v>
      </c>
      <c r="U55" s="81">
        <v>0</v>
      </c>
      <c r="V55" s="81">
        <v>11</v>
      </c>
      <c r="W55" s="81">
        <v>0</v>
      </c>
      <c r="X55" s="81">
        <v>0</v>
      </c>
      <c r="Y55" s="81">
        <v>64509</v>
      </c>
      <c r="Z55" s="81">
        <v>303763502.99999994</v>
      </c>
      <c r="AA55" s="81">
        <v>523034705</v>
      </c>
      <c r="AB55" s="81">
        <v>2843068186</v>
      </c>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1721</v>
      </c>
      <c r="B56" s="80">
        <v>48</v>
      </c>
      <c r="C56" s="80">
        <v>18</v>
      </c>
      <c r="D56" s="80">
        <v>48</v>
      </c>
      <c r="E56" s="80">
        <v>2022</v>
      </c>
      <c r="F56" s="80" t="s">
        <v>568</v>
      </c>
      <c r="G56" s="182" t="s">
        <v>1718</v>
      </c>
      <c r="H56" s="80" t="s">
        <v>1719</v>
      </c>
      <c r="I56" s="173"/>
      <c r="J56" s="83">
        <v>213818</v>
      </c>
      <c r="K56" s="81">
        <v>293830251</v>
      </c>
      <c r="L56" s="81">
        <v>35955</v>
      </c>
      <c r="M56" s="81">
        <v>48882614.000000007</v>
      </c>
      <c r="N56" s="81">
        <v>0</v>
      </c>
      <c r="O56" s="81">
        <v>0</v>
      </c>
      <c r="P56" s="81">
        <v>0</v>
      </c>
      <c r="Q56" s="81">
        <v>0</v>
      </c>
      <c r="R56" s="81">
        <v>0</v>
      </c>
      <c r="S56" s="81">
        <v>0</v>
      </c>
      <c r="T56" s="81">
        <v>0</v>
      </c>
      <c r="U56" s="81">
        <v>0</v>
      </c>
      <c r="V56" s="81">
        <v>0</v>
      </c>
      <c r="W56" s="81">
        <v>0</v>
      </c>
      <c r="X56" s="81">
        <v>0</v>
      </c>
      <c r="Y56" s="81">
        <v>0</v>
      </c>
      <c r="Z56" s="81">
        <v>342712865</v>
      </c>
      <c r="AA56" s="81">
        <v>565014984</v>
      </c>
      <c r="AB56" s="81">
        <v>4108876427</v>
      </c>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1701</v>
      </c>
      <c r="B57" s="80">
        <v>49</v>
      </c>
      <c r="C57" s="80">
        <v>18</v>
      </c>
      <c r="D57" s="80">
        <v>49</v>
      </c>
      <c r="E57" s="80">
        <v>2022</v>
      </c>
      <c r="F57" s="80" t="s">
        <v>568</v>
      </c>
      <c r="G57" s="182" t="s">
        <v>1698</v>
      </c>
      <c r="H57" s="80" t="s">
        <v>1699</v>
      </c>
      <c r="I57" s="173"/>
      <c r="J57" s="83">
        <v>371658</v>
      </c>
      <c r="K57" s="81">
        <v>530066095</v>
      </c>
      <c r="L57" s="81">
        <v>290864</v>
      </c>
      <c r="M57" s="81">
        <v>411635997</v>
      </c>
      <c r="N57" s="81">
        <v>3900</v>
      </c>
      <c r="O57" s="81">
        <v>6481538</v>
      </c>
      <c r="P57" s="81">
        <v>0</v>
      </c>
      <c r="Q57" s="81">
        <v>0</v>
      </c>
      <c r="R57" s="81">
        <v>0</v>
      </c>
      <c r="S57" s="81">
        <v>0</v>
      </c>
      <c r="T57" s="81">
        <v>0</v>
      </c>
      <c r="U57" s="81">
        <v>0</v>
      </c>
      <c r="V57" s="81">
        <v>0</v>
      </c>
      <c r="W57" s="81">
        <v>0</v>
      </c>
      <c r="X57" s="81">
        <v>0</v>
      </c>
      <c r="Y57" s="81">
        <v>0</v>
      </c>
      <c r="Z57" s="81">
        <v>948183630</v>
      </c>
      <c r="AA57" s="81">
        <v>895520537</v>
      </c>
      <c r="AB57" s="81">
        <v>4177725203</v>
      </c>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1802</v>
      </c>
      <c r="B58" s="80">
        <v>50</v>
      </c>
      <c r="C58" s="80">
        <v>18</v>
      </c>
      <c r="D58" s="80">
        <v>50</v>
      </c>
      <c r="E58" s="80">
        <v>2022</v>
      </c>
      <c r="F58" s="80" t="s">
        <v>568</v>
      </c>
      <c r="G58" s="182" t="s">
        <v>1799</v>
      </c>
      <c r="H58" s="80" t="s">
        <v>1800</v>
      </c>
      <c r="I58" s="173"/>
      <c r="J58" s="83">
        <v>99437</v>
      </c>
      <c r="K58" s="81">
        <v>137671203.00000003</v>
      </c>
      <c r="L58" s="81">
        <v>16303.999999999998</v>
      </c>
      <c r="M58" s="81">
        <v>22355844</v>
      </c>
      <c r="N58" s="81">
        <v>0</v>
      </c>
      <c r="O58" s="81">
        <v>0</v>
      </c>
      <c r="P58" s="81">
        <v>0</v>
      </c>
      <c r="Q58" s="81">
        <v>0</v>
      </c>
      <c r="R58" s="81">
        <v>0</v>
      </c>
      <c r="S58" s="81">
        <v>0</v>
      </c>
      <c r="T58" s="81">
        <v>0</v>
      </c>
      <c r="U58" s="81">
        <v>0</v>
      </c>
      <c r="V58" s="81">
        <v>1</v>
      </c>
      <c r="W58" s="81">
        <v>0</v>
      </c>
      <c r="X58" s="81">
        <v>0</v>
      </c>
      <c r="Y58" s="81">
        <v>3923.9999999999995</v>
      </c>
      <c r="Z58" s="81">
        <v>160030971.00000003</v>
      </c>
      <c r="AA58" s="81">
        <v>254880736</v>
      </c>
      <c r="AB58" s="81">
        <v>1336634172</v>
      </c>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2498</v>
      </c>
      <c r="B59" s="80">
        <v>51</v>
      </c>
      <c r="C59" s="80">
        <v>18</v>
      </c>
      <c r="D59" s="80">
        <v>51</v>
      </c>
      <c r="E59" s="80">
        <v>2022</v>
      </c>
      <c r="F59" s="80" t="s">
        <v>568</v>
      </c>
      <c r="G59" s="182" t="s">
        <v>2495</v>
      </c>
      <c r="H59" s="80" t="s">
        <v>2496</v>
      </c>
      <c r="I59" s="173"/>
      <c r="J59" s="83">
        <v>314742</v>
      </c>
      <c r="K59" s="81">
        <v>426947634</v>
      </c>
      <c r="L59" s="81">
        <v>7542</v>
      </c>
      <c r="M59" s="81">
        <v>10151810</v>
      </c>
      <c r="N59" s="81">
        <v>0</v>
      </c>
      <c r="O59" s="81">
        <v>0</v>
      </c>
      <c r="P59" s="81">
        <v>0</v>
      </c>
      <c r="Q59" s="81">
        <v>0</v>
      </c>
      <c r="R59" s="81">
        <v>0</v>
      </c>
      <c r="S59" s="81">
        <v>0</v>
      </c>
      <c r="T59" s="81">
        <v>0</v>
      </c>
      <c r="U59" s="81">
        <v>0</v>
      </c>
      <c r="V59" s="81">
        <v>0</v>
      </c>
      <c r="W59" s="81">
        <v>0</v>
      </c>
      <c r="X59" s="81">
        <v>0</v>
      </c>
      <c r="Y59" s="81">
        <v>0</v>
      </c>
      <c r="Z59" s="81">
        <v>437099444</v>
      </c>
      <c r="AA59" s="81">
        <v>712375233</v>
      </c>
      <c r="AB59" s="81">
        <v>2695182364</v>
      </c>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1817</v>
      </c>
      <c r="B60" s="80">
        <v>52</v>
      </c>
      <c r="C60" s="80">
        <v>18</v>
      </c>
      <c r="D60" s="80">
        <v>52</v>
      </c>
      <c r="E60" s="80">
        <v>2022</v>
      </c>
      <c r="F60" s="80" t="s">
        <v>568</v>
      </c>
      <c r="G60" s="182" t="s">
        <v>1815</v>
      </c>
      <c r="H60" s="80" t="s">
        <v>1758</v>
      </c>
      <c r="I60" s="173"/>
      <c r="J60" s="83">
        <v>85298</v>
      </c>
      <c r="K60" s="81">
        <v>110773945.00000001</v>
      </c>
      <c r="L60" s="81">
        <v>271475</v>
      </c>
      <c r="M60" s="81">
        <v>351014827.99999994</v>
      </c>
      <c r="N60" s="81">
        <v>3400</v>
      </c>
      <c r="O60" s="81">
        <v>5608244</v>
      </c>
      <c r="P60" s="81">
        <v>0</v>
      </c>
      <c r="Q60" s="81">
        <v>0</v>
      </c>
      <c r="R60" s="81">
        <v>0</v>
      </c>
      <c r="S60" s="81">
        <v>0</v>
      </c>
      <c r="T60" s="81">
        <v>0</v>
      </c>
      <c r="U60" s="81">
        <v>0</v>
      </c>
      <c r="V60" s="81">
        <v>0</v>
      </c>
      <c r="W60" s="81">
        <v>0</v>
      </c>
      <c r="X60" s="81">
        <v>0</v>
      </c>
      <c r="Y60" s="81">
        <v>0</v>
      </c>
      <c r="Z60" s="81">
        <v>467397017</v>
      </c>
      <c r="AA60" s="81">
        <v>192272411</v>
      </c>
      <c r="AB60" s="81">
        <v>941174741.99999988</v>
      </c>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1757</v>
      </c>
      <c r="B61" s="80">
        <v>53</v>
      </c>
      <c r="C61" s="80">
        <v>18</v>
      </c>
      <c r="D61" s="80">
        <v>53</v>
      </c>
      <c r="E61" s="80">
        <v>2022</v>
      </c>
      <c r="F61" s="80" t="s">
        <v>568</v>
      </c>
      <c r="G61" s="182" t="s">
        <v>1754</v>
      </c>
      <c r="H61" s="80" t="s">
        <v>1755</v>
      </c>
      <c r="I61" s="173"/>
      <c r="J61" s="83">
        <v>68036</v>
      </c>
      <c r="K61" s="81">
        <v>95006891.000000015</v>
      </c>
      <c r="L61" s="81">
        <v>23775</v>
      </c>
      <c r="M61" s="81">
        <v>32937006.000000004</v>
      </c>
      <c r="N61" s="81">
        <v>6300</v>
      </c>
      <c r="O61" s="81">
        <v>10357488</v>
      </c>
      <c r="P61" s="81">
        <v>24</v>
      </c>
      <c r="Q61" s="81">
        <v>127810</v>
      </c>
      <c r="R61" s="81">
        <v>0</v>
      </c>
      <c r="S61" s="81">
        <v>0</v>
      </c>
      <c r="T61" s="81">
        <v>0</v>
      </c>
      <c r="U61" s="81">
        <v>0</v>
      </c>
      <c r="V61" s="81">
        <v>0</v>
      </c>
      <c r="W61" s="81">
        <v>0</v>
      </c>
      <c r="X61" s="81">
        <v>0</v>
      </c>
      <c r="Y61" s="81">
        <v>0</v>
      </c>
      <c r="Z61" s="81">
        <v>138429195</v>
      </c>
      <c r="AA61" s="81">
        <v>173044914</v>
      </c>
      <c r="AB61" s="81">
        <v>806171195</v>
      </c>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2458</v>
      </c>
      <c r="B62" s="80">
        <v>54</v>
      </c>
      <c r="C62" s="80">
        <v>18</v>
      </c>
      <c r="D62" s="80">
        <v>54</v>
      </c>
      <c r="E62" s="80">
        <v>2022</v>
      </c>
      <c r="F62" s="80" t="s">
        <v>568</v>
      </c>
      <c r="G62" s="182" t="s">
        <v>2455</v>
      </c>
      <c r="H62" s="80" t="s">
        <v>2456</v>
      </c>
      <c r="I62" s="173"/>
      <c r="J62" s="83">
        <v>106995</v>
      </c>
      <c r="K62" s="81">
        <v>149140659.00000003</v>
      </c>
      <c r="L62" s="81">
        <v>17691</v>
      </c>
      <c r="M62" s="81">
        <v>24400035</v>
      </c>
      <c r="N62" s="81">
        <v>0</v>
      </c>
      <c r="O62" s="81">
        <v>0</v>
      </c>
      <c r="P62" s="81">
        <v>0</v>
      </c>
      <c r="Q62" s="81">
        <v>0</v>
      </c>
      <c r="R62" s="81">
        <v>0</v>
      </c>
      <c r="S62" s="81">
        <v>0</v>
      </c>
      <c r="T62" s="81">
        <v>0</v>
      </c>
      <c r="U62" s="81">
        <v>0</v>
      </c>
      <c r="V62" s="81">
        <v>11</v>
      </c>
      <c r="W62" s="81">
        <v>0</v>
      </c>
      <c r="X62" s="81">
        <v>0</v>
      </c>
      <c r="Y62" s="81">
        <v>67206.999999999985</v>
      </c>
      <c r="Z62" s="81">
        <v>173607901</v>
      </c>
      <c r="AA62" s="81">
        <v>236848958.99999997</v>
      </c>
      <c r="AB62" s="81">
        <v>1658850543.9999998</v>
      </c>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1778</v>
      </c>
      <c r="B63" s="80">
        <v>55</v>
      </c>
      <c r="C63" s="80">
        <v>18</v>
      </c>
      <c r="D63" s="80">
        <v>55</v>
      </c>
      <c r="E63" s="80">
        <v>2022</v>
      </c>
      <c r="F63" s="80" t="s">
        <v>568</v>
      </c>
      <c r="G63" s="182" t="s">
        <v>1775</v>
      </c>
      <c r="H63" s="80" t="s">
        <v>1776</v>
      </c>
      <c r="I63" s="173"/>
      <c r="J63" s="83">
        <v>131173</v>
      </c>
      <c r="K63" s="81">
        <v>178292647</v>
      </c>
      <c r="L63" s="81">
        <v>112691</v>
      </c>
      <c r="M63" s="81">
        <v>152122775</v>
      </c>
      <c r="N63" s="81">
        <v>0</v>
      </c>
      <c r="O63" s="81">
        <v>0</v>
      </c>
      <c r="P63" s="81">
        <v>0</v>
      </c>
      <c r="Q63" s="81">
        <v>0</v>
      </c>
      <c r="R63" s="81">
        <v>0</v>
      </c>
      <c r="S63" s="81">
        <v>0</v>
      </c>
      <c r="T63" s="81">
        <v>0</v>
      </c>
      <c r="U63" s="81">
        <v>0</v>
      </c>
      <c r="V63" s="81">
        <v>0</v>
      </c>
      <c r="W63" s="81">
        <v>0</v>
      </c>
      <c r="X63" s="81">
        <v>0</v>
      </c>
      <c r="Y63" s="81">
        <v>0</v>
      </c>
      <c r="Z63" s="81">
        <v>330415421.99999994</v>
      </c>
      <c r="AA63" s="81">
        <v>364199372</v>
      </c>
      <c r="AB63" s="81">
        <v>2050103956</v>
      </c>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1737</v>
      </c>
      <c r="B64" s="80">
        <v>56</v>
      </c>
      <c r="C64" s="80">
        <v>18</v>
      </c>
      <c r="D64" s="80">
        <v>56</v>
      </c>
      <c r="E64" s="80">
        <v>2022</v>
      </c>
      <c r="F64" s="80" t="s">
        <v>568</v>
      </c>
      <c r="G64" s="182" t="s">
        <v>1734</v>
      </c>
      <c r="H64" s="80" t="s">
        <v>1735</v>
      </c>
      <c r="I64" s="173"/>
      <c r="J64" s="83">
        <v>120972</v>
      </c>
      <c r="K64" s="81">
        <v>165873030</v>
      </c>
      <c r="L64" s="81">
        <v>74321</v>
      </c>
      <c r="M64" s="81">
        <v>100806975.99999999</v>
      </c>
      <c r="N64" s="81">
        <v>1500</v>
      </c>
      <c r="O64" s="81">
        <v>2785804</v>
      </c>
      <c r="P64" s="81">
        <v>0</v>
      </c>
      <c r="Q64" s="81">
        <v>0</v>
      </c>
      <c r="R64" s="81">
        <v>0</v>
      </c>
      <c r="S64" s="81">
        <v>0</v>
      </c>
      <c r="T64" s="81">
        <v>0</v>
      </c>
      <c r="U64" s="81">
        <v>0</v>
      </c>
      <c r="V64" s="81">
        <v>0</v>
      </c>
      <c r="W64" s="81">
        <v>0</v>
      </c>
      <c r="X64" s="81">
        <v>0</v>
      </c>
      <c r="Y64" s="81">
        <v>0</v>
      </c>
      <c r="Z64" s="81">
        <v>269465810</v>
      </c>
      <c r="AA64" s="81">
        <v>291362680</v>
      </c>
      <c r="AB64" s="81">
        <v>1609206159</v>
      </c>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2462</v>
      </c>
      <c r="B65" s="80">
        <v>57</v>
      </c>
      <c r="C65" s="80">
        <v>18</v>
      </c>
      <c r="D65" s="80">
        <v>57</v>
      </c>
      <c r="E65" s="80">
        <v>2022</v>
      </c>
      <c r="F65" s="80" t="s">
        <v>568</v>
      </c>
      <c r="G65" s="182" t="s">
        <v>2459</v>
      </c>
      <c r="H65" s="80" t="s">
        <v>2460</v>
      </c>
      <c r="I65" s="173"/>
      <c r="J65" s="83">
        <v>250802</v>
      </c>
      <c r="K65" s="81">
        <v>337750579</v>
      </c>
      <c r="L65" s="81">
        <v>4599</v>
      </c>
      <c r="M65" s="81">
        <v>6148763</v>
      </c>
      <c r="N65" s="81">
        <v>0</v>
      </c>
      <c r="O65" s="81">
        <v>0</v>
      </c>
      <c r="P65" s="81">
        <v>0</v>
      </c>
      <c r="Q65" s="81">
        <v>0</v>
      </c>
      <c r="R65" s="81">
        <v>0</v>
      </c>
      <c r="S65" s="81">
        <v>0</v>
      </c>
      <c r="T65" s="81">
        <v>0</v>
      </c>
      <c r="U65" s="81">
        <v>0</v>
      </c>
      <c r="V65" s="81">
        <v>0</v>
      </c>
      <c r="W65" s="81">
        <v>0</v>
      </c>
      <c r="X65" s="81">
        <v>0</v>
      </c>
      <c r="Y65" s="81">
        <v>0</v>
      </c>
      <c r="Z65" s="81">
        <v>343899342</v>
      </c>
      <c r="AA65" s="81">
        <v>749822640</v>
      </c>
      <c r="AB65" s="81">
        <v>4250193281.9999995</v>
      </c>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1774</v>
      </c>
      <c r="B66" s="80">
        <v>58</v>
      </c>
      <c r="C66" s="80">
        <v>18</v>
      </c>
      <c r="D66" s="80">
        <v>58</v>
      </c>
      <c r="E66" s="80">
        <v>2022</v>
      </c>
      <c r="F66" s="80" t="s">
        <v>568</v>
      </c>
      <c r="G66" s="182" t="s">
        <v>1771</v>
      </c>
      <c r="H66" s="80" t="s">
        <v>1772</v>
      </c>
      <c r="I66" s="173"/>
      <c r="J66" s="83">
        <v>44430</v>
      </c>
      <c r="K66" s="81">
        <v>60635152.999999993</v>
      </c>
      <c r="L66" s="81">
        <v>17868</v>
      </c>
      <c r="M66" s="81">
        <v>24208624</v>
      </c>
      <c r="N66" s="81">
        <v>10100</v>
      </c>
      <c r="O66" s="81">
        <v>16763746.999999998</v>
      </c>
      <c r="P66" s="81">
        <v>195</v>
      </c>
      <c r="Q66" s="81">
        <v>1047845.0000000001</v>
      </c>
      <c r="R66" s="81">
        <v>0</v>
      </c>
      <c r="S66" s="81">
        <v>0</v>
      </c>
      <c r="T66" s="81">
        <v>0</v>
      </c>
      <c r="U66" s="81">
        <v>0</v>
      </c>
      <c r="V66" s="81">
        <v>0</v>
      </c>
      <c r="W66" s="81">
        <v>0</v>
      </c>
      <c r="X66" s="81">
        <v>0</v>
      </c>
      <c r="Y66" s="81">
        <v>0</v>
      </c>
      <c r="Z66" s="81">
        <v>102655368.99999997</v>
      </c>
      <c r="AA66" s="81">
        <v>111501657.00000001</v>
      </c>
      <c r="AB66" s="81">
        <v>497417929.00000006</v>
      </c>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1786</v>
      </c>
      <c r="B67" s="80">
        <v>59</v>
      </c>
      <c r="C67" s="80">
        <v>18</v>
      </c>
      <c r="D67" s="80">
        <v>59</v>
      </c>
      <c r="E67" s="80">
        <v>2022</v>
      </c>
      <c r="F67" s="80" t="s">
        <v>568</v>
      </c>
      <c r="G67" s="182" t="s">
        <v>1783</v>
      </c>
      <c r="H67" s="80" t="s">
        <v>1784</v>
      </c>
      <c r="I67" s="173"/>
      <c r="J67" s="83">
        <v>180893</v>
      </c>
      <c r="K67" s="81">
        <v>249579847</v>
      </c>
      <c r="L67" s="81">
        <v>32220</v>
      </c>
      <c r="M67" s="81">
        <v>44059800</v>
      </c>
      <c r="N67" s="81">
        <v>0</v>
      </c>
      <c r="O67" s="81">
        <v>0</v>
      </c>
      <c r="P67" s="81">
        <v>0</v>
      </c>
      <c r="Q67" s="81">
        <v>0</v>
      </c>
      <c r="R67" s="81">
        <v>0</v>
      </c>
      <c r="S67" s="81">
        <v>0</v>
      </c>
      <c r="T67" s="81">
        <v>0</v>
      </c>
      <c r="U67" s="81">
        <v>0</v>
      </c>
      <c r="V67" s="81">
        <v>0</v>
      </c>
      <c r="W67" s="81">
        <v>0</v>
      </c>
      <c r="X67" s="81">
        <v>0</v>
      </c>
      <c r="Y67" s="81">
        <v>0</v>
      </c>
      <c r="Z67" s="81">
        <v>293639647</v>
      </c>
      <c r="AA67" s="81">
        <v>448363526</v>
      </c>
      <c r="AB67" s="81">
        <v>1963263666</v>
      </c>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1766</v>
      </c>
      <c r="B68" s="80">
        <v>60</v>
      </c>
      <c r="C68" s="80">
        <v>18</v>
      </c>
      <c r="D68" s="80">
        <v>60</v>
      </c>
      <c r="E68" s="80">
        <v>2022</v>
      </c>
      <c r="F68" s="80" t="s">
        <v>568</v>
      </c>
      <c r="G68" s="182" t="s">
        <v>1763</v>
      </c>
      <c r="H68" s="80" t="s">
        <v>1764</v>
      </c>
      <c r="I68" s="173"/>
      <c r="J68" s="83">
        <v>117585</v>
      </c>
      <c r="K68" s="81">
        <v>166459678.00000003</v>
      </c>
      <c r="L68" s="81">
        <v>79146</v>
      </c>
      <c r="M68" s="81">
        <v>111221279</v>
      </c>
      <c r="N68" s="81">
        <v>0</v>
      </c>
      <c r="O68" s="81">
        <v>0</v>
      </c>
      <c r="P68" s="81">
        <v>0</v>
      </c>
      <c r="Q68" s="81">
        <v>0</v>
      </c>
      <c r="R68" s="81">
        <v>0</v>
      </c>
      <c r="S68" s="81">
        <v>0</v>
      </c>
      <c r="T68" s="81">
        <v>0</v>
      </c>
      <c r="U68" s="81">
        <v>0</v>
      </c>
      <c r="V68" s="81">
        <v>0</v>
      </c>
      <c r="W68" s="81">
        <v>0</v>
      </c>
      <c r="X68" s="81">
        <v>0</v>
      </c>
      <c r="Y68" s="81">
        <v>0</v>
      </c>
      <c r="Z68" s="81">
        <v>277680957.00000006</v>
      </c>
      <c r="AA68" s="81">
        <v>261636017</v>
      </c>
      <c r="AB68" s="81">
        <v>1048037519.9999999</v>
      </c>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1741</v>
      </c>
      <c r="B69" s="80">
        <v>61</v>
      </c>
      <c r="C69" s="80">
        <v>18</v>
      </c>
      <c r="D69" s="80">
        <v>61</v>
      </c>
      <c r="E69" s="80">
        <v>2022</v>
      </c>
      <c r="F69" s="80" t="s">
        <v>568</v>
      </c>
      <c r="G69" s="182" t="s">
        <v>1738</v>
      </c>
      <c r="H69" s="80" t="s">
        <v>1739</v>
      </c>
      <c r="I69" s="173"/>
      <c r="J69" s="83">
        <v>196540</v>
      </c>
      <c r="K69" s="81">
        <v>278125922</v>
      </c>
      <c r="L69" s="81">
        <v>258492.00000000003</v>
      </c>
      <c r="M69" s="81">
        <v>363047838</v>
      </c>
      <c r="N69" s="81">
        <v>1900</v>
      </c>
      <c r="O69" s="81">
        <v>3274487</v>
      </c>
      <c r="P69" s="81">
        <v>0</v>
      </c>
      <c r="Q69" s="81">
        <v>0</v>
      </c>
      <c r="R69" s="81">
        <v>0</v>
      </c>
      <c r="S69" s="81">
        <v>0</v>
      </c>
      <c r="T69" s="81">
        <v>0</v>
      </c>
      <c r="U69" s="81">
        <v>0</v>
      </c>
      <c r="V69" s="81">
        <v>0</v>
      </c>
      <c r="W69" s="81">
        <v>0</v>
      </c>
      <c r="X69" s="81">
        <v>0</v>
      </c>
      <c r="Y69" s="81">
        <v>0</v>
      </c>
      <c r="Z69" s="81">
        <v>644448247.00000012</v>
      </c>
      <c r="AA69" s="81">
        <v>449359241</v>
      </c>
      <c r="AB69" s="81">
        <v>2042225759</v>
      </c>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1770</v>
      </c>
      <c r="B70" s="80">
        <v>62</v>
      </c>
      <c r="C70" s="80">
        <v>18</v>
      </c>
      <c r="D70" s="80">
        <v>62</v>
      </c>
      <c r="E70" s="80">
        <v>2022</v>
      </c>
      <c r="F70" s="80" t="s">
        <v>568</v>
      </c>
      <c r="G70" s="182" t="s">
        <v>1767</v>
      </c>
      <c r="H70" s="80" t="s">
        <v>1768</v>
      </c>
      <c r="I70" s="173"/>
      <c r="J70" s="83">
        <v>92225</v>
      </c>
      <c r="K70" s="81">
        <v>129585669</v>
      </c>
      <c r="L70" s="81">
        <v>132059</v>
      </c>
      <c r="M70" s="81">
        <v>184085032</v>
      </c>
      <c r="N70" s="81">
        <v>0</v>
      </c>
      <c r="O70" s="81">
        <v>0</v>
      </c>
      <c r="P70" s="81">
        <v>0</v>
      </c>
      <c r="Q70" s="81">
        <v>0</v>
      </c>
      <c r="R70" s="81">
        <v>0</v>
      </c>
      <c r="S70" s="81">
        <v>0</v>
      </c>
      <c r="T70" s="81">
        <v>0</v>
      </c>
      <c r="U70" s="81">
        <v>0</v>
      </c>
      <c r="V70" s="81">
        <v>0</v>
      </c>
      <c r="W70" s="81">
        <v>0</v>
      </c>
      <c r="X70" s="81">
        <v>0</v>
      </c>
      <c r="Y70" s="81">
        <v>0</v>
      </c>
      <c r="Z70" s="81">
        <v>313670701</v>
      </c>
      <c r="AA70" s="81">
        <v>191273024</v>
      </c>
      <c r="AB70" s="81">
        <v>1158453780</v>
      </c>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2470</v>
      </c>
      <c r="B71" s="80">
        <v>63</v>
      </c>
      <c r="C71" s="80">
        <v>18</v>
      </c>
      <c r="D71" s="80">
        <v>63</v>
      </c>
      <c r="E71" s="80">
        <v>2022</v>
      </c>
      <c r="F71" s="80" t="s">
        <v>568</v>
      </c>
      <c r="G71" s="182" t="s">
        <v>2467</v>
      </c>
      <c r="H71" s="80" t="s">
        <v>2468</v>
      </c>
      <c r="I71" s="173"/>
      <c r="J71" s="83">
        <v>123927</v>
      </c>
      <c r="K71" s="81">
        <v>167339506</v>
      </c>
      <c r="L71" s="81">
        <v>7763</v>
      </c>
      <c r="M71" s="81">
        <v>10407375</v>
      </c>
      <c r="N71" s="81">
        <v>0</v>
      </c>
      <c r="O71" s="81">
        <v>0</v>
      </c>
      <c r="P71" s="81">
        <v>0</v>
      </c>
      <c r="Q71" s="81">
        <v>0</v>
      </c>
      <c r="R71" s="81">
        <v>0</v>
      </c>
      <c r="S71" s="81">
        <v>0</v>
      </c>
      <c r="T71" s="81">
        <v>0</v>
      </c>
      <c r="U71" s="81">
        <v>0</v>
      </c>
      <c r="V71" s="81">
        <v>22</v>
      </c>
      <c r="W71" s="81">
        <v>0</v>
      </c>
      <c r="X71" s="81">
        <v>0</v>
      </c>
      <c r="Y71" s="81">
        <v>134659</v>
      </c>
      <c r="Z71" s="81">
        <v>177881540</v>
      </c>
      <c r="AA71" s="81">
        <v>340666822</v>
      </c>
      <c r="AB71" s="81">
        <v>2599782381</v>
      </c>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1709</v>
      </c>
      <c r="B72" s="80">
        <v>64</v>
      </c>
      <c r="C72" s="80">
        <v>18</v>
      </c>
      <c r="D72" s="80">
        <v>64</v>
      </c>
      <c r="E72" s="80">
        <v>2022</v>
      </c>
      <c r="F72" s="80" t="s">
        <v>568</v>
      </c>
      <c r="G72" s="182" t="s">
        <v>1706</v>
      </c>
      <c r="H72" s="80" t="s">
        <v>1707</v>
      </c>
      <c r="I72" s="173"/>
      <c r="J72" s="83">
        <v>112611</v>
      </c>
      <c r="K72" s="81">
        <v>150815859</v>
      </c>
      <c r="L72" s="81">
        <v>22</v>
      </c>
      <c r="M72" s="81">
        <v>29006</v>
      </c>
      <c r="N72" s="81">
        <v>0</v>
      </c>
      <c r="O72" s="81">
        <v>0</v>
      </c>
      <c r="P72" s="81">
        <v>0</v>
      </c>
      <c r="Q72" s="81">
        <v>0</v>
      </c>
      <c r="R72" s="81">
        <v>0</v>
      </c>
      <c r="S72" s="81">
        <v>0</v>
      </c>
      <c r="T72" s="81">
        <v>0</v>
      </c>
      <c r="U72" s="81">
        <v>0</v>
      </c>
      <c r="V72" s="81">
        <v>0</v>
      </c>
      <c r="W72" s="81">
        <v>0</v>
      </c>
      <c r="X72" s="81">
        <v>0</v>
      </c>
      <c r="Y72" s="81">
        <v>0</v>
      </c>
      <c r="Z72" s="81">
        <v>150844865</v>
      </c>
      <c r="AA72" s="81">
        <v>323023847</v>
      </c>
      <c r="AB72" s="81">
        <v>2793607304</v>
      </c>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1242</v>
      </c>
      <c r="B73" s="80">
        <v>65</v>
      </c>
      <c r="C73" s="80">
        <v>18</v>
      </c>
      <c r="D73" s="80">
        <v>65</v>
      </c>
      <c r="E73" s="80">
        <v>2022</v>
      </c>
      <c r="F73" s="80" t="s">
        <v>568</v>
      </c>
      <c r="G73" s="182" t="s">
        <v>564</v>
      </c>
      <c r="H73" s="80" t="s">
        <v>564</v>
      </c>
      <c r="I73" s="173"/>
      <c r="J73" s="83"/>
      <c r="K73" s="81"/>
      <c r="L73" s="81"/>
      <c r="M73" s="81"/>
      <c r="N73" s="81"/>
      <c r="O73" s="81"/>
      <c r="P73" s="81"/>
      <c r="Q73" s="81"/>
      <c r="R73" s="81"/>
      <c r="S73" s="81"/>
      <c r="T73" s="81"/>
      <c r="U73" s="81"/>
      <c r="V73" s="81"/>
      <c r="W73" s="81"/>
      <c r="X73" s="81"/>
      <c r="Y73" s="81"/>
      <c r="Z73" s="81"/>
      <c r="AA73" s="81"/>
      <c r="AB73" s="81"/>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1242</v>
      </c>
      <c r="B74" s="80">
        <v>66</v>
      </c>
      <c r="C74" s="80">
        <v>18</v>
      </c>
      <c r="D74" s="80">
        <v>66</v>
      </c>
      <c r="E74" s="80">
        <v>2022</v>
      </c>
      <c r="F74" s="80" t="s">
        <v>568</v>
      </c>
      <c r="G74" s="182" t="s">
        <v>564</v>
      </c>
      <c r="H74" s="80" t="s">
        <v>564</v>
      </c>
      <c r="I74" s="173"/>
      <c r="J74" s="83"/>
      <c r="K74" s="81"/>
      <c r="L74" s="81"/>
      <c r="M74" s="81"/>
      <c r="N74" s="81"/>
      <c r="O74" s="81"/>
      <c r="P74" s="81"/>
      <c r="Q74" s="81"/>
      <c r="R74" s="81"/>
      <c r="S74" s="81"/>
      <c r="T74" s="81"/>
      <c r="U74" s="81"/>
      <c r="V74" s="81"/>
      <c r="W74" s="81"/>
      <c r="X74" s="81"/>
      <c r="Y74" s="81"/>
      <c r="Z74" s="81"/>
      <c r="AA74" s="81"/>
      <c r="AB74" s="81"/>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1242</v>
      </c>
      <c r="B75" s="80">
        <v>67</v>
      </c>
      <c r="C75" s="80">
        <v>18</v>
      </c>
      <c r="D75" s="80">
        <v>67</v>
      </c>
      <c r="E75" s="80">
        <v>2022</v>
      </c>
      <c r="F75" s="80" t="s">
        <v>568</v>
      </c>
      <c r="G75" s="182" t="s">
        <v>564</v>
      </c>
      <c r="H75" s="80" t="s">
        <v>564</v>
      </c>
      <c r="I75" s="173"/>
      <c r="J75" s="83"/>
      <c r="K75" s="81"/>
      <c r="L75" s="81"/>
      <c r="M75" s="81"/>
      <c r="N75" s="81"/>
      <c r="O75" s="81"/>
      <c r="P75" s="81"/>
      <c r="Q75" s="81"/>
      <c r="R75" s="81"/>
      <c r="S75" s="81"/>
      <c r="T75" s="81"/>
      <c r="U75" s="81"/>
      <c r="V75" s="81"/>
      <c r="W75" s="81"/>
      <c r="X75" s="81"/>
      <c r="Y75" s="81"/>
      <c r="Z75" s="81"/>
      <c r="AA75" s="81"/>
      <c r="AB75" s="81"/>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1242</v>
      </c>
      <c r="B76" s="80">
        <v>68</v>
      </c>
      <c r="C76" s="80">
        <v>18</v>
      </c>
      <c r="D76" s="80">
        <v>68</v>
      </c>
      <c r="E76" s="80">
        <v>2022</v>
      </c>
      <c r="F76" s="80" t="s">
        <v>568</v>
      </c>
      <c r="G76" s="182" t="s">
        <v>564</v>
      </c>
      <c r="H76" s="80" t="s">
        <v>564</v>
      </c>
      <c r="I76" s="173"/>
      <c r="J76" s="83"/>
      <c r="K76" s="81"/>
      <c r="L76" s="81"/>
      <c r="M76" s="81"/>
      <c r="N76" s="81"/>
      <c r="O76" s="81"/>
      <c r="P76" s="81"/>
      <c r="Q76" s="81"/>
      <c r="R76" s="81"/>
      <c r="S76" s="81"/>
      <c r="T76" s="81"/>
      <c r="U76" s="81"/>
      <c r="V76" s="81"/>
      <c r="W76" s="81"/>
      <c r="X76" s="81"/>
      <c r="Y76" s="81"/>
      <c r="Z76" s="81"/>
      <c r="AA76" s="81"/>
      <c r="AB76" s="81"/>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1242</v>
      </c>
      <c r="B77" s="80">
        <v>69</v>
      </c>
      <c r="C77" s="80">
        <v>18</v>
      </c>
      <c r="D77" s="80">
        <v>69</v>
      </c>
      <c r="E77" s="80">
        <v>2022</v>
      </c>
      <c r="F77" s="80" t="s">
        <v>568</v>
      </c>
      <c r="G77" s="182" t="s">
        <v>564</v>
      </c>
      <c r="H77" s="80" t="s">
        <v>564</v>
      </c>
      <c r="I77" s="173"/>
      <c r="J77" s="83"/>
      <c r="K77" s="81"/>
      <c r="L77" s="81"/>
      <c r="M77" s="81"/>
      <c r="N77" s="81"/>
      <c r="O77" s="81"/>
      <c r="P77" s="81"/>
      <c r="Q77" s="81"/>
      <c r="R77" s="81"/>
      <c r="S77" s="81"/>
      <c r="T77" s="81"/>
      <c r="U77" s="81"/>
      <c r="V77" s="81"/>
      <c r="W77" s="81"/>
      <c r="X77" s="81"/>
      <c r="Y77" s="81"/>
      <c r="Z77" s="81"/>
      <c r="AA77" s="81"/>
      <c r="AB77" s="81"/>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1242</v>
      </c>
      <c r="B78" s="80">
        <v>70</v>
      </c>
      <c r="C78" s="80">
        <v>18</v>
      </c>
      <c r="D78" s="80">
        <v>70</v>
      </c>
      <c r="E78" s="80">
        <v>2022</v>
      </c>
      <c r="F78" s="80" t="s">
        <v>568</v>
      </c>
      <c r="G78" s="182" t="s">
        <v>564</v>
      </c>
      <c r="H78" s="80" t="s">
        <v>564</v>
      </c>
      <c r="I78" s="173"/>
      <c r="J78" s="83"/>
      <c r="K78" s="81"/>
      <c r="L78" s="81"/>
      <c r="M78" s="81"/>
      <c r="N78" s="81"/>
      <c r="O78" s="81"/>
      <c r="P78" s="81"/>
      <c r="Q78" s="81"/>
      <c r="R78" s="81"/>
      <c r="S78" s="81"/>
      <c r="T78" s="81"/>
      <c r="U78" s="81"/>
      <c r="V78" s="81"/>
      <c r="W78" s="81"/>
      <c r="X78" s="81"/>
      <c r="Y78" s="81"/>
      <c r="Z78" s="81"/>
      <c r="AA78" s="81"/>
      <c r="AB78" s="81"/>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1242</v>
      </c>
      <c r="B79" s="80">
        <v>71</v>
      </c>
      <c r="C79" s="80">
        <v>18</v>
      </c>
      <c r="D79" s="80">
        <v>71</v>
      </c>
      <c r="E79" s="80">
        <v>2022</v>
      </c>
      <c r="F79" s="80" t="s">
        <v>568</v>
      </c>
      <c r="G79" s="182" t="s">
        <v>564</v>
      </c>
      <c r="H79" s="80" t="s">
        <v>564</v>
      </c>
      <c r="I79" s="173"/>
      <c r="J79" s="83"/>
      <c r="K79" s="81"/>
      <c r="L79" s="81"/>
      <c r="M79" s="81"/>
      <c r="N79" s="81"/>
      <c r="O79" s="81"/>
      <c r="P79" s="81"/>
      <c r="Q79" s="81"/>
      <c r="R79" s="81"/>
      <c r="S79" s="81"/>
      <c r="T79" s="81"/>
      <c r="U79" s="81"/>
      <c r="V79" s="81"/>
      <c r="W79" s="81"/>
      <c r="X79" s="81"/>
      <c r="Y79" s="81"/>
      <c r="Z79" s="81"/>
      <c r="AA79" s="81"/>
      <c r="AB79" s="81"/>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1242</v>
      </c>
      <c r="B80" s="80">
        <v>72</v>
      </c>
      <c r="C80" s="80">
        <v>18</v>
      </c>
      <c r="D80" s="80">
        <v>72</v>
      </c>
      <c r="E80" s="80">
        <v>2022</v>
      </c>
      <c r="F80" s="80" t="s">
        <v>568</v>
      </c>
      <c r="G80" s="182" t="s">
        <v>564</v>
      </c>
      <c r="H80" s="80" t="s">
        <v>564</v>
      </c>
      <c r="I80" s="173"/>
      <c r="J80" s="83"/>
      <c r="K80" s="81"/>
      <c r="L80" s="81"/>
      <c r="M80" s="81"/>
      <c r="N80" s="81"/>
      <c r="O80" s="81"/>
      <c r="P80" s="81"/>
      <c r="Q80" s="81"/>
      <c r="R80" s="81"/>
      <c r="S80" s="81"/>
      <c r="T80" s="81"/>
      <c r="U80" s="81"/>
      <c r="V80" s="81"/>
      <c r="W80" s="81"/>
      <c r="X80" s="81"/>
      <c r="Y80" s="81"/>
      <c r="Z80" s="81"/>
      <c r="AA80" s="81"/>
      <c r="AB80" s="81"/>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1242</v>
      </c>
      <c r="B81" s="80">
        <v>73</v>
      </c>
      <c r="C81" s="80">
        <v>18</v>
      </c>
      <c r="D81" s="80">
        <v>73</v>
      </c>
      <c r="E81" s="80">
        <v>2022</v>
      </c>
      <c r="F81" s="80" t="s">
        <v>568</v>
      </c>
      <c r="G81" s="182" t="s">
        <v>564</v>
      </c>
      <c r="H81" s="80" t="s">
        <v>564</v>
      </c>
      <c r="I81" s="173"/>
      <c r="J81" s="83"/>
      <c r="K81" s="81"/>
      <c r="L81" s="81"/>
      <c r="M81" s="81"/>
      <c r="N81" s="81"/>
      <c r="O81" s="81"/>
      <c r="P81" s="81"/>
      <c r="Q81" s="81"/>
      <c r="R81" s="81"/>
      <c r="S81" s="81"/>
      <c r="T81" s="81"/>
      <c r="U81" s="81"/>
      <c r="V81" s="81"/>
      <c r="W81" s="81"/>
      <c r="X81" s="81"/>
      <c r="Y81" s="81"/>
      <c r="Z81" s="81"/>
      <c r="AA81" s="81"/>
      <c r="AB81" s="81"/>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1242</v>
      </c>
      <c r="B82" s="80">
        <v>74</v>
      </c>
      <c r="C82" s="80">
        <v>18</v>
      </c>
      <c r="D82" s="80">
        <v>74</v>
      </c>
      <c r="E82" s="80">
        <v>2022</v>
      </c>
      <c r="F82" s="80" t="s">
        <v>568</v>
      </c>
      <c r="G82" s="182" t="s">
        <v>564</v>
      </c>
      <c r="H82" s="80" t="s">
        <v>564</v>
      </c>
      <c r="I82" s="173"/>
      <c r="J82" s="83"/>
      <c r="K82" s="81"/>
      <c r="L82" s="81"/>
      <c r="M82" s="81"/>
      <c r="N82" s="81"/>
      <c r="O82" s="81"/>
      <c r="P82" s="81"/>
      <c r="Q82" s="81"/>
      <c r="R82" s="81"/>
      <c r="S82" s="81"/>
      <c r="T82" s="81"/>
      <c r="U82" s="81"/>
      <c r="V82" s="81"/>
      <c r="W82" s="81"/>
      <c r="X82" s="81"/>
      <c r="Y82" s="81"/>
      <c r="Z82" s="81"/>
      <c r="AA82" s="81"/>
      <c r="AB82" s="81"/>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1242</v>
      </c>
      <c r="B83" s="80">
        <v>75</v>
      </c>
      <c r="C83" s="80">
        <v>18</v>
      </c>
      <c r="D83" s="80">
        <v>75</v>
      </c>
      <c r="E83" s="80">
        <v>2022</v>
      </c>
      <c r="F83" s="80" t="s">
        <v>568</v>
      </c>
      <c r="G83" s="182" t="s">
        <v>564</v>
      </c>
      <c r="H83" s="80" t="s">
        <v>564</v>
      </c>
      <c r="I83" s="173"/>
      <c r="J83" s="83"/>
      <c r="K83" s="81"/>
      <c r="L83" s="81"/>
      <c r="M83" s="81"/>
      <c r="N83" s="81"/>
      <c r="O83" s="81"/>
      <c r="P83" s="81"/>
      <c r="Q83" s="81"/>
      <c r="R83" s="81"/>
      <c r="S83" s="81"/>
      <c r="T83" s="81"/>
      <c r="U83" s="81"/>
      <c r="V83" s="81"/>
      <c r="W83" s="81"/>
      <c r="X83" s="81"/>
      <c r="Y83" s="81"/>
      <c r="Z83" s="81"/>
      <c r="AA83" s="81"/>
      <c r="AB83" s="81"/>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1242</v>
      </c>
      <c r="B84" s="80">
        <v>76</v>
      </c>
      <c r="C84" s="80">
        <v>18</v>
      </c>
      <c r="D84" s="80">
        <v>76</v>
      </c>
      <c r="E84" s="80">
        <v>2022</v>
      </c>
      <c r="F84" s="80" t="s">
        <v>568</v>
      </c>
      <c r="G84" s="182" t="s">
        <v>564</v>
      </c>
      <c r="H84" s="80" t="s">
        <v>564</v>
      </c>
      <c r="I84" s="173"/>
      <c r="J84" s="83"/>
      <c r="K84" s="81"/>
      <c r="L84" s="81"/>
      <c r="M84" s="81"/>
      <c r="N84" s="81"/>
      <c r="O84" s="81"/>
      <c r="P84" s="81"/>
      <c r="Q84" s="81"/>
      <c r="R84" s="81"/>
      <c r="S84" s="81"/>
      <c r="T84" s="81"/>
      <c r="U84" s="81"/>
      <c r="V84" s="81"/>
      <c r="W84" s="81"/>
      <c r="X84" s="81"/>
      <c r="Y84" s="81"/>
      <c r="Z84" s="81"/>
      <c r="AA84" s="81"/>
      <c r="AB84" s="81"/>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1242</v>
      </c>
      <c r="B85" s="80">
        <v>77</v>
      </c>
      <c r="C85" s="80">
        <v>18</v>
      </c>
      <c r="D85" s="80">
        <v>77</v>
      </c>
      <c r="E85" s="80">
        <v>2022</v>
      </c>
      <c r="F85" s="80" t="s">
        <v>568</v>
      </c>
      <c r="G85" s="182" t="s">
        <v>564</v>
      </c>
      <c r="H85" s="80" t="s">
        <v>564</v>
      </c>
      <c r="I85" s="173"/>
      <c r="J85" s="83"/>
      <c r="K85" s="81"/>
      <c r="L85" s="81"/>
      <c r="M85" s="81"/>
      <c r="N85" s="81"/>
      <c r="O85" s="81"/>
      <c r="P85" s="81"/>
      <c r="Q85" s="81"/>
      <c r="R85" s="81"/>
      <c r="S85" s="81"/>
      <c r="T85" s="81"/>
      <c r="U85" s="81"/>
      <c r="V85" s="81"/>
      <c r="W85" s="81"/>
      <c r="X85" s="81"/>
      <c r="Y85" s="81"/>
      <c r="Z85" s="81"/>
      <c r="AA85" s="81"/>
      <c r="AB85" s="81"/>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1242</v>
      </c>
      <c r="B86" s="80">
        <v>78</v>
      </c>
      <c r="C86" s="80">
        <v>18</v>
      </c>
      <c r="D86" s="80">
        <v>78</v>
      </c>
      <c r="E86" s="80">
        <v>2022</v>
      </c>
      <c r="F86" s="80" t="s">
        <v>568</v>
      </c>
      <c r="G86" s="182" t="s">
        <v>564</v>
      </c>
      <c r="H86" s="80" t="s">
        <v>564</v>
      </c>
      <c r="I86" s="173"/>
      <c r="J86" s="83"/>
      <c r="K86" s="81"/>
      <c r="L86" s="81"/>
      <c r="M86" s="81"/>
      <c r="N86" s="81"/>
      <c r="O86" s="81"/>
      <c r="P86" s="81"/>
      <c r="Q86" s="81"/>
      <c r="R86" s="81"/>
      <c r="S86" s="81"/>
      <c r="T86" s="81"/>
      <c r="U86" s="81"/>
      <c r="V86" s="81"/>
      <c r="W86" s="81"/>
      <c r="X86" s="81"/>
      <c r="Y86" s="81"/>
      <c r="Z86" s="81"/>
      <c r="AA86" s="81"/>
      <c r="AB86" s="81"/>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1597</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1828</v>
      </c>
      <c r="B190" s="80">
        <v>182</v>
      </c>
      <c r="C190" s="80">
        <v>16</v>
      </c>
      <c r="D190" s="80">
        <v>2</v>
      </c>
      <c r="E190" s="80">
        <v>2021</v>
      </c>
      <c r="F190" s="80" t="s">
        <v>75</v>
      </c>
      <c r="G190" s="182" t="s">
        <v>1826</v>
      </c>
      <c r="H190" s="80" t="s">
        <v>1827</v>
      </c>
      <c r="I190" s="173"/>
      <c r="J190" s="83"/>
      <c r="K190" s="81"/>
      <c r="L190" s="81"/>
      <c r="M190" s="81"/>
      <c r="N190" s="81"/>
      <c r="O190" s="81"/>
      <c r="P190" s="81"/>
      <c r="Q190" s="81"/>
      <c r="R190" s="81"/>
      <c r="S190" s="81"/>
      <c r="T190" s="81"/>
      <c r="U190" s="81"/>
      <c r="V190" s="81"/>
      <c r="W190" s="81"/>
      <c r="X190" s="81"/>
      <c r="Y190" s="81"/>
      <c r="Z190" s="81"/>
      <c r="AA190" s="81"/>
      <c r="AB190" s="81"/>
      <c r="AC190" s="82"/>
      <c r="AD190" s="81">
        <v>296276779.75183773</v>
      </c>
      <c r="AE190" s="81">
        <v>7392460.5029715542</v>
      </c>
      <c r="AF190" s="81">
        <v>1826551.7313592669</v>
      </c>
      <c r="AG190" s="81">
        <v>372482568.12382632</v>
      </c>
      <c r="AH190" s="81">
        <v>372553818.69817597</v>
      </c>
      <c r="AI190" s="81">
        <v>0</v>
      </c>
      <c r="AJ190" s="81">
        <v>0</v>
      </c>
      <c r="AK190" s="81">
        <v>30257244.98691323</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2493</v>
      </c>
      <c r="B191" s="80">
        <v>183</v>
      </c>
      <c r="C191" s="80">
        <v>16</v>
      </c>
      <c r="D191" s="80">
        <v>3</v>
      </c>
      <c r="E191" s="80">
        <v>2021</v>
      </c>
      <c r="F191" s="80" t="s">
        <v>75</v>
      </c>
      <c r="G191" s="182" t="s">
        <v>2491</v>
      </c>
      <c r="H191" s="80" t="s">
        <v>2492</v>
      </c>
      <c r="I191" s="173"/>
      <c r="J191" s="83"/>
      <c r="K191" s="81"/>
      <c r="L191" s="81"/>
      <c r="M191" s="81"/>
      <c r="N191" s="81"/>
      <c r="O191" s="81"/>
      <c r="P191" s="81"/>
      <c r="Q191" s="81"/>
      <c r="R191" s="81"/>
      <c r="S191" s="81"/>
      <c r="T191" s="81"/>
      <c r="U191" s="81"/>
      <c r="V191" s="81"/>
      <c r="W191" s="81"/>
      <c r="X191" s="81"/>
      <c r="Y191" s="81"/>
      <c r="Z191" s="81"/>
      <c r="AA191" s="81"/>
      <c r="AB191" s="81"/>
      <c r="AC191" s="82"/>
      <c r="AD191" s="81">
        <v>57629017.739186384</v>
      </c>
      <c r="AE191" s="81">
        <v>5114985.2975106202</v>
      </c>
      <c r="AF191" s="81">
        <v>322332.65847516473</v>
      </c>
      <c r="AG191" s="81">
        <v>234388833.92560327</v>
      </c>
      <c r="AH191" s="81">
        <v>241351602.99587151</v>
      </c>
      <c r="AI191" s="81">
        <v>0</v>
      </c>
      <c r="AJ191" s="81">
        <v>0</v>
      </c>
      <c r="AK191" s="81">
        <v>18847525.330883384</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1781</v>
      </c>
      <c r="B192" s="80">
        <v>184</v>
      </c>
      <c r="C192" s="80">
        <v>16</v>
      </c>
      <c r="D192" s="80">
        <v>4</v>
      </c>
      <c r="E192" s="80">
        <v>2021</v>
      </c>
      <c r="F192" s="80" t="s">
        <v>75</v>
      </c>
      <c r="G192" s="182" t="s">
        <v>1779</v>
      </c>
      <c r="H192" s="80" t="s">
        <v>1780</v>
      </c>
      <c r="I192" s="173"/>
      <c r="J192" s="83"/>
      <c r="K192" s="81"/>
      <c r="L192" s="81"/>
      <c r="M192" s="81"/>
      <c r="N192" s="81"/>
      <c r="O192" s="81"/>
      <c r="P192" s="81"/>
      <c r="Q192" s="81"/>
      <c r="R192" s="81"/>
      <c r="S192" s="81"/>
      <c r="T192" s="81"/>
      <c r="U192" s="81"/>
      <c r="V192" s="81"/>
      <c r="W192" s="81"/>
      <c r="X192" s="81"/>
      <c r="Y192" s="81"/>
      <c r="Z192" s="81"/>
      <c r="AA192" s="81"/>
      <c r="AB192" s="81"/>
      <c r="AC192" s="82"/>
      <c r="AD192" s="81">
        <v>62140404.911788598</v>
      </c>
      <c r="AE192" s="81">
        <v>1838336.738834196</v>
      </c>
      <c r="AF192" s="81">
        <v>39070.62526971694</v>
      </c>
      <c r="AG192" s="81">
        <v>66698990.586052492</v>
      </c>
      <c r="AH192" s="81">
        <v>67429100.921877339</v>
      </c>
      <c r="AI192" s="81">
        <v>0</v>
      </c>
      <c r="AJ192" s="81">
        <v>0</v>
      </c>
      <c r="AK192" s="81">
        <v>5910812.867985365</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2489</v>
      </c>
      <c r="B193" s="80">
        <v>185</v>
      </c>
      <c r="C193" s="80">
        <v>16</v>
      </c>
      <c r="D193" s="80">
        <v>5</v>
      </c>
      <c r="E193" s="80">
        <v>2021</v>
      </c>
      <c r="F193" s="80" t="s">
        <v>75</v>
      </c>
      <c r="G193" s="182" t="s">
        <v>2487</v>
      </c>
      <c r="H193" s="80" t="s">
        <v>2488</v>
      </c>
      <c r="I193" s="173"/>
      <c r="J193" s="83"/>
      <c r="K193" s="81"/>
      <c r="L193" s="81"/>
      <c r="M193" s="81"/>
      <c r="N193" s="81"/>
      <c r="O193" s="81"/>
      <c r="P193" s="81"/>
      <c r="Q193" s="81"/>
      <c r="R193" s="81"/>
      <c r="S193" s="81"/>
      <c r="T193" s="81"/>
      <c r="U193" s="81"/>
      <c r="V193" s="81"/>
      <c r="W193" s="81"/>
      <c r="X193" s="81"/>
      <c r="Y193" s="81"/>
      <c r="Z193" s="81"/>
      <c r="AA193" s="81"/>
      <c r="AB193" s="81"/>
      <c r="AC193" s="82"/>
      <c r="AD193" s="81">
        <v>317356827.79685736</v>
      </c>
      <c r="AE193" s="81">
        <v>5091872.7466355292</v>
      </c>
      <c r="AF193" s="81">
        <v>634897.66063290031</v>
      </c>
      <c r="AG193" s="81">
        <v>246822930.63722828</v>
      </c>
      <c r="AH193" s="81">
        <v>236568796.00502744</v>
      </c>
      <c r="AI193" s="81">
        <v>0</v>
      </c>
      <c r="AJ193" s="81">
        <v>0</v>
      </c>
      <c r="AK193" s="81">
        <v>19205088.16127184</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1820</v>
      </c>
      <c r="B194" s="80">
        <v>186</v>
      </c>
      <c r="C194" s="80">
        <v>16</v>
      </c>
      <c r="D194" s="80">
        <v>6</v>
      </c>
      <c r="E194" s="80">
        <v>2021</v>
      </c>
      <c r="F194" s="80" t="s">
        <v>75</v>
      </c>
      <c r="G194" s="182" t="s">
        <v>1818</v>
      </c>
      <c r="H194" s="80" t="s">
        <v>1819</v>
      </c>
      <c r="I194" s="173"/>
      <c r="J194" s="83"/>
      <c r="K194" s="81"/>
      <c r="L194" s="81"/>
      <c r="M194" s="81"/>
      <c r="N194" s="81"/>
      <c r="O194" s="81"/>
      <c r="P194" s="81"/>
      <c r="Q194" s="81"/>
      <c r="R194" s="81"/>
      <c r="S194" s="81"/>
      <c r="T194" s="81"/>
      <c r="U194" s="81"/>
      <c r="V194" s="81"/>
      <c r="W194" s="81"/>
      <c r="X194" s="81"/>
      <c r="Y194" s="81"/>
      <c r="Z194" s="81"/>
      <c r="AA194" s="81"/>
      <c r="AB194" s="81"/>
      <c r="AC194" s="82"/>
      <c r="AD194" s="81">
        <v>15132852.878840011</v>
      </c>
      <c r="AE194" s="81">
        <v>618705.20804090926</v>
      </c>
      <c r="AF194" s="81">
        <v>1269795.3212658006</v>
      </c>
      <c r="AG194" s="81">
        <v>17914619.421560053</v>
      </c>
      <c r="AH194" s="81">
        <v>16227633.172775133</v>
      </c>
      <c r="AI194" s="81">
        <v>0</v>
      </c>
      <c r="AJ194" s="81">
        <v>0</v>
      </c>
      <c r="AK194" s="81">
        <v>1429857.5298903973</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1805</v>
      </c>
      <c r="B195" s="80">
        <v>187</v>
      </c>
      <c r="C195" s="80">
        <v>16</v>
      </c>
      <c r="D195" s="80">
        <v>7</v>
      </c>
      <c r="E195" s="80">
        <v>2021</v>
      </c>
      <c r="F195" s="80" t="s">
        <v>75</v>
      </c>
      <c r="G195" s="182" t="s">
        <v>1803</v>
      </c>
      <c r="H195" s="80" t="s">
        <v>1804</v>
      </c>
      <c r="I195" s="173"/>
      <c r="J195" s="83"/>
      <c r="K195" s="81"/>
      <c r="L195" s="81"/>
      <c r="M195" s="81"/>
      <c r="N195" s="81"/>
      <c r="O195" s="81"/>
      <c r="P195" s="81"/>
      <c r="Q195" s="81"/>
      <c r="R195" s="81"/>
      <c r="S195" s="81"/>
      <c r="T195" s="81"/>
      <c r="U195" s="81"/>
      <c r="V195" s="81"/>
      <c r="W195" s="81"/>
      <c r="X195" s="81"/>
      <c r="Y195" s="81"/>
      <c r="Z195" s="81"/>
      <c r="AA195" s="81"/>
      <c r="AB195" s="81"/>
      <c r="AC195" s="82"/>
      <c r="AD195" s="81">
        <v>68262551.369448811</v>
      </c>
      <c r="AE195" s="81">
        <v>746713.18211833877</v>
      </c>
      <c r="AF195" s="81">
        <v>576291.72272832482</v>
      </c>
      <c r="AG195" s="81">
        <v>42416158.156469293</v>
      </c>
      <c r="AH195" s="81">
        <v>45987713.599555828</v>
      </c>
      <c r="AI195" s="81">
        <v>0</v>
      </c>
      <c r="AJ195" s="81">
        <v>0</v>
      </c>
      <c r="AK195" s="81">
        <v>3760316.5940301302</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1712</v>
      </c>
      <c r="B196" s="80">
        <v>188</v>
      </c>
      <c r="C196" s="80">
        <v>16</v>
      </c>
      <c r="D196" s="80">
        <v>8</v>
      </c>
      <c r="E196" s="80">
        <v>2021</v>
      </c>
      <c r="F196" s="80" t="s">
        <v>75</v>
      </c>
      <c r="G196" s="182" t="s">
        <v>1710</v>
      </c>
      <c r="H196" s="80" t="s">
        <v>1711</v>
      </c>
      <c r="I196" s="173"/>
      <c r="J196" s="83"/>
      <c r="K196" s="81"/>
      <c r="L196" s="81"/>
      <c r="M196" s="81"/>
      <c r="N196" s="81"/>
      <c r="O196" s="81"/>
      <c r="P196" s="81"/>
      <c r="Q196" s="81"/>
      <c r="R196" s="81"/>
      <c r="S196" s="81"/>
      <c r="T196" s="81"/>
      <c r="U196" s="81"/>
      <c r="V196" s="81"/>
      <c r="W196" s="81"/>
      <c r="X196" s="81"/>
      <c r="Y196" s="81"/>
      <c r="Z196" s="81"/>
      <c r="AA196" s="81"/>
      <c r="AB196" s="81"/>
      <c r="AC196" s="82"/>
      <c r="AD196" s="81">
        <v>70122563.695931658</v>
      </c>
      <c r="AE196" s="81">
        <v>2449930.3927596919</v>
      </c>
      <c r="AF196" s="81">
        <v>273494.37688801857</v>
      </c>
      <c r="AG196" s="81">
        <v>131095132.42778954</v>
      </c>
      <c r="AH196" s="81">
        <v>117747480.23101573</v>
      </c>
      <c r="AI196" s="81">
        <v>0</v>
      </c>
      <c r="AJ196" s="81">
        <v>0</v>
      </c>
      <c r="AK196" s="81">
        <v>9821426.6135554295</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1813</v>
      </c>
      <c r="B197" s="80">
        <v>189</v>
      </c>
      <c r="C197" s="80">
        <v>16</v>
      </c>
      <c r="D197" s="80">
        <v>9</v>
      </c>
      <c r="E197" s="80">
        <v>2021</v>
      </c>
      <c r="F197" s="80" t="s">
        <v>75</v>
      </c>
      <c r="G197" s="182" t="s">
        <v>1811</v>
      </c>
      <c r="H197" s="80" t="s">
        <v>1812</v>
      </c>
      <c r="I197" s="173"/>
      <c r="J197" s="83"/>
      <c r="K197" s="81"/>
      <c r="L197" s="81"/>
      <c r="M197" s="81"/>
      <c r="N197" s="81"/>
      <c r="O197" s="81"/>
      <c r="P197" s="81"/>
      <c r="Q197" s="81"/>
      <c r="R197" s="81"/>
      <c r="S197" s="81"/>
      <c r="T197" s="81"/>
      <c r="U197" s="81"/>
      <c r="V197" s="81"/>
      <c r="W197" s="81"/>
      <c r="X197" s="81"/>
      <c r="Y197" s="81"/>
      <c r="Z197" s="81"/>
      <c r="AA197" s="81"/>
      <c r="AB197" s="81"/>
      <c r="AC197" s="82"/>
      <c r="AD197" s="81">
        <v>5319406.4825634528</v>
      </c>
      <c r="AE197" s="81">
        <v>366245.03694375663</v>
      </c>
      <c r="AF197" s="81">
        <v>273494.37688801857</v>
      </c>
      <c r="AG197" s="81">
        <v>15779016.67543512</v>
      </c>
      <c r="AH197" s="81">
        <v>17958486.515104219</v>
      </c>
      <c r="AI197" s="81">
        <v>0</v>
      </c>
      <c r="AJ197" s="81">
        <v>0</v>
      </c>
      <c r="AK197" s="81">
        <v>1476456.2100621671</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1643</v>
      </c>
      <c r="B198" s="80">
        <v>190</v>
      </c>
      <c r="C198" s="80">
        <v>16</v>
      </c>
      <c r="D198" s="80">
        <v>10</v>
      </c>
      <c r="E198" s="80">
        <v>2021</v>
      </c>
      <c r="F198" s="80" t="s">
        <v>75</v>
      </c>
      <c r="G198" s="182" t="s">
        <v>1641</v>
      </c>
      <c r="H198" s="80" t="s">
        <v>1642</v>
      </c>
      <c r="I198" s="173"/>
      <c r="J198" s="83"/>
      <c r="K198" s="81"/>
      <c r="L198" s="81"/>
      <c r="M198" s="81"/>
      <c r="N198" s="81"/>
      <c r="O198" s="81"/>
      <c r="P198" s="81"/>
      <c r="Q198" s="81"/>
      <c r="R198" s="81"/>
      <c r="S198" s="81"/>
      <c r="T198" s="81"/>
      <c r="U198" s="81"/>
      <c r="V198" s="81"/>
      <c r="W198" s="81"/>
      <c r="X198" s="81"/>
      <c r="Y198" s="81"/>
      <c r="Z198" s="81"/>
      <c r="AA198" s="81"/>
      <c r="AB198" s="81"/>
      <c r="AC198" s="82"/>
      <c r="AD198" s="81">
        <v>140835844.63494399</v>
      </c>
      <c r="AE198" s="81">
        <v>6444845.9170928048</v>
      </c>
      <c r="AF198" s="81">
        <v>869321.41225120192</v>
      </c>
      <c r="AG198" s="81">
        <v>390622326.38910437</v>
      </c>
      <c r="AH198" s="81">
        <v>387425028.02716672</v>
      </c>
      <c r="AI198" s="81">
        <v>0</v>
      </c>
      <c r="AJ198" s="81">
        <v>0</v>
      </c>
      <c r="AK198" s="81">
        <v>30566633.970476218</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1728</v>
      </c>
      <c r="B199" s="80">
        <v>191</v>
      </c>
      <c r="C199" s="80">
        <v>16</v>
      </c>
      <c r="D199" s="80">
        <v>11</v>
      </c>
      <c r="E199" s="80">
        <v>2021</v>
      </c>
      <c r="F199" s="80" t="s">
        <v>75</v>
      </c>
      <c r="G199" s="182" t="s">
        <v>1726</v>
      </c>
      <c r="H199" s="80" t="s">
        <v>1727</v>
      </c>
      <c r="I199" s="173"/>
      <c r="J199" s="83"/>
      <c r="K199" s="81"/>
      <c r="L199" s="81"/>
      <c r="M199" s="81"/>
      <c r="N199" s="81"/>
      <c r="O199" s="81"/>
      <c r="P199" s="81"/>
      <c r="Q199" s="81"/>
      <c r="R199" s="81"/>
      <c r="S199" s="81"/>
      <c r="T199" s="81"/>
      <c r="U199" s="81"/>
      <c r="V199" s="81"/>
      <c r="W199" s="81"/>
      <c r="X199" s="81"/>
      <c r="Y199" s="81"/>
      <c r="Z199" s="81"/>
      <c r="AA199" s="81"/>
      <c r="AB199" s="81"/>
      <c r="AC199" s="82"/>
      <c r="AD199" s="81">
        <v>302620285.54298735</v>
      </c>
      <c r="AE199" s="81">
        <v>4839412.5755383763</v>
      </c>
      <c r="AF199" s="81">
        <v>4053577.3717331318</v>
      </c>
      <c r="AG199" s="81">
        <v>192866798.60561404</v>
      </c>
      <c r="AH199" s="81">
        <v>171824283.94064012</v>
      </c>
      <c r="AI199" s="81">
        <v>0</v>
      </c>
      <c r="AJ199" s="81">
        <v>0</v>
      </c>
      <c r="AK199" s="81">
        <v>14732402.448108761</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2449</v>
      </c>
      <c r="B200" s="80">
        <v>192</v>
      </c>
      <c r="C200" s="80">
        <v>16</v>
      </c>
      <c r="D200" s="80">
        <v>12</v>
      </c>
      <c r="E200" s="80">
        <v>2021</v>
      </c>
      <c r="F200" s="80" t="s">
        <v>75</v>
      </c>
      <c r="G200" s="182" t="s">
        <v>2447</v>
      </c>
      <c r="H200" s="80" t="s">
        <v>2448</v>
      </c>
      <c r="I200" s="173"/>
      <c r="J200" s="83"/>
      <c r="K200" s="81"/>
      <c r="L200" s="81"/>
      <c r="M200" s="81"/>
      <c r="N200" s="81"/>
      <c r="O200" s="81"/>
      <c r="P200" s="81"/>
      <c r="Q200" s="81"/>
      <c r="R200" s="81"/>
      <c r="S200" s="81"/>
      <c r="T200" s="81"/>
      <c r="U200" s="81"/>
      <c r="V200" s="81"/>
      <c r="W200" s="81"/>
      <c r="X200" s="81"/>
      <c r="Y200" s="81"/>
      <c r="Z200" s="81"/>
      <c r="AA200" s="81"/>
      <c r="AB200" s="81"/>
      <c r="AC200" s="82"/>
      <c r="AD200" s="81">
        <v>38007709.798561633</v>
      </c>
      <c r="AE200" s="81">
        <v>666708.19831994537</v>
      </c>
      <c r="AF200" s="81">
        <v>1035371.569647499</v>
      </c>
      <c r="AG200" s="81">
        <v>18840904.949999783</v>
      </c>
      <c r="AH200" s="81">
        <v>20332228.241726961</v>
      </c>
      <c r="AI200" s="81">
        <v>0</v>
      </c>
      <c r="AJ200" s="81">
        <v>0</v>
      </c>
      <c r="AK200" s="81">
        <v>1729139.1940921878</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1748</v>
      </c>
      <c r="B201" s="80">
        <v>193</v>
      </c>
      <c r="C201" s="80">
        <v>16</v>
      </c>
      <c r="D201" s="80">
        <v>13</v>
      </c>
      <c r="E201" s="80">
        <v>2021</v>
      </c>
      <c r="F201" s="80" t="s">
        <v>75</v>
      </c>
      <c r="G201" s="182" t="s">
        <v>1746</v>
      </c>
      <c r="H201" s="80" t="s">
        <v>1747</v>
      </c>
      <c r="I201" s="173"/>
      <c r="J201" s="83"/>
      <c r="K201" s="81"/>
      <c r="L201" s="81"/>
      <c r="M201" s="81"/>
      <c r="N201" s="81"/>
      <c r="O201" s="81"/>
      <c r="P201" s="81"/>
      <c r="Q201" s="81"/>
      <c r="R201" s="81"/>
      <c r="S201" s="81"/>
      <c r="T201" s="81"/>
      <c r="U201" s="81"/>
      <c r="V201" s="81"/>
      <c r="W201" s="81"/>
      <c r="X201" s="81"/>
      <c r="Y201" s="81"/>
      <c r="Z201" s="81"/>
      <c r="AA201" s="81"/>
      <c r="AB201" s="81"/>
      <c r="AC201" s="82"/>
      <c r="AD201" s="81">
        <v>85151100.828468338</v>
      </c>
      <c r="AE201" s="81">
        <v>1011618.5729174636</v>
      </c>
      <c r="AF201" s="81">
        <v>937695.00647320657</v>
      </c>
      <c r="AG201" s="81">
        <v>45844701.119374678</v>
      </c>
      <c r="AH201" s="81">
        <v>46302093.08418294</v>
      </c>
      <c r="AI201" s="81">
        <v>0</v>
      </c>
      <c r="AJ201" s="81">
        <v>0</v>
      </c>
      <c r="AK201" s="81">
        <v>4030063.8834751653</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1676</v>
      </c>
      <c r="B202" s="80">
        <v>194</v>
      </c>
      <c r="C202" s="80">
        <v>16</v>
      </c>
      <c r="D202" s="80">
        <v>14</v>
      </c>
      <c r="E202" s="80">
        <v>2021</v>
      </c>
      <c r="F202" s="80" t="s">
        <v>75</v>
      </c>
      <c r="G202" s="182" t="s">
        <v>1674</v>
      </c>
      <c r="H202" s="80" t="s">
        <v>1675</v>
      </c>
      <c r="I202" s="173"/>
      <c r="J202" s="83"/>
      <c r="K202" s="81"/>
      <c r="L202" s="81"/>
      <c r="M202" s="81"/>
      <c r="N202" s="81"/>
      <c r="O202" s="81"/>
      <c r="P202" s="81"/>
      <c r="Q202" s="81"/>
      <c r="R202" s="81"/>
      <c r="S202" s="81"/>
      <c r="T202" s="81"/>
      <c r="U202" s="81"/>
      <c r="V202" s="81"/>
      <c r="W202" s="81"/>
      <c r="X202" s="81"/>
      <c r="Y202" s="81"/>
      <c r="Z202" s="81"/>
      <c r="AA202" s="81"/>
      <c r="AB202" s="81"/>
      <c r="AC202" s="82"/>
      <c r="AD202" s="81">
        <v>317882573.78112578</v>
      </c>
      <c r="AE202" s="81">
        <v>28241759.280832879</v>
      </c>
      <c r="AF202" s="81">
        <v>3291700.1789736524</v>
      </c>
      <c r="AG202" s="81">
        <v>926369151.43882501</v>
      </c>
      <c r="AH202" s="81">
        <v>1044262677.3184952</v>
      </c>
      <c r="AI202" s="81">
        <v>0</v>
      </c>
      <c r="AJ202" s="81">
        <v>0</v>
      </c>
      <c r="AK202" s="81">
        <v>79486190.942576021</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1684</v>
      </c>
      <c r="B203" s="80">
        <v>195</v>
      </c>
      <c r="C203" s="80">
        <v>16</v>
      </c>
      <c r="D203" s="80">
        <v>15</v>
      </c>
      <c r="E203" s="80">
        <v>2021</v>
      </c>
      <c r="F203" s="80" t="s">
        <v>75</v>
      </c>
      <c r="G203" s="182" t="s">
        <v>1682</v>
      </c>
      <c r="H203" s="80" t="s">
        <v>1683</v>
      </c>
      <c r="I203" s="173"/>
      <c r="J203" s="83"/>
      <c r="K203" s="81"/>
      <c r="L203" s="81"/>
      <c r="M203" s="81"/>
      <c r="N203" s="81"/>
      <c r="O203" s="81"/>
      <c r="P203" s="81"/>
      <c r="Q203" s="81"/>
      <c r="R203" s="81"/>
      <c r="S203" s="81"/>
      <c r="T203" s="81"/>
      <c r="U203" s="81"/>
      <c r="V203" s="81"/>
      <c r="W203" s="81"/>
      <c r="X203" s="81"/>
      <c r="Y203" s="81"/>
      <c r="Z203" s="81"/>
      <c r="AA203" s="81"/>
      <c r="AB203" s="81"/>
      <c r="AC203" s="82"/>
      <c r="AD203" s="81">
        <v>648631552.65414059</v>
      </c>
      <c r="AE203" s="81">
        <v>13805304.426545002</v>
      </c>
      <c r="AF203" s="81">
        <v>2275863.9219610118</v>
      </c>
      <c r="AG203" s="81">
        <v>738384649.47269535</v>
      </c>
      <c r="AH203" s="81">
        <v>579323678.38506436</v>
      </c>
      <c r="AI203" s="81">
        <v>0</v>
      </c>
      <c r="AJ203" s="81">
        <v>0</v>
      </c>
      <c r="AK203" s="81">
        <v>46366999.409789264</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1744</v>
      </c>
      <c r="B204" s="80">
        <v>196</v>
      </c>
      <c r="C204" s="80">
        <v>16</v>
      </c>
      <c r="D204" s="80">
        <v>16</v>
      </c>
      <c r="E204" s="80">
        <v>2021</v>
      </c>
      <c r="F204" s="80" t="s">
        <v>75</v>
      </c>
      <c r="G204" s="182" t="s">
        <v>1742</v>
      </c>
      <c r="H204" s="80" t="s">
        <v>1743</v>
      </c>
      <c r="I204" s="173"/>
      <c r="J204" s="83"/>
      <c r="K204" s="81"/>
      <c r="L204" s="81"/>
      <c r="M204" s="81"/>
      <c r="N204" s="81"/>
      <c r="O204" s="81"/>
      <c r="P204" s="81"/>
      <c r="Q204" s="81"/>
      <c r="R204" s="81"/>
      <c r="S204" s="81"/>
      <c r="T204" s="81"/>
      <c r="U204" s="81"/>
      <c r="V204" s="81"/>
      <c r="W204" s="81"/>
      <c r="X204" s="81"/>
      <c r="Y204" s="81"/>
      <c r="Z204" s="81"/>
      <c r="AA204" s="81"/>
      <c r="AB204" s="81"/>
      <c r="AC204" s="82"/>
      <c r="AD204" s="81">
        <v>69923714.859711587</v>
      </c>
      <c r="AE204" s="81">
        <v>1048954.2320233807</v>
      </c>
      <c r="AF204" s="81">
        <v>429776.87796688633</v>
      </c>
      <c r="AG204" s="81">
        <v>45600264.660480864</v>
      </c>
      <c r="AH204" s="81">
        <v>28573209.563469321</v>
      </c>
      <c r="AI204" s="81">
        <v>0</v>
      </c>
      <c r="AJ204" s="81">
        <v>0</v>
      </c>
      <c r="AK204" s="81">
        <v>2539299.9096419471</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2477</v>
      </c>
      <c r="B205" s="80">
        <v>197</v>
      </c>
      <c r="C205" s="80">
        <v>16</v>
      </c>
      <c r="D205" s="80">
        <v>17</v>
      </c>
      <c r="E205" s="80">
        <v>2021</v>
      </c>
      <c r="F205" s="80" t="s">
        <v>75</v>
      </c>
      <c r="G205" s="182" t="s">
        <v>2475</v>
      </c>
      <c r="H205" s="80" t="s">
        <v>2476</v>
      </c>
      <c r="I205" s="173"/>
      <c r="J205" s="83"/>
      <c r="K205" s="81"/>
      <c r="L205" s="81"/>
      <c r="M205" s="81"/>
      <c r="N205" s="81"/>
      <c r="O205" s="81"/>
      <c r="P205" s="81"/>
      <c r="Q205" s="81"/>
      <c r="R205" s="81"/>
      <c r="S205" s="81"/>
      <c r="T205" s="81"/>
      <c r="U205" s="81"/>
      <c r="V205" s="81"/>
      <c r="W205" s="81"/>
      <c r="X205" s="81"/>
      <c r="Y205" s="81"/>
      <c r="Z205" s="81"/>
      <c r="AA205" s="81"/>
      <c r="AB205" s="81"/>
      <c r="AC205" s="82"/>
      <c r="AD205" s="81">
        <v>39905954.530422866</v>
      </c>
      <c r="AE205" s="81">
        <v>2032126.5884791932</v>
      </c>
      <c r="AF205" s="81">
        <v>410241.56533202791</v>
      </c>
      <c r="AG205" s="81">
        <v>101151666.21329688</v>
      </c>
      <c r="AH205" s="81">
        <v>105638571.54223184</v>
      </c>
      <c r="AI205" s="81">
        <v>0</v>
      </c>
      <c r="AJ205" s="81">
        <v>0</v>
      </c>
      <c r="AK205" s="81">
        <v>8639395.3038461655</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2473</v>
      </c>
      <c r="B206" s="80">
        <v>198</v>
      </c>
      <c r="C206" s="80">
        <v>16</v>
      </c>
      <c r="D206" s="80">
        <v>18</v>
      </c>
      <c r="E206" s="80">
        <v>2021</v>
      </c>
      <c r="F206" s="80" t="s">
        <v>75</v>
      </c>
      <c r="G206" s="182" t="s">
        <v>2471</v>
      </c>
      <c r="H206" s="80" t="s">
        <v>2472</v>
      </c>
      <c r="I206" s="173"/>
      <c r="J206" s="83"/>
      <c r="K206" s="81"/>
      <c r="L206" s="81"/>
      <c r="M206" s="81"/>
      <c r="N206" s="81"/>
      <c r="O206" s="81"/>
      <c r="P206" s="81"/>
      <c r="Q206" s="81"/>
      <c r="R206" s="81"/>
      <c r="S206" s="81"/>
      <c r="T206" s="81"/>
      <c r="U206" s="81"/>
      <c r="V206" s="81"/>
      <c r="W206" s="81"/>
      <c r="X206" s="81"/>
      <c r="Y206" s="81"/>
      <c r="Z206" s="81"/>
      <c r="AA206" s="81"/>
      <c r="AB206" s="81"/>
      <c r="AC206" s="82"/>
      <c r="AD206" s="81">
        <v>207833207.07032967</v>
      </c>
      <c r="AE206" s="81">
        <v>3210866.6831088564</v>
      </c>
      <c r="AF206" s="81">
        <v>1084209.8512346451</v>
      </c>
      <c r="AG206" s="81">
        <v>146417438.87739673</v>
      </c>
      <c r="AH206" s="81">
        <v>124939352.48608106</v>
      </c>
      <c r="AI206" s="81">
        <v>0</v>
      </c>
      <c r="AJ206" s="81">
        <v>0</v>
      </c>
      <c r="AK206" s="81">
        <v>10412376.636466159</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2481</v>
      </c>
      <c r="B207" s="80">
        <v>199</v>
      </c>
      <c r="C207" s="80">
        <v>16</v>
      </c>
      <c r="D207" s="80">
        <v>19</v>
      </c>
      <c r="E207" s="80">
        <v>2021</v>
      </c>
      <c r="F207" s="80" t="s">
        <v>75</v>
      </c>
      <c r="G207" s="182" t="s">
        <v>2479</v>
      </c>
      <c r="H207" s="80" t="s">
        <v>2480</v>
      </c>
      <c r="I207" s="173"/>
      <c r="J207" s="83"/>
      <c r="K207" s="81"/>
      <c r="L207" s="81"/>
      <c r="M207" s="81"/>
      <c r="N207" s="81"/>
      <c r="O207" s="81"/>
      <c r="P207" s="81"/>
      <c r="Q207" s="81"/>
      <c r="R207" s="81"/>
      <c r="S207" s="81"/>
      <c r="T207" s="81"/>
      <c r="U207" s="81"/>
      <c r="V207" s="81"/>
      <c r="W207" s="81"/>
      <c r="X207" s="81"/>
      <c r="Y207" s="81"/>
      <c r="Z207" s="81"/>
      <c r="AA207" s="81"/>
      <c r="AB207" s="81"/>
      <c r="AC207" s="82"/>
      <c r="AD207" s="81">
        <v>315167981.34414101</v>
      </c>
      <c r="AE207" s="81">
        <v>5084761.1925201155</v>
      </c>
      <c r="AF207" s="81">
        <v>1943763.6071684179</v>
      </c>
      <c r="AG207" s="81">
        <v>295478651.0338819</v>
      </c>
      <c r="AH207" s="81">
        <v>239016717.16060719</v>
      </c>
      <c r="AI207" s="81">
        <v>0</v>
      </c>
      <c r="AJ207" s="81">
        <v>0</v>
      </c>
      <c r="AK207" s="81">
        <v>19908662.599921662</v>
      </c>
      <c r="AL207" s="81">
        <v>0</v>
      </c>
      <c r="AM207" s="81">
        <v>0</v>
      </c>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1832</v>
      </c>
      <c r="B208" s="80">
        <v>200</v>
      </c>
      <c r="C208" s="80">
        <v>16</v>
      </c>
      <c r="D208" s="80">
        <v>20</v>
      </c>
      <c r="E208" s="80">
        <v>2021</v>
      </c>
      <c r="F208" s="80" t="s">
        <v>75</v>
      </c>
      <c r="G208" s="182" t="s">
        <v>1830</v>
      </c>
      <c r="H208" s="80" t="s">
        <v>1831</v>
      </c>
      <c r="I208" s="173"/>
      <c r="J208" s="83"/>
      <c r="K208" s="81"/>
      <c r="L208" s="81"/>
      <c r="M208" s="81"/>
      <c r="N208" s="81"/>
      <c r="O208" s="81"/>
      <c r="P208" s="81"/>
      <c r="Q208" s="81"/>
      <c r="R208" s="81"/>
      <c r="S208" s="81"/>
      <c r="T208" s="81"/>
      <c r="U208" s="81"/>
      <c r="V208" s="81"/>
      <c r="W208" s="81"/>
      <c r="X208" s="81"/>
      <c r="Y208" s="81"/>
      <c r="Z208" s="81"/>
      <c r="AA208" s="81"/>
      <c r="AB208" s="81"/>
      <c r="AC208" s="82"/>
      <c r="AD208" s="81">
        <v>502518664.53271574</v>
      </c>
      <c r="AE208" s="81">
        <v>9095677.7136129085</v>
      </c>
      <c r="AF208" s="81">
        <v>2656802.518340752</v>
      </c>
      <c r="AG208" s="81">
        <v>474045916.79420757</v>
      </c>
      <c r="AH208" s="81">
        <v>311101460.33797377</v>
      </c>
      <c r="AI208" s="81">
        <v>0</v>
      </c>
      <c r="AJ208" s="81">
        <v>0</v>
      </c>
      <c r="AK208" s="81">
        <v>25441566.734908365</v>
      </c>
      <c r="AL208" s="81">
        <v>0</v>
      </c>
      <c r="AM208" s="81">
        <v>0</v>
      </c>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1752</v>
      </c>
      <c r="B209" s="80">
        <v>201</v>
      </c>
      <c r="C209" s="80">
        <v>16</v>
      </c>
      <c r="D209" s="80">
        <v>21</v>
      </c>
      <c r="E209" s="80">
        <v>2021</v>
      </c>
      <c r="F209" s="80" t="s">
        <v>75</v>
      </c>
      <c r="G209" s="182" t="s">
        <v>1750</v>
      </c>
      <c r="H209" s="80" t="s">
        <v>1751</v>
      </c>
      <c r="I209" s="173"/>
      <c r="J209" s="83"/>
      <c r="K209" s="81"/>
      <c r="L209" s="81"/>
      <c r="M209" s="81"/>
      <c r="N209" s="81"/>
      <c r="O209" s="81"/>
      <c r="P209" s="81"/>
      <c r="Q209" s="81"/>
      <c r="R209" s="81"/>
      <c r="S209" s="81"/>
      <c r="T209" s="81"/>
      <c r="U209" s="81"/>
      <c r="V209" s="81"/>
      <c r="W209" s="81"/>
      <c r="X209" s="81"/>
      <c r="Y209" s="81"/>
      <c r="Z209" s="81"/>
      <c r="AA209" s="81"/>
      <c r="AB209" s="81"/>
      <c r="AC209" s="82"/>
      <c r="AD209" s="81">
        <v>137477344.43405083</v>
      </c>
      <c r="AE209" s="81">
        <v>2700612.6753279916</v>
      </c>
      <c r="AF209" s="81">
        <v>3447982.6800525202</v>
      </c>
      <c r="AG209" s="81">
        <v>161926288.94037026</v>
      </c>
      <c r="AH209" s="81">
        <v>181478206.76632458</v>
      </c>
      <c r="AI209" s="81">
        <v>0</v>
      </c>
      <c r="AJ209" s="81">
        <v>0</v>
      </c>
      <c r="AK209" s="81">
        <v>15444509.039466091</v>
      </c>
      <c r="AL209" s="81">
        <v>0</v>
      </c>
      <c r="AM209" s="81">
        <v>0</v>
      </c>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1692</v>
      </c>
      <c r="B210" s="80">
        <v>202</v>
      </c>
      <c r="C210" s="80">
        <v>16</v>
      </c>
      <c r="D210" s="80">
        <v>22</v>
      </c>
      <c r="E210" s="80">
        <v>2021</v>
      </c>
      <c r="F210" s="80" t="s">
        <v>75</v>
      </c>
      <c r="G210" s="182" t="s">
        <v>1690</v>
      </c>
      <c r="H210" s="80" t="s">
        <v>1691</v>
      </c>
      <c r="I210" s="173"/>
      <c r="J210" s="83"/>
      <c r="K210" s="81"/>
      <c r="L210" s="81"/>
      <c r="M210" s="81"/>
      <c r="N210" s="81"/>
      <c r="O210" s="81"/>
      <c r="P210" s="81"/>
      <c r="Q210" s="81"/>
      <c r="R210" s="81"/>
      <c r="S210" s="81"/>
      <c r="T210" s="81"/>
      <c r="U210" s="81"/>
      <c r="V210" s="81"/>
      <c r="W210" s="81"/>
      <c r="X210" s="81"/>
      <c r="Y210" s="81"/>
      <c r="Z210" s="81"/>
      <c r="AA210" s="81"/>
      <c r="AB210" s="81"/>
      <c r="AC210" s="82"/>
      <c r="AD210" s="81">
        <v>143416547.27383843</v>
      </c>
      <c r="AE210" s="81">
        <v>13917311.403862752</v>
      </c>
      <c r="AF210" s="81">
        <v>1015836.2570126405</v>
      </c>
      <c r="AG210" s="81">
        <v>644353803.25927901</v>
      </c>
      <c r="AH210" s="81">
        <v>562552062.73327148</v>
      </c>
      <c r="AI210" s="81">
        <v>0</v>
      </c>
      <c r="AJ210" s="81">
        <v>0</v>
      </c>
      <c r="AK210" s="81">
        <v>45292210.696418978</v>
      </c>
      <c r="AL210" s="81">
        <v>0</v>
      </c>
      <c r="AM210" s="81">
        <v>0</v>
      </c>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1672</v>
      </c>
      <c r="B211" s="80">
        <v>203</v>
      </c>
      <c r="C211" s="80">
        <v>16</v>
      </c>
      <c r="D211" s="80">
        <v>23</v>
      </c>
      <c r="E211" s="80">
        <v>2021</v>
      </c>
      <c r="F211" s="80" t="s">
        <v>75</v>
      </c>
      <c r="G211" s="182" t="s">
        <v>1670</v>
      </c>
      <c r="H211" s="80" t="s">
        <v>1671</v>
      </c>
      <c r="I211" s="173"/>
      <c r="J211" s="83"/>
      <c r="K211" s="81"/>
      <c r="L211" s="81"/>
      <c r="M211" s="81"/>
      <c r="N211" s="81"/>
      <c r="O211" s="81"/>
      <c r="P211" s="81"/>
      <c r="Q211" s="81"/>
      <c r="R211" s="81"/>
      <c r="S211" s="81"/>
      <c r="T211" s="81"/>
      <c r="U211" s="81"/>
      <c r="V211" s="81"/>
      <c r="W211" s="81"/>
      <c r="X211" s="81"/>
      <c r="Y211" s="81"/>
      <c r="Z211" s="81"/>
      <c r="AA211" s="81"/>
      <c r="AB211" s="81"/>
      <c r="AC211" s="82"/>
      <c r="AD211" s="81">
        <v>539016093.49819994</v>
      </c>
      <c r="AE211" s="81">
        <v>62755909.291459814</v>
      </c>
      <c r="AF211" s="81">
        <v>4805686.9081751835</v>
      </c>
      <c r="AG211" s="81">
        <v>3121189845.9999809</v>
      </c>
      <c r="AH211" s="81">
        <v>2198858424.3260698</v>
      </c>
      <c r="AI211" s="81">
        <v>0</v>
      </c>
      <c r="AJ211" s="81">
        <v>0</v>
      </c>
      <c r="AK211" s="81">
        <v>174873164.19863805</v>
      </c>
      <c r="AL211" s="81">
        <v>0</v>
      </c>
      <c r="AM211" s="81">
        <v>0</v>
      </c>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1680</v>
      </c>
      <c r="B212" s="80">
        <v>204</v>
      </c>
      <c r="C212" s="80">
        <v>16</v>
      </c>
      <c r="D212" s="80">
        <v>24</v>
      </c>
      <c r="E212" s="80">
        <v>2021</v>
      </c>
      <c r="F212" s="80" t="s">
        <v>75</v>
      </c>
      <c r="G212" s="182" t="s">
        <v>1678</v>
      </c>
      <c r="H212" s="80" t="s">
        <v>1679</v>
      </c>
      <c r="I212" s="173"/>
      <c r="J212" s="83"/>
      <c r="K212" s="81"/>
      <c r="L212" s="81"/>
      <c r="M212" s="81"/>
      <c r="N212" s="81"/>
      <c r="O212" s="81"/>
      <c r="P212" s="81"/>
      <c r="Q212" s="81"/>
      <c r="R212" s="81"/>
      <c r="S212" s="81"/>
      <c r="T212" s="81"/>
      <c r="U212" s="81"/>
      <c r="V212" s="81"/>
      <c r="W212" s="81"/>
      <c r="X212" s="81"/>
      <c r="Y212" s="81"/>
      <c r="Z212" s="81"/>
      <c r="AA212" s="81"/>
      <c r="AB212" s="81"/>
      <c r="AC212" s="82"/>
      <c r="AD212" s="81">
        <v>110965019.68237479</v>
      </c>
      <c r="AE212" s="81">
        <v>2821509.0952900085</v>
      </c>
      <c r="AF212" s="81">
        <v>97676.563174292358</v>
      </c>
      <c r="AG212" s="81">
        <v>151177517.28743422</v>
      </c>
      <c r="AH212" s="81">
        <v>165660326.6296927</v>
      </c>
      <c r="AI212" s="81">
        <v>0</v>
      </c>
      <c r="AJ212" s="81">
        <v>0</v>
      </c>
      <c r="AK212" s="81">
        <v>13125338.669677829</v>
      </c>
      <c r="AL212" s="81">
        <v>0</v>
      </c>
      <c r="AM212" s="81">
        <v>0</v>
      </c>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2453</v>
      </c>
      <c r="B213" s="80">
        <v>205</v>
      </c>
      <c r="C213" s="80">
        <v>16</v>
      </c>
      <c r="D213" s="80">
        <v>25</v>
      </c>
      <c r="E213" s="80">
        <v>2021</v>
      </c>
      <c r="F213" s="80" t="s">
        <v>75</v>
      </c>
      <c r="G213" s="182" t="s">
        <v>2451</v>
      </c>
      <c r="H213" s="80" t="s">
        <v>2452</v>
      </c>
      <c r="I213" s="173"/>
      <c r="J213" s="83"/>
      <c r="K213" s="81"/>
      <c r="L213" s="81"/>
      <c r="M213" s="81"/>
      <c r="N213" s="81"/>
      <c r="O213" s="81"/>
      <c r="P213" s="81"/>
      <c r="Q213" s="81"/>
      <c r="R213" s="81"/>
      <c r="S213" s="81"/>
      <c r="T213" s="81"/>
      <c r="U213" s="81"/>
      <c r="V213" s="81"/>
      <c r="W213" s="81"/>
      <c r="X213" s="81"/>
      <c r="Y213" s="81"/>
      <c r="Z213" s="81"/>
      <c r="AA213" s="81"/>
      <c r="AB213" s="81"/>
      <c r="AC213" s="82"/>
      <c r="AD213" s="81">
        <v>70176328.588839516</v>
      </c>
      <c r="AE213" s="81">
        <v>1781444.3059108939</v>
      </c>
      <c r="AF213" s="81">
        <v>1211189.3833612252</v>
      </c>
      <c r="AG213" s="81">
        <v>91425668.164679706</v>
      </c>
      <c r="AH213" s="81">
        <v>80788462.841649994</v>
      </c>
      <c r="AI213" s="81">
        <v>0</v>
      </c>
      <c r="AJ213" s="81">
        <v>0</v>
      </c>
      <c r="AK213" s="81">
        <v>6526571.7656917693</v>
      </c>
      <c r="AL213" s="81">
        <v>0</v>
      </c>
      <c r="AM213" s="81">
        <v>0</v>
      </c>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2485</v>
      </c>
      <c r="B214" s="80">
        <v>206</v>
      </c>
      <c r="C214" s="80">
        <v>16</v>
      </c>
      <c r="D214" s="80">
        <v>26</v>
      </c>
      <c r="E214" s="80">
        <v>2021</v>
      </c>
      <c r="F214" s="80" t="s">
        <v>75</v>
      </c>
      <c r="G214" s="182" t="s">
        <v>2483</v>
      </c>
      <c r="H214" s="80" t="s">
        <v>2484</v>
      </c>
      <c r="I214" s="173"/>
      <c r="J214" s="83"/>
      <c r="K214" s="81"/>
      <c r="L214" s="81"/>
      <c r="M214" s="81"/>
      <c r="N214" s="81"/>
      <c r="O214" s="81"/>
      <c r="P214" s="81"/>
      <c r="Q214" s="81"/>
      <c r="R214" s="81"/>
      <c r="S214" s="81"/>
      <c r="T214" s="81"/>
      <c r="U214" s="81"/>
      <c r="V214" s="81"/>
      <c r="W214" s="81"/>
      <c r="X214" s="81"/>
      <c r="Y214" s="81"/>
      <c r="Z214" s="81"/>
      <c r="AA214" s="81"/>
      <c r="AB214" s="81"/>
      <c r="AC214" s="82"/>
      <c r="AD214" s="81">
        <v>678568039.33408666</v>
      </c>
      <c r="AE214" s="81">
        <v>4656290.0570664974</v>
      </c>
      <c r="AF214" s="81">
        <v>820483.13066405582</v>
      </c>
      <c r="AG214" s="81">
        <v>300232296.90552741</v>
      </c>
      <c r="AH214" s="81">
        <v>249938754.98607969</v>
      </c>
      <c r="AI214" s="81">
        <v>0</v>
      </c>
      <c r="AJ214" s="81">
        <v>0</v>
      </c>
      <c r="AK214" s="81">
        <v>19649153.893725637</v>
      </c>
      <c r="AL214" s="81">
        <v>0</v>
      </c>
      <c r="AM214" s="81">
        <v>0</v>
      </c>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1704</v>
      </c>
      <c r="B215" s="80">
        <v>207</v>
      </c>
      <c r="C215" s="80">
        <v>16</v>
      </c>
      <c r="D215" s="80">
        <v>27</v>
      </c>
      <c r="E215" s="80">
        <v>2021</v>
      </c>
      <c r="F215" s="80" t="s">
        <v>75</v>
      </c>
      <c r="G215" s="182" t="s">
        <v>1702</v>
      </c>
      <c r="H215" s="80" t="s">
        <v>1703</v>
      </c>
      <c r="I215" s="173"/>
      <c r="J215" s="83"/>
      <c r="K215" s="81"/>
      <c r="L215" s="81"/>
      <c r="M215" s="81"/>
      <c r="N215" s="81"/>
      <c r="O215" s="81"/>
      <c r="P215" s="81"/>
      <c r="Q215" s="81"/>
      <c r="R215" s="81"/>
      <c r="S215" s="81"/>
      <c r="T215" s="81"/>
      <c r="U215" s="81"/>
      <c r="V215" s="81"/>
      <c r="W215" s="81"/>
      <c r="X215" s="81"/>
      <c r="Y215" s="81"/>
      <c r="Z215" s="81"/>
      <c r="AA215" s="81"/>
      <c r="AB215" s="81"/>
      <c r="AC215" s="82"/>
      <c r="AD215" s="81">
        <v>13270506.401988858</v>
      </c>
      <c r="AE215" s="81">
        <v>2647276.0194623959</v>
      </c>
      <c r="AF215" s="81">
        <v>371170.94006231095</v>
      </c>
      <c r="AG215" s="81">
        <v>98173400.937827483</v>
      </c>
      <c r="AH215" s="81">
        <v>126613688.16825247</v>
      </c>
      <c r="AI215" s="81">
        <v>0</v>
      </c>
      <c r="AJ215" s="81">
        <v>0</v>
      </c>
      <c r="AK215" s="81">
        <v>10054157.486638665</v>
      </c>
      <c r="AL215" s="81">
        <v>0</v>
      </c>
      <c r="AM215" s="81">
        <v>0</v>
      </c>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2038</v>
      </c>
      <c r="B216" s="80">
        <v>208</v>
      </c>
      <c r="C216" s="80">
        <v>16</v>
      </c>
      <c r="D216" s="80">
        <v>28</v>
      </c>
      <c r="E216" s="80">
        <v>2021</v>
      </c>
      <c r="F216" s="80" t="s">
        <v>75</v>
      </c>
      <c r="G216" s="182" t="s">
        <v>2020</v>
      </c>
      <c r="H216" s="80" t="s">
        <v>2021</v>
      </c>
      <c r="I216" s="173"/>
      <c r="J216" s="83"/>
      <c r="K216" s="81"/>
      <c r="L216" s="81"/>
      <c r="M216" s="81"/>
      <c r="N216" s="81"/>
      <c r="O216" s="81"/>
      <c r="P216" s="81"/>
      <c r="Q216" s="81"/>
      <c r="R216" s="81"/>
      <c r="S216" s="81"/>
      <c r="T216" s="81"/>
      <c r="U216" s="81"/>
      <c r="V216" s="81"/>
      <c r="W216" s="81"/>
      <c r="X216" s="81"/>
      <c r="Y216" s="81"/>
      <c r="Z216" s="81"/>
      <c r="AA216" s="81"/>
      <c r="AB216" s="81"/>
      <c r="AC216" s="82"/>
      <c r="AD216" s="81">
        <v>37368372.569929458</v>
      </c>
      <c r="AE216" s="81">
        <v>1388530.9410343394</v>
      </c>
      <c r="AF216" s="81">
        <v>947462.66279063583</v>
      </c>
      <c r="AG216" s="81">
        <v>77196893.24170275</v>
      </c>
      <c r="AH216" s="81">
        <v>79092933.03691946</v>
      </c>
      <c r="AI216" s="81">
        <v>0</v>
      </c>
      <c r="AJ216" s="81">
        <v>0</v>
      </c>
      <c r="AK216" s="81">
        <v>6918263.2069102526</v>
      </c>
      <c r="AL216" s="81">
        <v>0</v>
      </c>
      <c r="AM216" s="81">
        <v>0</v>
      </c>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1797</v>
      </c>
      <c r="B217" s="80">
        <v>209</v>
      </c>
      <c r="C217" s="80">
        <v>16</v>
      </c>
      <c r="D217" s="80">
        <v>29</v>
      </c>
      <c r="E217" s="80">
        <v>2021</v>
      </c>
      <c r="F217" s="80" t="s">
        <v>75</v>
      </c>
      <c r="G217" s="182" t="s">
        <v>1795</v>
      </c>
      <c r="H217" s="80" t="s">
        <v>1796</v>
      </c>
      <c r="I217" s="173"/>
      <c r="J217" s="83"/>
      <c r="K217" s="81"/>
      <c r="L217" s="81"/>
      <c r="M217" s="81"/>
      <c r="N217" s="81"/>
      <c r="O217" s="81"/>
      <c r="P217" s="81"/>
      <c r="Q217" s="81"/>
      <c r="R217" s="81"/>
      <c r="S217" s="81"/>
      <c r="T217" s="81"/>
      <c r="U217" s="81"/>
      <c r="V217" s="81"/>
      <c r="W217" s="81"/>
      <c r="X217" s="81"/>
      <c r="Y217" s="81"/>
      <c r="Z217" s="81"/>
      <c r="AA217" s="81"/>
      <c r="AB217" s="81"/>
      <c r="AC217" s="82"/>
      <c r="AD217" s="81">
        <v>30622739.108912982</v>
      </c>
      <c r="AE217" s="81">
        <v>1817002.0764879577</v>
      </c>
      <c r="AF217" s="81">
        <v>546988.75377603713</v>
      </c>
      <c r="AG217" s="81">
        <v>83314237.252440155</v>
      </c>
      <c r="AH217" s="81">
        <v>69223536.631883815</v>
      </c>
      <c r="AI217" s="81">
        <v>0</v>
      </c>
      <c r="AJ217" s="81">
        <v>0</v>
      </c>
      <c r="AK217" s="81">
        <v>5804357.854973238</v>
      </c>
      <c r="AL217" s="81">
        <v>0</v>
      </c>
      <c r="AM217" s="81">
        <v>0</v>
      </c>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1639</v>
      </c>
      <c r="B218" s="80">
        <v>210</v>
      </c>
      <c r="C218" s="80">
        <v>16</v>
      </c>
      <c r="D218" s="80">
        <v>30</v>
      </c>
      <c r="E218" s="80">
        <v>2021</v>
      </c>
      <c r="F218" s="80" t="s">
        <v>75</v>
      </c>
      <c r="G218" s="182" t="s">
        <v>1637</v>
      </c>
      <c r="H218" s="80" t="s">
        <v>1638</v>
      </c>
      <c r="I218" s="173"/>
      <c r="J218" s="83"/>
      <c r="K218" s="81"/>
      <c r="L218" s="81"/>
      <c r="M218" s="81"/>
      <c r="N218" s="81"/>
      <c r="O218" s="81"/>
      <c r="P218" s="81"/>
      <c r="Q218" s="81"/>
      <c r="R218" s="81"/>
      <c r="S218" s="81"/>
      <c r="T218" s="81"/>
      <c r="U218" s="81"/>
      <c r="V218" s="81"/>
      <c r="W218" s="81"/>
      <c r="X218" s="81"/>
      <c r="Y218" s="81"/>
      <c r="Z218" s="81"/>
      <c r="AA218" s="81"/>
      <c r="AB218" s="81"/>
      <c r="AC218" s="82"/>
      <c r="AD218" s="81">
        <v>347563684.85768598</v>
      </c>
      <c r="AE218" s="81">
        <v>8997893.8445259836</v>
      </c>
      <c r="AF218" s="81">
        <v>244191.40793573088</v>
      </c>
      <c r="AG218" s="81">
        <v>366082192.4238435</v>
      </c>
      <c r="AH218" s="81">
        <v>429445908.35440505</v>
      </c>
      <c r="AI218" s="81">
        <v>0</v>
      </c>
      <c r="AJ218" s="81">
        <v>0</v>
      </c>
      <c r="AK218" s="81">
        <v>32924133.395504363</v>
      </c>
      <c r="AL218" s="81">
        <v>0</v>
      </c>
      <c r="AM218" s="81">
        <v>0</v>
      </c>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2441</v>
      </c>
      <c r="B219" s="80">
        <v>211</v>
      </c>
      <c r="C219" s="80">
        <v>16</v>
      </c>
      <c r="D219" s="80">
        <v>31</v>
      </c>
      <c r="E219" s="80">
        <v>2021</v>
      </c>
      <c r="F219" s="80" t="s">
        <v>75</v>
      </c>
      <c r="G219" s="182" t="s">
        <v>2439</v>
      </c>
      <c r="H219" s="80" t="s">
        <v>2440</v>
      </c>
      <c r="I219" s="173"/>
      <c r="J219" s="83"/>
      <c r="K219" s="81"/>
      <c r="L219" s="81"/>
      <c r="M219" s="81"/>
      <c r="N219" s="81"/>
      <c r="O219" s="81"/>
      <c r="P219" s="81"/>
      <c r="Q219" s="81"/>
      <c r="R219" s="81"/>
      <c r="S219" s="81"/>
      <c r="T219" s="81"/>
      <c r="U219" s="81"/>
      <c r="V219" s="81"/>
      <c r="W219" s="81"/>
      <c r="X219" s="81"/>
      <c r="Y219" s="81"/>
      <c r="Z219" s="81"/>
      <c r="AA219" s="81"/>
      <c r="AB219" s="81"/>
      <c r="AC219" s="82"/>
      <c r="AD219" s="81">
        <v>74241202.572529197</v>
      </c>
      <c r="AE219" s="81">
        <v>3582445.385639173</v>
      </c>
      <c r="AF219" s="81">
        <v>1611663.2923758239</v>
      </c>
      <c r="AG219" s="81">
        <v>121980225.52640693</v>
      </c>
      <c r="AH219" s="81">
        <v>93303592.212817222</v>
      </c>
      <c r="AI219" s="81">
        <v>0</v>
      </c>
      <c r="AJ219" s="81">
        <v>0</v>
      </c>
      <c r="AK219" s="81">
        <v>7917050.1292398255</v>
      </c>
      <c r="AL219" s="81">
        <v>0</v>
      </c>
      <c r="AM219" s="81">
        <v>0</v>
      </c>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1789</v>
      </c>
      <c r="B220" s="80">
        <v>212</v>
      </c>
      <c r="C220" s="80">
        <v>16</v>
      </c>
      <c r="D220" s="80">
        <v>32</v>
      </c>
      <c r="E220" s="80">
        <v>2021</v>
      </c>
      <c r="F220" s="80" t="s">
        <v>75</v>
      </c>
      <c r="G220" s="182" t="s">
        <v>1787</v>
      </c>
      <c r="H220" s="80" t="s">
        <v>1788</v>
      </c>
      <c r="I220" s="173"/>
      <c r="J220" s="83"/>
      <c r="K220" s="81"/>
      <c r="L220" s="81"/>
      <c r="M220" s="81"/>
      <c r="N220" s="81"/>
      <c r="O220" s="81"/>
      <c r="P220" s="81"/>
      <c r="Q220" s="81"/>
      <c r="R220" s="81"/>
      <c r="S220" s="81"/>
      <c r="T220" s="81"/>
      <c r="U220" s="81"/>
      <c r="V220" s="81"/>
      <c r="W220" s="81"/>
      <c r="X220" s="81"/>
      <c r="Y220" s="81"/>
      <c r="Z220" s="81"/>
      <c r="AA220" s="81"/>
      <c r="AB220" s="81"/>
      <c r="AC220" s="82"/>
      <c r="AD220" s="81">
        <v>37616427.984463744</v>
      </c>
      <c r="AE220" s="81">
        <v>2009014.0376041017</v>
      </c>
      <c r="AF220" s="81">
        <v>185585.47003115548</v>
      </c>
      <c r="AG220" s="81">
        <v>122443368.29062678</v>
      </c>
      <c r="AH220" s="81">
        <v>114776770.71897744</v>
      </c>
      <c r="AI220" s="81">
        <v>0</v>
      </c>
      <c r="AJ220" s="81">
        <v>0</v>
      </c>
      <c r="AK220" s="81">
        <v>9197529.3548049424</v>
      </c>
      <c r="AL220" s="81">
        <v>0</v>
      </c>
      <c r="AM220" s="81">
        <v>0</v>
      </c>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1824</v>
      </c>
      <c r="B221" s="80">
        <v>213</v>
      </c>
      <c r="C221" s="80">
        <v>16</v>
      </c>
      <c r="D221" s="80">
        <v>33</v>
      </c>
      <c r="E221" s="80">
        <v>2021</v>
      </c>
      <c r="F221" s="80" t="s">
        <v>75</v>
      </c>
      <c r="G221" s="182" t="s">
        <v>1822</v>
      </c>
      <c r="H221" s="80" t="s">
        <v>1823</v>
      </c>
      <c r="I221" s="173"/>
      <c r="J221" s="83"/>
      <c r="K221" s="81"/>
      <c r="L221" s="81"/>
      <c r="M221" s="81"/>
      <c r="N221" s="81"/>
      <c r="O221" s="81"/>
      <c r="P221" s="81"/>
      <c r="Q221" s="81"/>
      <c r="R221" s="81"/>
      <c r="S221" s="81"/>
      <c r="T221" s="81"/>
      <c r="U221" s="81"/>
      <c r="V221" s="81"/>
      <c r="W221" s="81"/>
      <c r="X221" s="81"/>
      <c r="Y221" s="81"/>
      <c r="Z221" s="81"/>
      <c r="AA221" s="81"/>
      <c r="AB221" s="81"/>
      <c r="AC221" s="82"/>
      <c r="AD221" s="81">
        <v>33084840.023595426</v>
      </c>
      <c r="AE221" s="81">
        <v>481807.79131921381</v>
      </c>
      <c r="AF221" s="81">
        <v>205120.78266601395</v>
      </c>
      <c r="AG221" s="81">
        <v>19046746.17854194</v>
      </c>
      <c r="AH221" s="81">
        <v>16743356.821714003</v>
      </c>
      <c r="AI221" s="81">
        <v>0</v>
      </c>
      <c r="AJ221" s="81">
        <v>0</v>
      </c>
      <c r="AK221" s="81">
        <v>1412268.1689241517</v>
      </c>
      <c r="AL221" s="81">
        <v>0</v>
      </c>
      <c r="AM221" s="81">
        <v>0</v>
      </c>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1688</v>
      </c>
      <c r="B222" s="80">
        <v>214</v>
      </c>
      <c r="C222" s="80">
        <v>16</v>
      </c>
      <c r="D222" s="80">
        <v>34</v>
      </c>
      <c r="E222" s="80">
        <v>2021</v>
      </c>
      <c r="F222" s="80" t="s">
        <v>75</v>
      </c>
      <c r="G222" s="182" t="s">
        <v>1686</v>
      </c>
      <c r="H222" s="80" t="s">
        <v>1687</v>
      </c>
      <c r="I222" s="173"/>
      <c r="J222" s="83"/>
      <c r="K222" s="81"/>
      <c r="L222" s="81"/>
      <c r="M222" s="81"/>
      <c r="N222" s="81"/>
      <c r="O222" s="81"/>
      <c r="P222" s="81"/>
      <c r="Q222" s="81"/>
      <c r="R222" s="81"/>
      <c r="S222" s="81"/>
      <c r="T222" s="81"/>
      <c r="U222" s="81"/>
      <c r="V222" s="81"/>
      <c r="W222" s="81"/>
      <c r="X222" s="81"/>
      <c r="Y222" s="81"/>
      <c r="Z222" s="81"/>
      <c r="AA222" s="81"/>
      <c r="AB222" s="81"/>
      <c r="AC222" s="82"/>
      <c r="AD222" s="81">
        <v>105726226.93229607</v>
      </c>
      <c r="AE222" s="81">
        <v>11618501.53605558</v>
      </c>
      <c r="AF222" s="81">
        <v>3379609.0858305153</v>
      </c>
      <c r="AG222" s="81">
        <v>632434309.61900938</v>
      </c>
      <c r="AH222" s="81">
        <v>583505985.23673296</v>
      </c>
      <c r="AI222" s="81">
        <v>0</v>
      </c>
      <c r="AJ222" s="81">
        <v>0</v>
      </c>
      <c r="AK222" s="81">
        <v>45107128.614609972</v>
      </c>
      <c r="AL222" s="81">
        <v>0</v>
      </c>
      <c r="AM222" s="81">
        <v>0</v>
      </c>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2501</v>
      </c>
      <c r="B223" s="80">
        <v>215</v>
      </c>
      <c r="C223" s="80">
        <v>16</v>
      </c>
      <c r="D223" s="80">
        <v>35</v>
      </c>
      <c r="E223" s="80">
        <v>2021</v>
      </c>
      <c r="F223" s="80" t="s">
        <v>75</v>
      </c>
      <c r="G223" s="182" t="s">
        <v>2499</v>
      </c>
      <c r="H223" s="80" t="s">
        <v>2500</v>
      </c>
      <c r="I223" s="173"/>
      <c r="J223" s="83"/>
      <c r="K223" s="81"/>
      <c r="L223" s="81"/>
      <c r="M223" s="81"/>
      <c r="N223" s="81"/>
      <c r="O223" s="81"/>
      <c r="P223" s="81"/>
      <c r="Q223" s="81"/>
      <c r="R223" s="81"/>
      <c r="S223" s="81"/>
      <c r="T223" s="81"/>
      <c r="U223" s="81"/>
      <c r="V223" s="81"/>
      <c r="W223" s="81"/>
      <c r="X223" s="81"/>
      <c r="Y223" s="81"/>
      <c r="Z223" s="81"/>
      <c r="AA223" s="81"/>
      <c r="AB223" s="81"/>
      <c r="AC223" s="82"/>
      <c r="AD223" s="81">
        <v>140871968.97258136</v>
      </c>
      <c r="AE223" s="81">
        <v>5938147.6863696463</v>
      </c>
      <c r="AF223" s="81">
        <v>761877.19275948044</v>
      </c>
      <c r="AG223" s="81">
        <v>334041718.69357753</v>
      </c>
      <c r="AH223" s="81">
        <v>238433878.79023105</v>
      </c>
      <c r="AI223" s="81">
        <v>0</v>
      </c>
      <c r="AJ223" s="81">
        <v>0</v>
      </c>
      <c r="AK223" s="81">
        <v>18550737.680549938</v>
      </c>
      <c r="AL223" s="81">
        <v>0</v>
      </c>
      <c r="AM223" s="81">
        <v>0</v>
      </c>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1732</v>
      </c>
      <c r="B224" s="80">
        <v>216</v>
      </c>
      <c r="C224" s="80">
        <v>16</v>
      </c>
      <c r="D224" s="80">
        <v>36</v>
      </c>
      <c r="E224" s="80">
        <v>2021</v>
      </c>
      <c r="F224" s="80" t="s">
        <v>75</v>
      </c>
      <c r="G224" s="182" t="s">
        <v>1730</v>
      </c>
      <c r="H224" s="80" t="s">
        <v>1731</v>
      </c>
      <c r="I224" s="173"/>
      <c r="J224" s="83"/>
      <c r="K224" s="81"/>
      <c r="L224" s="81"/>
      <c r="M224" s="81"/>
      <c r="N224" s="81"/>
      <c r="O224" s="81"/>
      <c r="P224" s="81"/>
      <c r="Q224" s="81"/>
      <c r="R224" s="81"/>
      <c r="S224" s="81"/>
      <c r="T224" s="81"/>
      <c r="U224" s="81"/>
      <c r="V224" s="81"/>
      <c r="W224" s="81"/>
      <c r="X224" s="81"/>
      <c r="Y224" s="81"/>
      <c r="Z224" s="81"/>
      <c r="AA224" s="81"/>
      <c r="AB224" s="81"/>
      <c r="AC224" s="82"/>
      <c r="AD224" s="81">
        <v>5777083.2649914687</v>
      </c>
      <c r="AE224" s="81">
        <v>222236.06610664842</v>
      </c>
      <c r="AF224" s="81">
        <v>48838.281587146179</v>
      </c>
      <c r="AG224" s="81">
        <v>13218866.395441977</v>
      </c>
      <c r="AH224" s="81">
        <v>10226164.13478102</v>
      </c>
      <c r="AI224" s="81">
        <v>0</v>
      </c>
      <c r="AJ224" s="81">
        <v>0</v>
      </c>
      <c r="AK224" s="81">
        <v>885768.71492705413</v>
      </c>
      <c r="AL224" s="81">
        <v>0</v>
      </c>
      <c r="AM224" s="81">
        <v>0</v>
      </c>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1761</v>
      </c>
      <c r="B225" s="80">
        <v>217</v>
      </c>
      <c r="C225" s="80">
        <v>16</v>
      </c>
      <c r="D225" s="80">
        <v>37</v>
      </c>
      <c r="E225" s="80">
        <v>2021</v>
      </c>
      <c r="F225" s="80" t="s">
        <v>75</v>
      </c>
      <c r="G225" s="182" t="s">
        <v>1759</v>
      </c>
      <c r="H225" s="80" t="s">
        <v>1760</v>
      </c>
      <c r="I225" s="173"/>
      <c r="J225" s="83"/>
      <c r="K225" s="81"/>
      <c r="L225" s="81"/>
      <c r="M225" s="81"/>
      <c r="N225" s="81"/>
      <c r="O225" s="81"/>
      <c r="P225" s="81"/>
      <c r="Q225" s="81"/>
      <c r="R225" s="81"/>
      <c r="S225" s="81"/>
      <c r="T225" s="81"/>
      <c r="U225" s="81"/>
      <c r="V225" s="81"/>
      <c r="W225" s="81"/>
      <c r="X225" s="81"/>
      <c r="Y225" s="81"/>
      <c r="Z225" s="81"/>
      <c r="AA225" s="81"/>
      <c r="AB225" s="81"/>
      <c r="AC225" s="82"/>
      <c r="AD225" s="81">
        <v>67621741.548568562</v>
      </c>
      <c r="AE225" s="81">
        <v>510254.00778086483</v>
      </c>
      <c r="AF225" s="81">
        <v>1367471.8844400931</v>
      </c>
      <c r="AG225" s="81">
        <v>33995965.401416473</v>
      </c>
      <c r="AH225" s="81">
        <v>28583806.624748886</v>
      </c>
      <c r="AI225" s="81">
        <v>0</v>
      </c>
      <c r="AJ225" s="81">
        <v>0</v>
      </c>
      <c r="AK225" s="81">
        <v>2581960.6731794835</v>
      </c>
      <c r="AL225" s="81">
        <v>0</v>
      </c>
      <c r="AM225" s="81">
        <v>0</v>
      </c>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1716</v>
      </c>
      <c r="B226" s="80">
        <v>218</v>
      </c>
      <c r="C226" s="80">
        <v>16</v>
      </c>
      <c r="D226" s="80">
        <v>38</v>
      </c>
      <c r="E226" s="80">
        <v>2021</v>
      </c>
      <c r="F226" s="80" t="s">
        <v>75</v>
      </c>
      <c r="G226" s="182" t="s">
        <v>1714</v>
      </c>
      <c r="H226" s="80" t="s">
        <v>1715</v>
      </c>
      <c r="I226" s="173"/>
      <c r="J226" s="83"/>
      <c r="K226" s="81"/>
      <c r="L226" s="81"/>
      <c r="M226" s="81"/>
      <c r="N226" s="81"/>
      <c r="O226" s="81"/>
      <c r="P226" s="81"/>
      <c r="Q226" s="81"/>
      <c r="R226" s="81"/>
      <c r="S226" s="81"/>
      <c r="T226" s="81"/>
      <c r="U226" s="81"/>
      <c r="V226" s="81"/>
      <c r="W226" s="81"/>
      <c r="X226" s="81"/>
      <c r="Y226" s="81"/>
      <c r="Z226" s="81"/>
      <c r="AA226" s="81"/>
      <c r="AB226" s="81"/>
      <c r="AC226" s="82"/>
      <c r="AD226" s="81">
        <v>79821349.538120717</v>
      </c>
      <c r="AE226" s="81">
        <v>7383571.0603272878</v>
      </c>
      <c r="AF226" s="81">
        <v>361403.28374488169</v>
      </c>
      <c r="AG226" s="81">
        <v>272237889.82379335</v>
      </c>
      <c r="AH226" s="81">
        <v>273156916.2496084</v>
      </c>
      <c r="AI226" s="81">
        <v>0</v>
      </c>
      <c r="AJ226" s="81">
        <v>0</v>
      </c>
      <c r="AK226" s="81">
        <v>21803981.875978529</v>
      </c>
      <c r="AL226" s="81">
        <v>0</v>
      </c>
      <c r="AM226" s="81">
        <v>0</v>
      </c>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2437</v>
      </c>
      <c r="B227" s="80">
        <v>219</v>
      </c>
      <c r="C227" s="80">
        <v>16</v>
      </c>
      <c r="D227" s="80">
        <v>39</v>
      </c>
      <c r="E227" s="80">
        <v>2021</v>
      </c>
      <c r="F227" s="80" t="s">
        <v>75</v>
      </c>
      <c r="G227" s="182" t="s">
        <v>2435</v>
      </c>
      <c r="H227" s="80" t="s">
        <v>2436</v>
      </c>
      <c r="I227" s="173"/>
      <c r="J227" s="83"/>
      <c r="K227" s="81"/>
      <c r="L227" s="81"/>
      <c r="M227" s="81"/>
      <c r="N227" s="81"/>
      <c r="O227" s="81"/>
      <c r="P227" s="81"/>
      <c r="Q227" s="81"/>
      <c r="R227" s="81"/>
      <c r="S227" s="81"/>
      <c r="T227" s="81"/>
      <c r="U227" s="81"/>
      <c r="V227" s="81"/>
      <c r="W227" s="81"/>
      <c r="X227" s="81"/>
      <c r="Y227" s="81"/>
      <c r="Z227" s="81"/>
      <c r="AA227" s="81"/>
      <c r="AB227" s="81"/>
      <c r="AC227" s="82"/>
      <c r="AD227" s="81">
        <v>94446090.877621531</v>
      </c>
      <c r="AE227" s="81">
        <v>2410816.8451249222</v>
      </c>
      <c r="AF227" s="81">
        <v>1338168.9154878051</v>
      </c>
      <c r="AG227" s="81">
        <v>92442009.230606645</v>
      </c>
      <c r="AH227" s="81">
        <v>98238290.415335044</v>
      </c>
      <c r="AI227" s="81">
        <v>0</v>
      </c>
      <c r="AJ227" s="81">
        <v>0</v>
      </c>
      <c r="AK227" s="81">
        <v>8080998.7251117704</v>
      </c>
      <c r="AL227" s="81">
        <v>0</v>
      </c>
      <c r="AM227" s="81">
        <v>0</v>
      </c>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2445</v>
      </c>
      <c r="B228" s="80">
        <v>220</v>
      </c>
      <c r="C228" s="80">
        <v>16</v>
      </c>
      <c r="D228" s="80">
        <v>40</v>
      </c>
      <c r="E228" s="80">
        <v>2021</v>
      </c>
      <c r="F228" s="80" t="s">
        <v>75</v>
      </c>
      <c r="G228" s="182" t="s">
        <v>2443</v>
      </c>
      <c r="H228" s="80" t="s">
        <v>2444</v>
      </c>
      <c r="I228" s="173"/>
      <c r="J228" s="83"/>
      <c r="K228" s="81"/>
      <c r="L228" s="81"/>
      <c r="M228" s="81"/>
      <c r="N228" s="81"/>
      <c r="O228" s="81"/>
      <c r="P228" s="81"/>
      <c r="Q228" s="81"/>
      <c r="R228" s="81"/>
      <c r="S228" s="81"/>
      <c r="T228" s="81"/>
      <c r="U228" s="81"/>
      <c r="V228" s="81"/>
      <c r="W228" s="81"/>
      <c r="X228" s="81"/>
      <c r="Y228" s="81"/>
      <c r="Z228" s="81"/>
      <c r="AA228" s="81"/>
      <c r="AB228" s="81"/>
      <c r="AC228" s="82"/>
      <c r="AD228" s="81">
        <v>2432361.8836809057</v>
      </c>
      <c r="AE228" s="81">
        <v>606259.98833893694</v>
      </c>
      <c r="AF228" s="81">
        <v>420009.22164945706</v>
      </c>
      <c r="AG228" s="81">
        <v>20995805.311300542</v>
      </c>
      <c r="AH228" s="81">
        <v>21300093.171927307</v>
      </c>
      <c r="AI228" s="81">
        <v>0</v>
      </c>
      <c r="AJ228" s="81">
        <v>0</v>
      </c>
      <c r="AK228" s="81">
        <v>1744365.805077893</v>
      </c>
      <c r="AL228" s="81">
        <v>0</v>
      </c>
      <c r="AM228" s="81">
        <v>0</v>
      </c>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1916</v>
      </c>
      <c r="B229" s="80">
        <v>221</v>
      </c>
      <c r="C229" s="80">
        <v>16</v>
      </c>
      <c r="D229" s="80">
        <v>41</v>
      </c>
      <c r="E229" s="80">
        <v>2021</v>
      </c>
      <c r="F229" s="80" t="s">
        <v>75</v>
      </c>
      <c r="G229" s="182" t="s">
        <v>1898</v>
      </c>
      <c r="H229" s="80" t="s">
        <v>1899</v>
      </c>
      <c r="I229" s="173"/>
      <c r="J229" s="83"/>
      <c r="K229" s="81"/>
      <c r="L229" s="81"/>
      <c r="M229" s="81"/>
      <c r="N229" s="81"/>
      <c r="O229" s="81"/>
      <c r="P229" s="81"/>
      <c r="Q229" s="81"/>
      <c r="R229" s="81"/>
      <c r="S229" s="81"/>
      <c r="T229" s="81"/>
      <c r="U229" s="81"/>
      <c r="V229" s="81"/>
      <c r="W229" s="81"/>
      <c r="X229" s="81"/>
      <c r="Y229" s="81"/>
      <c r="Z229" s="81"/>
      <c r="AA229" s="81"/>
      <c r="AB229" s="81"/>
      <c r="AC229" s="82"/>
      <c r="AD229" s="81">
        <v>151965812.94236279</v>
      </c>
      <c r="AE229" s="81">
        <v>1470313.8133615861</v>
      </c>
      <c r="AF229" s="81">
        <v>1797248.7624069792</v>
      </c>
      <c r="AG229" s="81">
        <v>110092894.57809706</v>
      </c>
      <c r="AH229" s="81">
        <v>83642604.679613039</v>
      </c>
      <c r="AI229" s="81">
        <v>0</v>
      </c>
      <c r="AJ229" s="81">
        <v>0</v>
      </c>
      <c r="AK229" s="81">
        <v>7094944.3998995563</v>
      </c>
      <c r="AL229" s="81">
        <v>0</v>
      </c>
      <c r="AM229" s="81">
        <v>0</v>
      </c>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1696</v>
      </c>
      <c r="B230" s="80">
        <v>222</v>
      </c>
      <c r="C230" s="80">
        <v>16</v>
      </c>
      <c r="D230" s="80">
        <v>42</v>
      </c>
      <c r="E230" s="80">
        <v>2021</v>
      </c>
      <c r="F230" s="80" t="s">
        <v>75</v>
      </c>
      <c r="G230" s="182" t="s">
        <v>1694</v>
      </c>
      <c r="H230" s="80" t="s">
        <v>1695</v>
      </c>
      <c r="I230" s="173"/>
      <c r="J230" s="83"/>
      <c r="K230" s="81"/>
      <c r="L230" s="81"/>
      <c r="M230" s="81"/>
      <c r="N230" s="81"/>
      <c r="O230" s="81"/>
      <c r="P230" s="81"/>
      <c r="Q230" s="81"/>
      <c r="R230" s="81"/>
      <c r="S230" s="81"/>
      <c r="T230" s="81"/>
      <c r="U230" s="81"/>
      <c r="V230" s="81"/>
      <c r="W230" s="81"/>
      <c r="X230" s="81"/>
      <c r="Y230" s="81"/>
      <c r="Z230" s="81"/>
      <c r="AA230" s="81"/>
      <c r="AB230" s="81"/>
      <c r="AC230" s="82"/>
      <c r="AD230" s="81">
        <v>111444583.7072617</v>
      </c>
      <c r="AE230" s="81">
        <v>2887290.9708575765</v>
      </c>
      <c r="AF230" s="81">
        <v>703271.25485490495</v>
      </c>
      <c r="AG230" s="81">
        <v>139849817.17922336</v>
      </c>
      <c r="AH230" s="81">
        <v>125864829.17116316</v>
      </c>
      <c r="AI230" s="81">
        <v>0</v>
      </c>
      <c r="AJ230" s="81">
        <v>0</v>
      </c>
      <c r="AK230" s="81">
        <v>10321279.498327544</v>
      </c>
      <c r="AL230" s="81">
        <v>0</v>
      </c>
      <c r="AM230" s="81">
        <v>0</v>
      </c>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1809</v>
      </c>
      <c r="B231" s="80">
        <v>223</v>
      </c>
      <c r="C231" s="80">
        <v>16</v>
      </c>
      <c r="D231" s="80">
        <v>43</v>
      </c>
      <c r="E231" s="80">
        <v>2021</v>
      </c>
      <c r="F231" s="80" t="s">
        <v>75</v>
      </c>
      <c r="G231" s="182" t="s">
        <v>1807</v>
      </c>
      <c r="H231" s="80" t="s">
        <v>1808</v>
      </c>
      <c r="I231" s="173"/>
      <c r="J231" s="83"/>
      <c r="K231" s="81"/>
      <c r="L231" s="81"/>
      <c r="M231" s="81"/>
      <c r="N231" s="81"/>
      <c r="O231" s="81"/>
      <c r="P231" s="81"/>
      <c r="Q231" s="81"/>
      <c r="R231" s="81"/>
      <c r="S231" s="81"/>
      <c r="T231" s="81"/>
      <c r="U231" s="81"/>
      <c r="V231" s="81"/>
      <c r="W231" s="81"/>
      <c r="X231" s="81"/>
      <c r="Y231" s="81"/>
      <c r="Z231" s="81"/>
      <c r="AA231" s="81"/>
      <c r="AB231" s="81"/>
      <c r="AC231" s="82"/>
      <c r="AD231" s="81">
        <v>776856.56944184343</v>
      </c>
      <c r="AE231" s="81">
        <v>167121.52171219964</v>
      </c>
      <c r="AF231" s="81">
        <v>244191.40793573088</v>
      </c>
      <c r="AG231" s="81">
        <v>3705142.1137589193</v>
      </c>
      <c r="AH231" s="81">
        <v>3772553.8155254335</v>
      </c>
      <c r="AI231" s="81">
        <v>0</v>
      </c>
      <c r="AJ231" s="81">
        <v>0</v>
      </c>
      <c r="AK231" s="81">
        <v>345880.34437356069</v>
      </c>
      <c r="AL231" s="81">
        <v>0</v>
      </c>
      <c r="AM231" s="81">
        <v>0</v>
      </c>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2465</v>
      </c>
      <c r="B232" s="80">
        <v>224</v>
      </c>
      <c r="C232" s="80">
        <v>16</v>
      </c>
      <c r="D232" s="80">
        <v>44</v>
      </c>
      <c r="E232" s="80">
        <v>2021</v>
      </c>
      <c r="F232" s="80" t="s">
        <v>75</v>
      </c>
      <c r="G232" s="182" t="s">
        <v>2463</v>
      </c>
      <c r="H232" s="80" t="s">
        <v>2464</v>
      </c>
      <c r="I232" s="173"/>
      <c r="J232" s="83"/>
      <c r="K232" s="81"/>
      <c r="L232" s="81"/>
      <c r="M232" s="81"/>
      <c r="N232" s="81"/>
      <c r="O232" s="81"/>
      <c r="P232" s="81"/>
      <c r="Q232" s="81"/>
      <c r="R232" s="81"/>
      <c r="S232" s="81"/>
      <c r="T232" s="81"/>
      <c r="U232" s="81"/>
      <c r="V232" s="81"/>
      <c r="W232" s="81"/>
      <c r="X232" s="81"/>
      <c r="Y232" s="81"/>
      <c r="Z232" s="81"/>
      <c r="AA232" s="81"/>
      <c r="AB232" s="81"/>
      <c r="AC232" s="82"/>
      <c r="AD232" s="81">
        <v>186568693.93245909</v>
      </c>
      <c r="AE232" s="81">
        <v>3571778.0544660538</v>
      </c>
      <c r="AF232" s="81">
        <v>976765.63174292352</v>
      </c>
      <c r="AG232" s="81">
        <v>209372692.11933863</v>
      </c>
      <c r="AH232" s="81">
        <v>146786960.49078596</v>
      </c>
      <c r="AI232" s="81">
        <v>0</v>
      </c>
      <c r="AJ232" s="81">
        <v>0</v>
      </c>
      <c r="AK232" s="81">
        <v>11864286.499508267</v>
      </c>
      <c r="AL232" s="81">
        <v>0</v>
      </c>
      <c r="AM232" s="81">
        <v>0</v>
      </c>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1793</v>
      </c>
      <c r="B233" s="80">
        <v>225</v>
      </c>
      <c r="C233" s="80">
        <v>16</v>
      </c>
      <c r="D233" s="80">
        <v>45</v>
      </c>
      <c r="E233" s="80">
        <v>2021</v>
      </c>
      <c r="F233" s="80" t="s">
        <v>75</v>
      </c>
      <c r="G233" s="182" t="s">
        <v>1791</v>
      </c>
      <c r="H233" s="80" t="s">
        <v>1792</v>
      </c>
      <c r="I233" s="173"/>
      <c r="J233" s="83"/>
      <c r="K233" s="81"/>
      <c r="L233" s="81"/>
      <c r="M233" s="81"/>
      <c r="N233" s="81"/>
      <c r="O233" s="81"/>
      <c r="P233" s="81"/>
      <c r="Q233" s="81"/>
      <c r="R233" s="81"/>
      <c r="S233" s="81"/>
      <c r="T233" s="81"/>
      <c r="U233" s="81"/>
      <c r="V233" s="81"/>
      <c r="W233" s="81"/>
      <c r="X233" s="81"/>
      <c r="Y233" s="81"/>
      <c r="Z233" s="81"/>
      <c r="AA233" s="81"/>
      <c r="AB233" s="81"/>
      <c r="AC233" s="82"/>
      <c r="AD233" s="81">
        <v>123201540.24358922</v>
      </c>
      <c r="AE233" s="81">
        <v>2025015.0343637804</v>
      </c>
      <c r="AF233" s="81">
        <v>996300.94437778194</v>
      </c>
      <c r="AG233" s="81">
        <v>110465981.80482972</v>
      </c>
      <c r="AH233" s="81">
        <v>86115252.31151174</v>
      </c>
      <c r="AI233" s="81">
        <v>0</v>
      </c>
      <c r="AJ233" s="81">
        <v>0</v>
      </c>
      <c r="AK233" s="81">
        <v>7200086.7740336061</v>
      </c>
      <c r="AL233" s="81">
        <v>0</v>
      </c>
      <c r="AM233" s="81">
        <v>0</v>
      </c>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2505</v>
      </c>
      <c r="B234" s="80">
        <v>226</v>
      </c>
      <c r="C234" s="80">
        <v>16</v>
      </c>
      <c r="D234" s="80">
        <v>46</v>
      </c>
      <c r="E234" s="80">
        <v>2021</v>
      </c>
      <c r="F234" s="80" t="s">
        <v>75</v>
      </c>
      <c r="G234" s="182" t="s">
        <v>2503</v>
      </c>
      <c r="H234" s="80" t="s">
        <v>2504</v>
      </c>
      <c r="I234" s="173"/>
      <c r="J234" s="83"/>
      <c r="K234" s="81"/>
      <c r="L234" s="81"/>
      <c r="M234" s="81"/>
      <c r="N234" s="81"/>
      <c r="O234" s="81"/>
      <c r="P234" s="81"/>
      <c r="Q234" s="81"/>
      <c r="R234" s="81"/>
      <c r="S234" s="81"/>
      <c r="T234" s="81"/>
      <c r="U234" s="81"/>
      <c r="V234" s="81"/>
      <c r="W234" s="81"/>
      <c r="X234" s="81"/>
      <c r="Y234" s="81"/>
      <c r="Z234" s="81"/>
      <c r="AA234" s="81"/>
      <c r="AB234" s="81"/>
      <c r="AC234" s="82"/>
      <c r="AD234" s="81">
        <v>295427546.18995428</v>
      </c>
      <c r="AE234" s="81">
        <v>5685687.5152724935</v>
      </c>
      <c r="AF234" s="81">
        <v>9640676.7853026558</v>
      </c>
      <c r="AG234" s="81">
        <v>263914185.14461964</v>
      </c>
      <c r="AH234" s="81">
        <v>216904182.62391317</v>
      </c>
      <c r="AI234" s="81">
        <v>0</v>
      </c>
      <c r="AJ234" s="81">
        <v>0</v>
      </c>
      <c r="AK234" s="81">
        <v>18689746.137738403</v>
      </c>
      <c r="AL234" s="81">
        <v>0</v>
      </c>
      <c r="AM234" s="81">
        <v>0</v>
      </c>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1724</v>
      </c>
      <c r="B235" s="80">
        <v>227</v>
      </c>
      <c r="C235" s="80">
        <v>16</v>
      </c>
      <c r="D235" s="80">
        <v>47</v>
      </c>
      <c r="E235" s="80">
        <v>2021</v>
      </c>
      <c r="F235" s="80" t="s">
        <v>75</v>
      </c>
      <c r="G235" s="182" t="s">
        <v>1722</v>
      </c>
      <c r="H235" s="80" t="s">
        <v>1723</v>
      </c>
      <c r="I235" s="173"/>
      <c r="J235" s="83"/>
      <c r="K235" s="81"/>
      <c r="L235" s="81"/>
      <c r="M235" s="81"/>
      <c r="N235" s="81"/>
      <c r="O235" s="81"/>
      <c r="P235" s="81"/>
      <c r="Q235" s="81"/>
      <c r="R235" s="81"/>
      <c r="S235" s="81"/>
      <c r="T235" s="81"/>
      <c r="U235" s="81"/>
      <c r="V235" s="81"/>
      <c r="W235" s="81"/>
      <c r="X235" s="81"/>
      <c r="Y235" s="81"/>
      <c r="Z235" s="81"/>
      <c r="AA235" s="81"/>
      <c r="AB235" s="81"/>
      <c r="AC235" s="82"/>
      <c r="AD235" s="81">
        <v>11820155.796169072</v>
      </c>
      <c r="AE235" s="81">
        <v>2778839.7705975319</v>
      </c>
      <c r="AF235" s="81">
        <v>361403.28374488169</v>
      </c>
      <c r="AG235" s="81">
        <v>165772946.89875191</v>
      </c>
      <c r="AH235" s="81">
        <v>189627346.8903107</v>
      </c>
      <c r="AI235" s="81">
        <v>0</v>
      </c>
      <c r="AJ235" s="81">
        <v>0</v>
      </c>
      <c r="AK235" s="81">
        <v>14756686.267353205</v>
      </c>
      <c r="AL235" s="81">
        <v>0</v>
      </c>
      <c r="AM235" s="81">
        <v>0</v>
      </c>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1720</v>
      </c>
      <c r="B236" s="80">
        <v>228</v>
      </c>
      <c r="C236" s="80">
        <v>16</v>
      </c>
      <c r="D236" s="80">
        <v>48</v>
      </c>
      <c r="E236" s="80">
        <v>2021</v>
      </c>
      <c r="F236" s="80" t="s">
        <v>75</v>
      </c>
      <c r="G236" s="182" t="s">
        <v>1718</v>
      </c>
      <c r="H236" s="80" t="s">
        <v>1719</v>
      </c>
      <c r="I236" s="173"/>
      <c r="J236" s="83"/>
      <c r="K236" s="81"/>
      <c r="L236" s="81"/>
      <c r="M236" s="81"/>
      <c r="N236" s="81"/>
      <c r="O236" s="81"/>
      <c r="P236" s="81"/>
      <c r="Q236" s="81"/>
      <c r="R236" s="81"/>
      <c r="S236" s="81"/>
      <c r="T236" s="81"/>
      <c r="U236" s="81"/>
      <c r="V236" s="81"/>
      <c r="W236" s="81"/>
      <c r="X236" s="81"/>
      <c r="Y236" s="81"/>
      <c r="Z236" s="81"/>
      <c r="AA236" s="81"/>
      <c r="AB236" s="81"/>
      <c r="AC236" s="82"/>
      <c r="AD236" s="81">
        <v>79155383.442197651</v>
      </c>
      <c r="AE236" s="81">
        <v>4183371.70839155</v>
      </c>
      <c r="AF236" s="81">
        <v>771644.8490769096</v>
      </c>
      <c r="AG236" s="81">
        <v>154245838.10039085</v>
      </c>
      <c r="AH236" s="81">
        <v>188857293.77066228</v>
      </c>
      <c r="AI236" s="81">
        <v>0</v>
      </c>
      <c r="AJ236" s="81">
        <v>0</v>
      </c>
      <c r="AK236" s="81">
        <v>15000705.834787909</v>
      </c>
      <c r="AL236" s="81">
        <v>0</v>
      </c>
      <c r="AM236" s="81">
        <v>0</v>
      </c>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1700</v>
      </c>
      <c r="B237" s="80">
        <v>229</v>
      </c>
      <c r="C237" s="80">
        <v>16</v>
      </c>
      <c r="D237" s="80">
        <v>49</v>
      </c>
      <c r="E237" s="80">
        <v>2021</v>
      </c>
      <c r="F237" s="80" t="s">
        <v>75</v>
      </c>
      <c r="G237" s="182" t="s">
        <v>1698</v>
      </c>
      <c r="H237" s="80" t="s">
        <v>1699</v>
      </c>
      <c r="I237" s="173"/>
      <c r="J237" s="83"/>
      <c r="K237" s="81"/>
      <c r="L237" s="81"/>
      <c r="M237" s="81"/>
      <c r="N237" s="81"/>
      <c r="O237" s="81"/>
      <c r="P237" s="81"/>
      <c r="Q237" s="81"/>
      <c r="R237" s="81"/>
      <c r="S237" s="81"/>
      <c r="T237" s="81"/>
      <c r="U237" s="81"/>
      <c r="V237" s="81"/>
      <c r="W237" s="81"/>
      <c r="X237" s="81"/>
      <c r="Y237" s="81"/>
      <c r="Z237" s="81"/>
      <c r="AA237" s="81"/>
      <c r="AB237" s="81"/>
      <c r="AC237" s="82"/>
      <c r="AD237" s="81">
        <v>217411050.92759711</v>
      </c>
      <c r="AE237" s="81">
        <v>3751344.795880226</v>
      </c>
      <c r="AF237" s="81">
        <v>2676337.8309756103</v>
      </c>
      <c r="AG237" s="81">
        <v>177956174.61309111</v>
      </c>
      <c r="AH237" s="81">
        <v>125020596.62255773</v>
      </c>
      <c r="AI237" s="81">
        <v>0</v>
      </c>
      <c r="AJ237" s="81">
        <v>0</v>
      </c>
      <c r="AK237" s="81">
        <v>10201829.360422442</v>
      </c>
      <c r="AL237" s="81">
        <v>0</v>
      </c>
      <c r="AM237" s="81">
        <v>0</v>
      </c>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1801</v>
      </c>
      <c r="B238" s="80">
        <v>230</v>
      </c>
      <c r="C238" s="80">
        <v>16</v>
      </c>
      <c r="D238" s="80">
        <v>50</v>
      </c>
      <c r="E238" s="80">
        <v>2021</v>
      </c>
      <c r="F238" s="80" t="s">
        <v>75</v>
      </c>
      <c r="G238" s="182" t="s">
        <v>1799</v>
      </c>
      <c r="H238" s="80" t="s">
        <v>1800</v>
      </c>
      <c r="I238" s="173"/>
      <c r="J238" s="83"/>
      <c r="K238" s="81"/>
      <c r="L238" s="81"/>
      <c r="M238" s="81"/>
      <c r="N238" s="81"/>
      <c r="O238" s="81"/>
      <c r="P238" s="81"/>
      <c r="Q238" s="81"/>
      <c r="R238" s="81"/>
      <c r="S238" s="81"/>
      <c r="T238" s="81"/>
      <c r="U238" s="81"/>
      <c r="V238" s="81"/>
      <c r="W238" s="81"/>
      <c r="X238" s="81"/>
      <c r="Y238" s="81"/>
      <c r="Z238" s="81"/>
      <c r="AA238" s="81"/>
      <c r="AB238" s="81"/>
      <c r="AC238" s="82"/>
      <c r="AD238" s="81">
        <v>19733023.310216088</v>
      </c>
      <c r="AE238" s="81">
        <v>1237410.4160818185</v>
      </c>
      <c r="AF238" s="81">
        <v>732574.22380719276</v>
      </c>
      <c r="AG238" s="81">
        <v>35083064.389654763</v>
      </c>
      <c r="AH238" s="81">
        <v>43009939.379997827</v>
      </c>
      <c r="AI238" s="81">
        <v>0</v>
      </c>
      <c r="AJ238" s="81">
        <v>0</v>
      </c>
      <c r="AK238" s="81">
        <v>3747583.9969127732</v>
      </c>
      <c r="AL238" s="81">
        <v>0</v>
      </c>
      <c r="AM238" s="81">
        <v>0</v>
      </c>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2497</v>
      </c>
      <c r="B239" s="80">
        <v>231</v>
      </c>
      <c r="C239" s="80">
        <v>16</v>
      </c>
      <c r="D239" s="80">
        <v>51</v>
      </c>
      <c r="E239" s="80">
        <v>2021</v>
      </c>
      <c r="F239" s="80" t="s">
        <v>75</v>
      </c>
      <c r="G239" s="182" t="s">
        <v>2495</v>
      </c>
      <c r="H239" s="80" t="s">
        <v>2496</v>
      </c>
      <c r="I239" s="173"/>
      <c r="J239" s="83"/>
      <c r="K239" s="81"/>
      <c r="L239" s="81"/>
      <c r="M239" s="81"/>
      <c r="N239" s="81"/>
      <c r="O239" s="81"/>
      <c r="P239" s="81"/>
      <c r="Q239" s="81"/>
      <c r="R239" s="81"/>
      <c r="S239" s="81"/>
      <c r="T239" s="81"/>
      <c r="U239" s="81"/>
      <c r="V239" s="81"/>
      <c r="W239" s="81"/>
      <c r="X239" s="81"/>
      <c r="Y239" s="81"/>
      <c r="Z239" s="81"/>
      <c r="AA239" s="81"/>
      <c r="AB239" s="81"/>
      <c r="AC239" s="82"/>
      <c r="AD239" s="81">
        <v>76436483.21461165</v>
      </c>
      <c r="AE239" s="81">
        <v>8204955.5606574602</v>
      </c>
      <c r="AF239" s="81">
        <v>224656.0953008724</v>
      </c>
      <c r="AG239" s="81">
        <v>279956935.89412445</v>
      </c>
      <c r="AH239" s="81">
        <v>235696304.62634322</v>
      </c>
      <c r="AI239" s="81">
        <v>0</v>
      </c>
      <c r="AJ239" s="81">
        <v>0</v>
      </c>
      <c r="AK239" s="81">
        <v>18776774.095354978</v>
      </c>
      <c r="AL239" s="81">
        <v>0</v>
      </c>
      <c r="AM239" s="81">
        <v>0</v>
      </c>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1816</v>
      </c>
      <c r="B240" s="80">
        <v>232</v>
      </c>
      <c r="C240" s="80">
        <v>16</v>
      </c>
      <c r="D240" s="80">
        <v>52</v>
      </c>
      <c r="E240" s="80">
        <v>2021</v>
      </c>
      <c r="F240" s="80" t="s">
        <v>75</v>
      </c>
      <c r="G240" s="182" t="s">
        <v>1815</v>
      </c>
      <c r="H240" s="80" t="s">
        <v>1758</v>
      </c>
      <c r="I240" s="173"/>
      <c r="J240" s="83"/>
      <c r="K240" s="81"/>
      <c r="L240" s="81"/>
      <c r="M240" s="81"/>
      <c r="N240" s="81"/>
      <c r="O240" s="81"/>
      <c r="P240" s="81"/>
      <c r="Q240" s="81"/>
      <c r="R240" s="81"/>
      <c r="S240" s="81"/>
      <c r="T240" s="81"/>
      <c r="U240" s="81"/>
      <c r="V240" s="81"/>
      <c r="W240" s="81"/>
      <c r="X240" s="81"/>
      <c r="Y240" s="81"/>
      <c r="Z240" s="81"/>
      <c r="AA240" s="81"/>
      <c r="AB240" s="81"/>
      <c r="AC240" s="82"/>
      <c r="AD240" s="81">
        <v>69094639.31370531</v>
      </c>
      <c r="AE240" s="81">
        <v>622260.98509861564</v>
      </c>
      <c r="AF240" s="81">
        <v>595827.03536318336</v>
      </c>
      <c r="AG240" s="81">
        <v>17007631.508296151</v>
      </c>
      <c r="AH240" s="81">
        <v>15870865.443029748</v>
      </c>
      <c r="AI240" s="81">
        <v>0</v>
      </c>
      <c r="AJ240" s="81">
        <v>0</v>
      </c>
      <c r="AK240" s="81">
        <v>1443115.1825589854</v>
      </c>
      <c r="AL240" s="81">
        <v>0</v>
      </c>
      <c r="AM240" s="81">
        <v>0</v>
      </c>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1756</v>
      </c>
      <c r="B241" s="80">
        <v>233</v>
      </c>
      <c r="C241" s="80">
        <v>16</v>
      </c>
      <c r="D241" s="80">
        <v>53</v>
      </c>
      <c r="E241" s="80">
        <v>2021</v>
      </c>
      <c r="F241" s="80" t="s">
        <v>75</v>
      </c>
      <c r="G241" s="182" t="s">
        <v>1754</v>
      </c>
      <c r="H241" s="80" t="s">
        <v>1755</v>
      </c>
      <c r="I241" s="173"/>
      <c r="J241" s="83"/>
      <c r="K241" s="81"/>
      <c r="L241" s="81"/>
      <c r="M241" s="81"/>
      <c r="N241" s="81"/>
      <c r="O241" s="81"/>
      <c r="P241" s="81"/>
      <c r="Q241" s="81"/>
      <c r="R241" s="81"/>
      <c r="S241" s="81"/>
      <c r="T241" s="81"/>
      <c r="U241" s="81"/>
      <c r="V241" s="81"/>
      <c r="W241" s="81"/>
      <c r="X241" s="81"/>
      <c r="Y241" s="81"/>
      <c r="Z241" s="81"/>
      <c r="AA241" s="81"/>
      <c r="AB241" s="81"/>
      <c r="AC241" s="82"/>
      <c r="AD241" s="81">
        <v>4476582.6686809696</v>
      </c>
      <c r="AE241" s="81">
        <v>675597.64096421131</v>
      </c>
      <c r="AF241" s="81">
        <v>146514.84476143855</v>
      </c>
      <c r="AG241" s="81">
        <v>20429741.932809599</v>
      </c>
      <c r="AH241" s="81">
        <v>14101156.209342256</v>
      </c>
      <c r="AI241" s="81">
        <v>0</v>
      </c>
      <c r="AJ241" s="81">
        <v>0</v>
      </c>
      <c r="AK241" s="81">
        <v>1230073.8926469213</v>
      </c>
      <c r="AL241" s="81">
        <v>0</v>
      </c>
      <c r="AM241" s="81">
        <v>0</v>
      </c>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2457</v>
      </c>
      <c r="B242" s="80">
        <v>234</v>
      </c>
      <c r="C242" s="80">
        <v>16</v>
      </c>
      <c r="D242" s="80">
        <v>54</v>
      </c>
      <c r="E242" s="80">
        <v>2021</v>
      </c>
      <c r="F242" s="80" t="s">
        <v>75</v>
      </c>
      <c r="G242" s="182" t="s">
        <v>2455</v>
      </c>
      <c r="H242" s="80" t="s">
        <v>2456</v>
      </c>
      <c r="I242" s="173"/>
      <c r="J242" s="83"/>
      <c r="K242" s="81"/>
      <c r="L242" s="81"/>
      <c r="M242" s="81"/>
      <c r="N242" s="81"/>
      <c r="O242" s="81"/>
      <c r="P242" s="81"/>
      <c r="Q242" s="81"/>
      <c r="R242" s="81"/>
      <c r="S242" s="81"/>
      <c r="T242" s="81"/>
      <c r="U242" s="81"/>
      <c r="V242" s="81"/>
      <c r="W242" s="81"/>
      <c r="X242" s="81"/>
      <c r="Y242" s="81"/>
      <c r="Z242" s="81"/>
      <c r="AA242" s="81"/>
      <c r="AB242" s="81"/>
      <c r="AC242" s="82"/>
      <c r="AD242" s="81">
        <v>4894554.4534825226</v>
      </c>
      <c r="AE242" s="81">
        <v>1269412.4096011759</v>
      </c>
      <c r="AF242" s="81">
        <v>341867.97111002327</v>
      </c>
      <c r="AG242" s="81">
        <v>41419114.705718197</v>
      </c>
      <c r="AH242" s="81">
        <v>54105062.53970325</v>
      </c>
      <c r="AI242" s="81">
        <v>0</v>
      </c>
      <c r="AJ242" s="81">
        <v>0</v>
      </c>
      <c r="AK242" s="81">
        <v>4418867.5191618772</v>
      </c>
      <c r="AL242" s="81">
        <v>0</v>
      </c>
      <c r="AM242" s="81">
        <v>0</v>
      </c>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1777</v>
      </c>
      <c r="B243" s="80">
        <v>235</v>
      </c>
      <c r="C243" s="80">
        <v>16</v>
      </c>
      <c r="D243" s="80">
        <v>55</v>
      </c>
      <c r="E243" s="80">
        <v>2021</v>
      </c>
      <c r="F243" s="80" t="s">
        <v>75</v>
      </c>
      <c r="G243" s="182" t="s">
        <v>1775</v>
      </c>
      <c r="H243" s="80" t="s">
        <v>1776</v>
      </c>
      <c r="I243" s="173"/>
      <c r="J243" s="83"/>
      <c r="K243" s="81"/>
      <c r="L243" s="81"/>
      <c r="M243" s="81"/>
      <c r="N243" s="81"/>
      <c r="O243" s="81"/>
      <c r="P243" s="81"/>
      <c r="Q243" s="81"/>
      <c r="R243" s="81"/>
      <c r="S243" s="81"/>
      <c r="T243" s="81"/>
      <c r="U243" s="81"/>
      <c r="V243" s="81"/>
      <c r="W243" s="81"/>
      <c r="X243" s="81"/>
      <c r="Y243" s="81"/>
      <c r="Z243" s="81"/>
      <c r="AA243" s="81"/>
      <c r="AB243" s="81"/>
      <c r="AC243" s="82"/>
      <c r="AD243" s="81">
        <v>189236010.6589736</v>
      </c>
      <c r="AE243" s="81">
        <v>2544158.484788911</v>
      </c>
      <c r="AF243" s="81">
        <v>644665.31695032946</v>
      </c>
      <c r="AG243" s="81">
        <v>113997445.3820062</v>
      </c>
      <c r="AH243" s="81">
        <v>59241104.906532817</v>
      </c>
      <c r="AI243" s="81">
        <v>0</v>
      </c>
      <c r="AJ243" s="81">
        <v>0</v>
      </c>
      <c r="AK243" s="81">
        <v>4980414.4312036587</v>
      </c>
      <c r="AL243" s="81">
        <v>0</v>
      </c>
      <c r="AM243" s="81">
        <v>0</v>
      </c>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1736</v>
      </c>
      <c r="B244" s="80">
        <v>236</v>
      </c>
      <c r="C244" s="80">
        <v>16</v>
      </c>
      <c r="D244" s="80">
        <v>56</v>
      </c>
      <c r="E244" s="80">
        <v>2021</v>
      </c>
      <c r="F244" s="80" t="s">
        <v>75</v>
      </c>
      <c r="G244" s="182" t="s">
        <v>1734</v>
      </c>
      <c r="H244" s="80" t="s">
        <v>1735</v>
      </c>
      <c r="I244" s="173"/>
      <c r="J244" s="83"/>
      <c r="K244" s="81"/>
      <c r="L244" s="81"/>
      <c r="M244" s="81"/>
      <c r="N244" s="81"/>
      <c r="O244" s="81"/>
      <c r="P244" s="81"/>
      <c r="Q244" s="81"/>
      <c r="R244" s="81"/>
      <c r="S244" s="81"/>
      <c r="T244" s="81"/>
      <c r="U244" s="81"/>
      <c r="V244" s="81"/>
      <c r="W244" s="81"/>
      <c r="X244" s="81"/>
      <c r="Y244" s="81"/>
      <c r="Z244" s="81"/>
      <c r="AA244" s="81"/>
      <c r="AB244" s="81"/>
      <c r="AC244" s="82"/>
      <c r="AD244" s="81">
        <v>19866020.998479795</v>
      </c>
      <c r="AE244" s="81">
        <v>874721.15619576827</v>
      </c>
      <c r="AF244" s="81">
        <v>654432.97326775873</v>
      </c>
      <c r="AG244" s="81">
        <v>71420473.765738338</v>
      </c>
      <c r="AH244" s="81">
        <v>56411689.544888735</v>
      </c>
      <c r="AI244" s="81">
        <v>0</v>
      </c>
      <c r="AJ244" s="81">
        <v>0</v>
      </c>
      <c r="AK244" s="81">
        <v>4318581.9088767162</v>
      </c>
      <c r="AL244" s="81">
        <v>0</v>
      </c>
      <c r="AM244" s="81">
        <v>0</v>
      </c>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2461</v>
      </c>
      <c r="B245" s="80">
        <v>237</v>
      </c>
      <c r="C245" s="80">
        <v>16</v>
      </c>
      <c r="D245" s="80">
        <v>57</v>
      </c>
      <c r="E245" s="80">
        <v>2021</v>
      </c>
      <c r="F245" s="80" t="s">
        <v>75</v>
      </c>
      <c r="G245" s="182" t="s">
        <v>2459</v>
      </c>
      <c r="H245" s="80" t="s">
        <v>2460</v>
      </c>
      <c r="I245" s="173"/>
      <c r="J245" s="83"/>
      <c r="K245" s="81"/>
      <c r="L245" s="81"/>
      <c r="M245" s="81"/>
      <c r="N245" s="81"/>
      <c r="O245" s="81"/>
      <c r="P245" s="81"/>
      <c r="Q245" s="81"/>
      <c r="R245" s="81"/>
      <c r="S245" s="81"/>
      <c r="T245" s="81"/>
      <c r="U245" s="81"/>
      <c r="V245" s="81"/>
      <c r="W245" s="81"/>
      <c r="X245" s="81"/>
      <c r="Y245" s="81"/>
      <c r="Z245" s="81"/>
      <c r="AA245" s="81"/>
      <c r="AB245" s="81"/>
      <c r="AC245" s="82"/>
      <c r="AD245" s="81">
        <v>242420964.96576217</v>
      </c>
      <c r="AE245" s="81">
        <v>7346235.4012213703</v>
      </c>
      <c r="AF245" s="81">
        <v>410241.56533202791</v>
      </c>
      <c r="AG245" s="81">
        <v>179982424.20655304</v>
      </c>
      <c r="AH245" s="81">
        <v>157352230.5865131</v>
      </c>
      <c r="AI245" s="81">
        <v>0</v>
      </c>
      <c r="AJ245" s="81">
        <v>0</v>
      </c>
      <c r="AK245" s="81">
        <v>12101480.344776966</v>
      </c>
      <c r="AL245" s="81">
        <v>0</v>
      </c>
      <c r="AM245" s="81">
        <v>0</v>
      </c>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1773</v>
      </c>
      <c r="B246" s="80">
        <v>238</v>
      </c>
      <c r="C246" s="80">
        <v>16</v>
      </c>
      <c r="D246" s="80">
        <v>58</v>
      </c>
      <c r="E246" s="80">
        <v>2021</v>
      </c>
      <c r="F246" s="80" t="s">
        <v>75</v>
      </c>
      <c r="G246" s="182" t="s">
        <v>1771</v>
      </c>
      <c r="H246" s="80" t="s">
        <v>1772</v>
      </c>
      <c r="I246" s="173"/>
      <c r="J246" s="83"/>
      <c r="K246" s="81"/>
      <c r="L246" s="81"/>
      <c r="M246" s="81"/>
      <c r="N246" s="81"/>
      <c r="O246" s="81"/>
      <c r="P246" s="81"/>
      <c r="Q246" s="81"/>
      <c r="R246" s="81"/>
      <c r="S246" s="81"/>
      <c r="T246" s="81"/>
      <c r="U246" s="81"/>
      <c r="V246" s="81"/>
      <c r="W246" s="81"/>
      <c r="X246" s="81"/>
      <c r="Y246" s="81"/>
      <c r="Z246" s="81"/>
      <c r="AA246" s="81"/>
      <c r="AB246" s="81"/>
      <c r="AC246" s="82"/>
      <c r="AD246" s="81">
        <v>19682441.90511423</v>
      </c>
      <c r="AE246" s="81">
        <v>590258.99157925835</v>
      </c>
      <c r="AF246" s="81">
        <v>420009.22164945706</v>
      </c>
      <c r="AG246" s="81">
        <v>11231212.032331722</v>
      </c>
      <c r="AH246" s="81">
        <v>11794529.204156764</v>
      </c>
      <c r="AI246" s="81">
        <v>0</v>
      </c>
      <c r="AJ246" s="81">
        <v>0</v>
      </c>
      <c r="AK246" s="81">
        <v>1046960.769155036</v>
      </c>
      <c r="AL246" s="81">
        <v>0</v>
      </c>
      <c r="AM246" s="81">
        <v>0</v>
      </c>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1785</v>
      </c>
      <c r="B247" s="80">
        <v>239</v>
      </c>
      <c r="C247" s="80">
        <v>16</v>
      </c>
      <c r="D247" s="80">
        <v>59</v>
      </c>
      <c r="E247" s="80">
        <v>2021</v>
      </c>
      <c r="F247" s="80" t="s">
        <v>75</v>
      </c>
      <c r="G247" s="182" t="s">
        <v>1783</v>
      </c>
      <c r="H247" s="80" t="s">
        <v>1784</v>
      </c>
      <c r="I247" s="173"/>
      <c r="J247" s="83"/>
      <c r="K247" s="81"/>
      <c r="L247" s="81"/>
      <c r="M247" s="81"/>
      <c r="N247" s="81"/>
      <c r="O247" s="81"/>
      <c r="P247" s="81"/>
      <c r="Q247" s="81"/>
      <c r="R247" s="81"/>
      <c r="S247" s="81"/>
      <c r="T247" s="81"/>
      <c r="U247" s="81"/>
      <c r="V247" s="81"/>
      <c r="W247" s="81"/>
      <c r="X247" s="81"/>
      <c r="Y247" s="81"/>
      <c r="Z247" s="81"/>
      <c r="AA247" s="81"/>
      <c r="AB247" s="81"/>
      <c r="AC247" s="82"/>
      <c r="AD247" s="81">
        <v>53351253.355019078</v>
      </c>
      <c r="AE247" s="81">
        <v>2814397.5411745957</v>
      </c>
      <c r="AF247" s="81">
        <v>644665.31695032946</v>
      </c>
      <c r="AG247" s="81">
        <v>113804469.23024791</v>
      </c>
      <c r="AH247" s="81">
        <v>110834663.92297897</v>
      </c>
      <c r="AI247" s="81">
        <v>0</v>
      </c>
      <c r="AJ247" s="81">
        <v>0</v>
      </c>
      <c r="AK247" s="81">
        <v>9606153.8375506345</v>
      </c>
      <c r="AL247" s="81">
        <v>0</v>
      </c>
      <c r="AM247" s="81">
        <v>0</v>
      </c>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1765</v>
      </c>
      <c r="B248" s="80">
        <v>240</v>
      </c>
      <c r="C248" s="80">
        <v>16</v>
      </c>
      <c r="D248" s="80">
        <v>60</v>
      </c>
      <c r="E248" s="80">
        <v>2021</v>
      </c>
      <c r="F248" s="80" t="s">
        <v>75</v>
      </c>
      <c r="G248" s="182" t="s">
        <v>1763</v>
      </c>
      <c r="H248" s="80" t="s">
        <v>1764</v>
      </c>
      <c r="I248" s="173"/>
      <c r="J248" s="83"/>
      <c r="K248" s="81"/>
      <c r="L248" s="81"/>
      <c r="M248" s="81"/>
      <c r="N248" s="81"/>
      <c r="O248" s="81"/>
      <c r="P248" s="81"/>
      <c r="Q248" s="81"/>
      <c r="R248" s="81"/>
      <c r="S248" s="81"/>
      <c r="T248" s="81"/>
      <c r="U248" s="81"/>
      <c r="V248" s="81"/>
      <c r="W248" s="81"/>
      <c r="X248" s="81"/>
      <c r="Y248" s="81"/>
      <c r="Z248" s="81"/>
      <c r="AA248" s="81"/>
      <c r="AB248" s="81"/>
      <c r="AC248" s="82"/>
      <c r="AD248" s="81">
        <v>74724292.26433371</v>
      </c>
      <c r="AE248" s="81">
        <v>846274.93973411724</v>
      </c>
      <c r="AF248" s="81">
        <v>615362.34799804178</v>
      </c>
      <c r="AG248" s="81">
        <v>31082025.509866491</v>
      </c>
      <c r="AH248" s="81">
        <v>27693653.477265354</v>
      </c>
      <c r="AI248" s="81">
        <v>0</v>
      </c>
      <c r="AJ248" s="81">
        <v>0</v>
      </c>
      <c r="AK248" s="81">
        <v>2413942.8967854958</v>
      </c>
      <c r="AL248" s="81">
        <v>0</v>
      </c>
      <c r="AM248" s="81">
        <v>0</v>
      </c>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1740</v>
      </c>
      <c r="B249" s="80">
        <v>241</v>
      </c>
      <c r="C249" s="80">
        <v>16</v>
      </c>
      <c r="D249" s="80">
        <v>61</v>
      </c>
      <c r="E249" s="80">
        <v>2021</v>
      </c>
      <c r="F249" s="80" t="s">
        <v>75</v>
      </c>
      <c r="G249" s="182" t="s">
        <v>1738</v>
      </c>
      <c r="H249" s="80" t="s">
        <v>1739</v>
      </c>
      <c r="I249" s="173"/>
      <c r="J249" s="83"/>
      <c r="K249" s="81"/>
      <c r="L249" s="81"/>
      <c r="M249" s="81"/>
      <c r="N249" s="81"/>
      <c r="O249" s="81"/>
      <c r="P249" s="81"/>
      <c r="Q249" s="81"/>
      <c r="R249" s="81"/>
      <c r="S249" s="81"/>
      <c r="T249" s="81"/>
      <c r="U249" s="81"/>
      <c r="V249" s="81"/>
      <c r="W249" s="81"/>
      <c r="X249" s="81"/>
      <c r="Y249" s="81"/>
      <c r="Z249" s="81"/>
      <c r="AA249" s="81"/>
      <c r="AB249" s="81"/>
      <c r="AC249" s="82"/>
      <c r="AD249" s="81">
        <v>239246153.84437764</v>
      </c>
      <c r="AE249" s="81">
        <v>1203630.5340336079</v>
      </c>
      <c r="AF249" s="81">
        <v>1396774.8533923808</v>
      </c>
      <c r="AG249" s="81">
        <v>57667706.683765121</v>
      </c>
      <c r="AH249" s="81">
        <v>52169332.679302551</v>
      </c>
      <c r="AI249" s="81">
        <v>0</v>
      </c>
      <c r="AJ249" s="81">
        <v>0</v>
      </c>
      <c r="AK249" s="81">
        <v>4277496.3119928734</v>
      </c>
      <c r="AL249" s="81">
        <v>0</v>
      </c>
      <c r="AM249" s="81">
        <v>0</v>
      </c>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1769</v>
      </c>
      <c r="B250" s="80">
        <v>242</v>
      </c>
      <c r="C250" s="80">
        <v>16</v>
      </c>
      <c r="D250" s="80">
        <v>62</v>
      </c>
      <c r="E250" s="80">
        <v>2021</v>
      </c>
      <c r="F250" s="80" t="s">
        <v>75</v>
      </c>
      <c r="G250" s="182" t="s">
        <v>1767</v>
      </c>
      <c r="H250" s="80" t="s">
        <v>1768</v>
      </c>
      <c r="I250" s="173"/>
      <c r="J250" s="83"/>
      <c r="K250" s="81"/>
      <c r="L250" s="81"/>
      <c r="M250" s="81"/>
      <c r="N250" s="81"/>
      <c r="O250" s="81"/>
      <c r="P250" s="81"/>
      <c r="Q250" s="81"/>
      <c r="R250" s="81"/>
      <c r="S250" s="81"/>
      <c r="T250" s="81"/>
      <c r="U250" s="81"/>
      <c r="V250" s="81"/>
      <c r="W250" s="81"/>
      <c r="X250" s="81"/>
      <c r="Y250" s="81"/>
      <c r="Z250" s="81"/>
      <c r="AA250" s="81"/>
      <c r="AB250" s="81"/>
      <c r="AC250" s="82"/>
      <c r="AD250" s="81">
        <v>103733797.39997098</v>
      </c>
      <c r="AE250" s="81">
        <v>608037.87686779012</v>
      </c>
      <c r="AF250" s="81">
        <v>937695.00647320657</v>
      </c>
      <c r="AG250" s="81">
        <v>33970235.247848697</v>
      </c>
      <c r="AH250" s="81">
        <v>28869927.279297162</v>
      </c>
      <c r="AI250" s="81">
        <v>0</v>
      </c>
      <c r="AJ250" s="81">
        <v>0</v>
      </c>
      <c r="AK250" s="81">
        <v>2314182.3420515656</v>
      </c>
      <c r="AL250" s="81">
        <v>0</v>
      </c>
      <c r="AM250" s="81">
        <v>0</v>
      </c>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2469</v>
      </c>
      <c r="B251" s="80">
        <v>243</v>
      </c>
      <c r="C251" s="80">
        <v>16</v>
      </c>
      <c r="D251" s="80">
        <v>63</v>
      </c>
      <c r="E251" s="80">
        <v>2021</v>
      </c>
      <c r="F251" s="80" t="s">
        <v>75</v>
      </c>
      <c r="G251" s="182" t="s">
        <v>2467</v>
      </c>
      <c r="H251" s="80" t="s">
        <v>2468</v>
      </c>
      <c r="I251" s="173"/>
      <c r="J251" s="83"/>
      <c r="K251" s="81"/>
      <c r="L251" s="81"/>
      <c r="M251" s="81"/>
      <c r="N251" s="81"/>
      <c r="O251" s="81"/>
      <c r="P251" s="81"/>
      <c r="Q251" s="81"/>
      <c r="R251" s="81"/>
      <c r="S251" s="81"/>
      <c r="T251" s="81"/>
      <c r="U251" s="81"/>
      <c r="V251" s="81"/>
      <c r="W251" s="81"/>
      <c r="X251" s="81"/>
      <c r="Y251" s="81"/>
      <c r="Z251" s="81"/>
      <c r="AA251" s="81"/>
      <c r="AB251" s="81"/>
      <c r="AC251" s="82"/>
      <c r="AD251" s="81">
        <v>19937304.239832565</v>
      </c>
      <c r="AE251" s="81">
        <v>2935293.9611366121</v>
      </c>
      <c r="AF251" s="81">
        <v>78141.25053943388</v>
      </c>
      <c r="AG251" s="81">
        <v>180451999.50916487</v>
      </c>
      <c r="AH251" s="81">
        <v>149962546.52089584</v>
      </c>
      <c r="AI251" s="81">
        <v>0</v>
      </c>
      <c r="AJ251" s="81">
        <v>0</v>
      </c>
      <c r="AK251" s="81">
        <v>10992825.548352264</v>
      </c>
      <c r="AL251" s="81">
        <v>0</v>
      </c>
      <c r="AM251" s="81">
        <v>0</v>
      </c>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1708</v>
      </c>
      <c r="B252" s="80">
        <v>244</v>
      </c>
      <c r="C252" s="80">
        <v>16</v>
      </c>
      <c r="D252" s="80">
        <v>64</v>
      </c>
      <c r="E252" s="80">
        <v>2021</v>
      </c>
      <c r="F252" s="80" t="s">
        <v>75</v>
      </c>
      <c r="G252" s="182" t="s">
        <v>1706</v>
      </c>
      <c r="H252" s="80" t="s">
        <v>1707</v>
      </c>
      <c r="I252" s="173"/>
      <c r="J252" s="83"/>
      <c r="K252" s="81"/>
      <c r="L252" s="81"/>
      <c r="M252" s="81"/>
      <c r="N252" s="81"/>
      <c r="O252" s="81"/>
      <c r="P252" s="81"/>
      <c r="Q252" s="81"/>
      <c r="R252" s="81"/>
      <c r="S252" s="81"/>
      <c r="T252" s="81"/>
      <c r="U252" s="81"/>
      <c r="V252" s="81"/>
      <c r="W252" s="81"/>
      <c r="X252" s="81"/>
      <c r="Y252" s="81"/>
      <c r="Z252" s="81"/>
      <c r="AA252" s="81"/>
      <c r="AB252" s="81"/>
      <c r="AC252" s="82"/>
      <c r="AD252" s="81">
        <v>84273802.469093636</v>
      </c>
      <c r="AE252" s="81">
        <v>2629497.134173864</v>
      </c>
      <c r="AF252" s="81">
        <v>0</v>
      </c>
      <c r="AG252" s="81">
        <v>115682770.44069514</v>
      </c>
      <c r="AH252" s="81">
        <v>141707435.78411406</v>
      </c>
      <c r="AI252" s="81">
        <v>0</v>
      </c>
      <c r="AJ252" s="81">
        <v>0</v>
      </c>
      <c r="AK252" s="81">
        <v>9896115.7657180708</v>
      </c>
      <c r="AL252" s="81">
        <v>0</v>
      </c>
      <c r="AM252" s="81">
        <v>0</v>
      </c>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1598</v>
      </c>
      <c r="B253" s="80">
        <v>245</v>
      </c>
      <c r="C253" s="80">
        <v>16</v>
      </c>
      <c r="D253" s="80">
        <v>65</v>
      </c>
      <c r="E253" s="80">
        <v>2021</v>
      </c>
      <c r="F253" s="80" t="s">
        <v>75</v>
      </c>
      <c r="G253" s="182" t="s">
        <v>564</v>
      </c>
      <c r="H253" s="80" t="s">
        <v>564</v>
      </c>
      <c r="I253" s="173"/>
      <c r="J253" s="83"/>
      <c r="K253" s="81"/>
      <c r="L253" s="81"/>
      <c r="M253" s="81"/>
      <c r="N253" s="81"/>
      <c r="O253" s="81"/>
      <c r="P253" s="81"/>
      <c r="Q253" s="81"/>
      <c r="R253" s="81"/>
      <c r="S253" s="81"/>
      <c r="T253" s="81"/>
      <c r="U253" s="81"/>
      <c r="V253" s="81"/>
      <c r="W253" s="81"/>
      <c r="X253" s="81"/>
      <c r="Y253" s="81"/>
      <c r="Z253" s="81"/>
      <c r="AA253" s="81"/>
      <c r="AB253" s="81"/>
      <c r="AC253" s="82"/>
      <c r="AD253" s="81"/>
      <c r="AE253" s="81"/>
      <c r="AF253" s="81"/>
      <c r="AG253" s="81"/>
      <c r="AH253" s="81"/>
      <c r="AI253" s="81"/>
      <c r="AJ253" s="81"/>
      <c r="AK253" s="81"/>
      <c r="AL253" s="81"/>
      <c r="AM253" s="81"/>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1598</v>
      </c>
      <c r="B254" s="80">
        <v>246</v>
      </c>
      <c r="C254" s="80">
        <v>16</v>
      </c>
      <c r="D254" s="80">
        <v>66</v>
      </c>
      <c r="E254" s="80">
        <v>2021</v>
      </c>
      <c r="F254" s="80" t="s">
        <v>75</v>
      </c>
      <c r="G254" s="182" t="s">
        <v>564</v>
      </c>
      <c r="H254" s="80" t="s">
        <v>564</v>
      </c>
      <c r="I254" s="173"/>
      <c r="J254" s="83"/>
      <c r="K254" s="81"/>
      <c r="L254" s="81"/>
      <c r="M254" s="81"/>
      <c r="N254" s="81"/>
      <c r="O254" s="81"/>
      <c r="P254" s="81"/>
      <c r="Q254" s="81"/>
      <c r="R254" s="81"/>
      <c r="S254" s="81"/>
      <c r="T254" s="81"/>
      <c r="U254" s="81"/>
      <c r="V254" s="81"/>
      <c r="W254" s="81"/>
      <c r="X254" s="81"/>
      <c r="Y254" s="81"/>
      <c r="Z254" s="81"/>
      <c r="AA254" s="81"/>
      <c r="AB254" s="81"/>
      <c r="AC254" s="82"/>
      <c r="AD254" s="81"/>
      <c r="AE254" s="81"/>
      <c r="AF254" s="81"/>
      <c r="AG254" s="81"/>
      <c r="AH254" s="81"/>
      <c r="AI254" s="81"/>
      <c r="AJ254" s="81"/>
      <c r="AK254" s="81"/>
      <c r="AL254" s="81"/>
      <c r="AM254" s="81"/>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1598</v>
      </c>
      <c r="B255" s="80">
        <v>247</v>
      </c>
      <c r="C255" s="80">
        <v>16</v>
      </c>
      <c r="D255" s="80">
        <v>67</v>
      </c>
      <c r="E255" s="80">
        <v>2021</v>
      </c>
      <c r="F255" s="80" t="s">
        <v>75</v>
      </c>
      <c r="G255" s="182" t="s">
        <v>564</v>
      </c>
      <c r="H255" s="80" t="s">
        <v>564</v>
      </c>
      <c r="I255" s="173"/>
      <c r="J255" s="83"/>
      <c r="K255" s="81"/>
      <c r="L255" s="81"/>
      <c r="M255" s="81"/>
      <c r="N255" s="81"/>
      <c r="O255" s="81"/>
      <c r="P255" s="81"/>
      <c r="Q255" s="81"/>
      <c r="R255" s="81"/>
      <c r="S255" s="81"/>
      <c r="T255" s="81"/>
      <c r="U255" s="81"/>
      <c r="V255" s="81"/>
      <c r="W255" s="81"/>
      <c r="X255" s="81"/>
      <c r="Y255" s="81"/>
      <c r="Z255" s="81"/>
      <c r="AA255" s="81"/>
      <c r="AB255" s="81"/>
      <c r="AC255" s="82"/>
      <c r="AD255" s="81"/>
      <c r="AE255" s="81"/>
      <c r="AF255" s="81"/>
      <c r="AG255" s="81"/>
      <c r="AH255" s="81"/>
      <c r="AI255" s="81"/>
      <c r="AJ255" s="81"/>
      <c r="AK255" s="81"/>
      <c r="AL255" s="81"/>
      <c r="AM255" s="81"/>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1598</v>
      </c>
      <c r="B256" s="80">
        <v>248</v>
      </c>
      <c r="C256" s="80">
        <v>16</v>
      </c>
      <c r="D256" s="80">
        <v>68</v>
      </c>
      <c r="E256" s="80">
        <v>2021</v>
      </c>
      <c r="F256" s="80" t="s">
        <v>75</v>
      </c>
      <c r="G256" s="182" t="s">
        <v>564</v>
      </c>
      <c r="H256" s="80" t="s">
        <v>564</v>
      </c>
      <c r="I256" s="173"/>
      <c r="J256" s="83"/>
      <c r="K256" s="81"/>
      <c r="L256" s="81"/>
      <c r="M256" s="81"/>
      <c r="N256" s="81"/>
      <c r="O256" s="81"/>
      <c r="P256" s="81"/>
      <c r="Q256" s="81"/>
      <c r="R256" s="81"/>
      <c r="S256" s="81"/>
      <c r="T256" s="81"/>
      <c r="U256" s="81"/>
      <c r="V256" s="81"/>
      <c r="W256" s="81"/>
      <c r="X256" s="81"/>
      <c r="Y256" s="81"/>
      <c r="Z256" s="81"/>
      <c r="AA256" s="81"/>
      <c r="AB256" s="81"/>
      <c r="AC256" s="82"/>
      <c r="AD256" s="81"/>
      <c r="AE256" s="81"/>
      <c r="AF256" s="81"/>
      <c r="AG256" s="81"/>
      <c r="AH256" s="81"/>
      <c r="AI256" s="81"/>
      <c r="AJ256" s="81"/>
      <c r="AK256" s="81"/>
      <c r="AL256" s="81"/>
      <c r="AM256" s="81"/>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1598</v>
      </c>
      <c r="B257" s="80">
        <v>249</v>
      </c>
      <c r="C257" s="80">
        <v>16</v>
      </c>
      <c r="D257" s="80">
        <v>69</v>
      </c>
      <c r="E257" s="80">
        <v>2021</v>
      </c>
      <c r="F257" s="80" t="s">
        <v>75</v>
      </c>
      <c r="G257" s="182" t="s">
        <v>564</v>
      </c>
      <c r="H257" s="80" t="s">
        <v>564</v>
      </c>
      <c r="I257" s="173"/>
      <c r="J257" s="83"/>
      <c r="K257" s="81"/>
      <c r="L257" s="81"/>
      <c r="M257" s="81"/>
      <c r="N257" s="81"/>
      <c r="O257" s="81"/>
      <c r="P257" s="81"/>
      <c r="Q257" s="81"/>
      <c r="R257" s="81"/>
      <c r="S257" s="81"/>
      <c r="T257" s="81"/>
      <c r="U257" s="81"/>
      <c r="V257" s="81"/>
      <c r="W257" s="81"/>
      <c r="X257" s="81"/>
      <c r="Y257" s="81"/>
      <c r="Z257" s="81"/>
      <c r="AA257" s="81"/>
      <c r="AB257" s="81"/>
      <c r="AC257" s="82"/>
      <c r="AD257" s="81"/>
      <c r="AE257" s="81"/>
      <c r="AF257" s="81"/>
      <c r="AG257" s="81"/>
      <c r="AH257" s="81"/>
      <c r="AI257" s="81"/>
      <c r="AJ257" s="81"/>
      <c r="AK257" s="81"/>
      <c r="AL257" s="81"/>
      <c r="AM257" s="81"/>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1598</v>
      </c>
      <c r="B258" s="80">
        <v>250</v>
      </c>
      <c r="C258" s="80">
        <v>16</v>
      </c>
      <c r="D258" s="80">
        <v>70</v>
      </c>
      <c r="E258" s="80">
        <v>2021</v>
      </c>
      <c r="F258" s="80" t="s">
        <v>75</v>
      </c>
      <c r="G258" s="182" t="s">
        <v>564</v>
      </c>
      <c r="H258" s="80" t="s">
        <v>564</v>
      </c>
      <c r="I258" s="173"/>
      <c r="J258" s="83"/>
      <c r="K258" s="81"/>
      <c r="L258" s="81"/>
      <c r="M258" s="81"/>
      <c r="N258" s="81"/>
      <c r="O258" s="81"/>
      <c r="P258" s="81"/>
      <c r="Q258" s="81"/>
      <c r="R258" s="81"/>
      <c r="S258" s="81"/>
      <c r="T258" s="81"/>
      <c r="U258" s="81"/>
      <c r="V258" s="81"/>
      <c r="W258" s="81"/>
      <c r="X258" s="81"/>
      <c r="Y258" s="81"/>
      <c r="Z258" s="81"/>
      <c r="AA258" s="81"/>
      <c r="AB258" s="81"/>
      <c r="AC258" s="82"/>
      <c r="AD258" s="81"/>
      <c r="AE258" s="81"/>
      <c r="AF258" s="81"/>
      <c r="AG258" s="81"/>
      <c r="AH258" s="81"/>
      <c r="AI258" s="81"/>
      <c r="AJ258" s="81"/>
      <c r="AK258" s="81"/>
      <c r="AL258" s="81"/>
      <c r="AM258" s="81"/>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1598</v>
      </c>
      <c r="B259" s="80">
        <v>251</v>
      </c>
      <c r="C259" s="80">
        <v>16</v>
      </c>
      <c r="D259" s="80">
        <v>71</v>
      </c>
      <c r="E259" s="80">
        <v>2021</v>
      </c>
      <c r="F259" s="80" t="s">
        <v>75</v>
      </c>
      <c r="G259" s="182" t="s">
        <v>564</v>
      </c>
      <c r="H259" s="80" t="s">
        <v>564</v>
      </c>
      <c r="I259" s="173"/>
      <c r="J259" s="83"/>
      <c r="K259" s="81"/>
      <c r="L259" s="81"/>
      <c r="M259" s="81"/>
      <c r="N259" s="81"/>
      <c r="O259" s="81"/>
      <c r="P259" s="81"/>
      <c r="Q259" s="81"/>
      <c r="R259" s="81"/>
      <c r="S259" s="81"/>
      <c r="T259" s="81"/>
      <c r="U259" s="81"/>
      <c r="V259" s="81"/>
      <c r="W259" s="81"/>
      <c r="X259" s="81"/>
      <c r="Y259" s="81"/>
      <c r="Z259" s="81"/>
      <c r="AA259" s="81"/>
      <c r="AB259" s="81"/>
      <c r="AC259" s="82"/>
      <c r="AD259" s="81"/>
      <c r="AE259" s="81"/>
      <c r="AF259" s="81"/>
      <c r="AG259" s="81"/>
      <c r="AH259" s="81"/>
      <c r="AI259" s="81"/>
      <c r="AJ259" s="81"/>
      <c r="AK259" s="81"/>
      <c r="AL259" s="81"/>
      <c r="AM259" s="81"/>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1598</v>
      </c>
      <c r="B260" s="80">
        <v>252</v>
      </c>
      <c r="C260" s="80">
        <v>16</v>
      </c>
      <c r="D260" s="80">
        <v>72</v>
      </c>
      <c r="E260" s="80">
        <v>2021</v>
      </c>
      <c r="F260" s="80" t="s">
        <v>75</v>
      </c>
      <c r="G260" s="182" t="s">
        <v>564</v>
      </c>
      <c r="H260" s="80" t="s">
        <v>564</v>
      </c>
      <c r="I260" s="173"/>
      <c r="J260" s="83"/>
      <c r="K260" s="81"/>
      <c r="L260" s="81"/>
      <c r="M260" s="81"/>
      <c r="N260" s="81"/>
      <c r="O260" s="81"/>
      <c r="P260" s="81"/>
      <c r="Q260" s="81"/>
      <c r="R260" s="81"/>
      <c r="S260" s="81"/>
      <c r="T260" s="81"/>
      <c r="U260" s="81"/>
      <c r="V260" s="81"/>
      <c r="W260" s="81"/>
      <c r="X260" s="81"/>
      <c r="Y260" s="81"/>
      <c r="Z260" s="81"/>
      <c r="AA260" s="81"/>
      <c r="AB260" s="81"/>
      <c r="AC260" s="82"/>
      <c r="AD260" s="81"/>
      <c r="AE260" s="81"/>
      <c r="AF260" s="81"/>
      <c r="AG260" s="81"/>
      <c r="AH260" s="81"/>
      <c r="AI260" s="81"/>
      <c r="AJ260" s="81"/>
      <c r="AK260" s="81"/>
      <c r="AL260" s="81"/>
      <c r="AM260" s="81"/>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1598</v>
      </c>
      <c r="B261" s="80">
        <v>253</v>
      </c>
      <c r="C261" s="80">
        <v>16</v>
      </c>
      <c r="D261" s="80">
        <v>73</v>
      </c>
      <c r="E261" s="80">
        <v>2021</v>
      </c>
      <c r="F261" s="80" t="s">
        <v>75</v>
      </c>
      <c r="G261" s="182" t="s">
        <v>564</v>
      </c>
      <c r="H261" s="80" t="s">
        <v>564</v>
      </c>
      <c r="I261" s="173"/>
      <c r="J261" s="83"/>
      <c r="K261" s="81"/>
      <c r="L261" s="81"/>
      <c r="M261" s="81"/>
      <c r="N261" s="81"/>
      <c r="O261" s="81"/>
      <c r="P261" s="81"/>
      <c r="Q261" s="81"/>
      <c r="R261" s="81"/>
      <c r="S261" s="81"/>
      <c r="T261" s="81"/>
      <c r="U261" s="81"/>
      <c r="V261" s="81"/>
      <c r="W261" s="81"/>
      <c r="X261" s="81"/>
      <c r="Y261" s="81"/>
      <c r="Z261" s="81"/>
      <c r="AA261" s="81"/>
      <c r="AB261" s="81"/>
      <c r="AC261" s="82"/>
      <c r="AD261" s="81"/>
      <c r="AE261" s="81"/>
      <c r="AF261" s="81"/>
      <c r="AG261" s="81"/>
      <c r="AH261" s="81"/>
      <c r="AI261" s="81"/>
      <c r="AJ261" s="81"/>
      <c r="AK261" s="81"/>
      <c r="AL261" s="81"/>
      <c r="AM261" s="8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1598</v>
      </c>
      <c r="B262" s="80">
        <v>254</v>
      </c>
      <c r="C262" s="80">
        <v>16</v>
      </c>
      <c r="D262" s="80">
        <v>74</v>
      </c>
      <c r="E262" s="80">
        <v>2021</v>
      </c>
      <c r="F262" s="80" t="s">
        <v>75</v>
      </c>
      <c r="G262" s="182" t="s">
        <v>564</v>
      </c>
      <c r="H262" s="80" t="s">
        <v>564</v>
      </c>
      <c r="I262" s="173"/>
      <c r="J262" s="83"/>
      <c r="K262" s="81"/>
      <c r="L262" s="81"/>
      <c r="M262" s="81"/>
      <c r="N262" s="81"/>
      <c r="O262" s="81"/>
      <c r="P262" s="81"/>
      <c r="Q262" s="81"/>
      <c r="R262" s="81"/>
      <c r="S262" s="81"/>
      <c r="T262" s="81"/>
      <c r="U262" s="81"/>
      <c r="V262" s="81"/>
      <c r="W262" s="81"/>
      <c r="X262" s="81"/>
      <c r="Y262" s="81"/>
      <c r="Z262" s="81"/>
      <c r="AA262" s="81"/>
      <c r="AB262" s="81"/>
      <c r="AC262" s="82"/>
      <c r="AD262" s="81"/>
      <c r="AE262" s="81"/>
      <c r="AF262" s="81"/>
      <c r="AG262" s="81"/>
      <c r="AH262" s="81"/>
      <c r="AI262" s="81"/>
      <c r="AJ262" s="81"/>
      <c r="AK262" s="81"/>
      <c r="AL262" s="81"/>
      <c r="AM262" s="81"/>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1598</v>
      </c>
      <c r="B263" s="80">
        <v>255</v>
      </c>
      <c r="C263" s="80">
        <v>16</v>
      </c>
      <c r="D263" s="80">
        <v>75</v>
      </c>
      <c r="E263" s="80">
        <v>2021</v>
      </c>
      <c r="F263" s="80" t="s">
        <v>75</v>
      </c>
      <c r="G263" s="182" t="s">
        <v>564</v>
      </c>
      <c r="H263" s="80" t="s">
        <v>564</v>
      </c>
      <c r="I263" s="173"/>
      <c r="J263" s="83"/>
      <c r="K263" s="81"/>
      <c r="L263" s="81"/>
      <c r="M263" s="81"/>
      <c r="N263" s="81"/>
      <c r="O263" s="81"/>
      <c r="P263" s="81"/>
      <c r="Q263" s="81"/>
      <c r="R263" s="81"/>
      <c r="S263" s="81"/>
      <c r="T263" s="81"/>
      <c r="U263" s="81"/>
      <c r="V263" s="81"/>
      <c r="W263" s="81"/>
      <c r="X263" s="81"/>
      <c r="Y263" s="81"/>
      <c r="Z263" s="81"/>
      <c r="AA263" s="81"/>
      <c r="AB263" s="81"/>
      <c r="AC263" s="82"/>
      <c r="AD263" s="81"/>
      <c r="AE263" s="81"/>
      <c r="AF263" s="81"/>
      <c r="AG263" s="81"/>
      <c r="AH263" s="81"/>
      <c r="AI263" s="81"/>
      <c r="AJ263" s="81"/>
      <c r="AK263" s="81"/>
      <c r="AL263" s="81"/>
      <c r="AM263" s="81"/>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1598</v>
      </c>
      <c r="B264" s="80">
        <v>256</v>
      </c>
      <c r="C264" s="80">
        <v>16</v>
      </c>
      <c r="D264" s="80">
        <v>76</v>
      </c>
      <c r="E264" s="80">
        <v>2021</v>
      </c>
      <c r="F264" s="80" t="s">
        <v>75</v>
      </c>
      <c r="G264" s="182" t="s">
        <v>564</v>
      </c>
      <c r="H264" s="80" t="s">
        <v>564</v>
      </c>
      <c r="I264" s="173"/>
      <c r="J264" s="83"/>
      <c r="K264" s="81"/>
      <c r="L264" s="81"/>
      <c r="M264" s="81"/>
      <c r="N264" s="81"/>
      <c r="O264" s="81"/>
      <c r="P264" s="81"/>
      <c r="Q264" s="81"/>
      <c r="R264" s="81"/>
      <c r="S264" s="81"/>
      <c r="T264" s="81"/>
      <c r="U264" s="81"/>
      <c r="V264" s="81"/>
      <c r="W264" s="81"/>
      <c r="X264" s="81"/>
      <c r="Y264" s="81"/>
      <c r="Z264" s="81"/>
      <c r="AA264" s="81"/>
      <c r="AB264" s="81"/>
      <c r="AC264" s="82"/>
      <c r="AD264" s="81"/>
      <c r="AE264" s="81"/>
      <c r="AF264" s="81"/>
      <c r="AG264" s="81"/>
      <c r="AH264" s="81"/>
      <c r="AI264" s="81"/>
      <c r="AJ264" s="81"/>
      <c r="AK264" s="81"/>
      <c r="AL264" s="81"/>
      <c r="AM264" s="81"/>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1598</v>
      </c>
      <c r="B265" s="80">
        <v>257</v>
      </c>
      <c r="C265" s="80">
        <v>16</v>
      </c>
      <c r="D265" s="80">
        <v>77</v>
      </c>
      <c r="E265" s="80">
        <v>2021</v>
      </c>
      <c r="F265" s="80" t="s">
        <v>75</v>
      </c>
      <c r="G265" s="182" t="s">
        <v>564</v>
      </c>
      <c r="H265" s="80" t="s">
        <v>564</v>
      </c>
      <c r="I265" s="173"/>
      <c r="J265" s="83"/>
      <c r="K265" s="81"/>
      <c r="L265" s="81"/>
      <c r="M265" s="81"/>
      <c r="N265" s="81"/>
      <c r="O265" s="81"/>
      <c r="P265" s="81"/>
      <c r="Q265" s="81"/>
      <c r="R265" s="81"/>
      <c r="S265" s="81"/>
      <c r="T265" s="81"/>
      <c r="U265" s="81"/>
      <c r="V265" s="81"/>
      <c r="W265" s="81"/>
      <c r="X265" s="81"/>
      <c r="Y265" s="81"/>
      <c r="Z265" s="81"/>
      <c r="AA265" s="81"/>
      <c r="AB265" s="81"/>
      <c r="AC265" s="82"/>
      <c r="AD265" s="81"/>
      <c r="AE265" s="81"/>
      <c r="AF265" s="81"/>
      <c r="AG265" s="81"/>
      <c r="AH265" s="81"/>
      <c r="AI265" s="81"/>
      <c r="AJ265" s="81"/>
      <c r="AK265" s="81"/>
      <c r="AL265" s="81"/>
      <c r="AM265" s="81"/>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1598</v>
      </c>
      <c r="B266" s="80">
        <v>258</v>
      </c>
      <c r="C266" s="80">
        <v>16</v>
      </c>
      <c r="D266" s="80">
        <v>78</v>
      </c>
      <c r="E266" s="80">
        <v>2021</v>
      </c>
      <c r="F266" s="80" t="s">
        <v>75</v>
      </c>
      <c r="G266" s="182" t="s">
        <v>564</v>
      </c>
      <c r="H266" s="80" t="s">
        <v>564</v>
      </c>
      <c r="I266" s="173"/>
      <c r="J266" s="83"/>
      <c r="K266" s="81"/>
      <c r="L266" s="81"/>
      <c r="M266" s="81"/>
      <c r="N266" s="81"/>
      <c r="O266" s="81"/>
      <c r="P266" s="81"/>
      <c r="Q266" s="81"/>
      <c r="R266" s="81"/>
      <c r="S266" s="81"/>
      <c r="T266" s="81"/>
      <c r="U266" s="81"/>
      <c r="V266" s="81"/>
      <c r="W266" s="81"/>
      <c r="X266" s="81"/>
      <c r="Y266" s="81"/>
      <c r="Z266" s="81"/>
      <c r="AA266" s="81"/>
      <c r="AB266" s="81"/>
      <c r="AC266" s="82"/>
      <c r="AD266" s="81"/>
      <c r="AE266" s="81"/>
      <c r="AF266" s="81"/>
      <c r="AG266" s="81"/>
      <c r="AH266" s="81"/>
      <c r="AI266" s="81"/>
      <c r="AJ266" s="81"/>
      <c r="AK266" s="81"/>
      <c r="AL266" s="81"/>
      <c r="AM266" s="81"/>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1598</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1598</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1598</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1598</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1598</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1598</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1598</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1598</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1598</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1598</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1598</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1598</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1598</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1598</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1598</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1598</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1598</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1598</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1598</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1598</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1598</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1598</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1598</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1598</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1598</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1598</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1598</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1598</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1598</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1598</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1598</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1598</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1598</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1598</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1598</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1598</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1598</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1598</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1598</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1598</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1598</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1598</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1598</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1598</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1598</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1598</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1598</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1598</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1598</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1598</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1598</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1598</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1598</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1598</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1598</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1598</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1598</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1598</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1598</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1598</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1598</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1598</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1598</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1598</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1598</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1598</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1598</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1598</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1598</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1598</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1598</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1598</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1598</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1598</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1598</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1598</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1598</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1598</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1598</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1598</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1598</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1598</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1598</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1598</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1598</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1598</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1598</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1598</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1598</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1598</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1598</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1598</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1598</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1598</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1598</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1598</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1598</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1598</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1598</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1598</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1598</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1598</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2020</v>
      </c>
      <c r="H6" s="87" t="s">
        <v>2021</v>
      </c>
      <c r="I6" s="87" t="s">
        <v>2508</v>
      </c>
      <c r="J6" s="87" t="s">
        <v>2509</v>
      </c>
      <c r="K6" s="87">
        <v>18</v>
      </c>
      <c r="L6" s="87">
        <v>14</v>
      </c>
      <c r="M6" s="18"/>
      <c r="N6" s="87">
        <v>1</v>
      </c>
      <c r="O6" s="87" t="s">
        <v>1835</v>
      </c>
      <c r="P6" s="87" t="s">
        <v>1836</v>
      </c>
      <c r="Q6" s="87" t="s">
        <v>1247</v>
      </c>
      <c r="R6" s="18"/>
      <c r="S6" s="87">
        <v>1</v>
      </c>
      <c r="T6" s="87" t="s">
        <v>2020</v>
      </c>
      <c r="U6" s="87" t="s">
        <v>2021</v>
      </c>
      <c r="V6" s="87" t="s">
        <v>1247</v>
      </c>
      <c r="W6" s="18"/>
      <c r="X6" s="87">
        <v>1</v>
      </c>
      <c r="Y6" s="769" t="s">
        <v>1835</v>
      </c>
      <c r="Z6" s="87" t="s">
        <v>1836</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1856</v>
      </c>
      <c r="P7" s="87" t="s">
        <v>1857</v>
      </c>
      <c r="Q7" s="87" t="s">
        <v>1247</v>
      </c>
      <c r="R7" s="18"/>
      <c r="S7" s="87">
        <v>2</v>
      </c>
      <c r="T7" s="86" t="s">
        <v>570</v>
      </c>
      <c r="U7" s="87" t="s">
        <v>1592</v>
      </c>
      <c r="V7" s="87" t="s">
        <v>1592</v>
      </c>
      <c r="W7" s="18"/>
      <c r="X7" s="87">
        <v>2</v>
      </c>
      <c r="Y7" s="769" t="s">
        <v>1856</v>
      </c>
      <c r="Z7" s="87" t="s">
        <v>1857</v>
      </c>
      <c r="AA7" s="87" t="s">
        <v>1247</v>
      </c>
      <c r="AB7" s="18"/>
      <c r="AC7" s="87">
        <v>2</v>
      </c>
      <c r="AD7" s="87" t="s">
        <v>1826</v>
      </c>
      <c r="AE7" s="87" t="s">
        <v>1827</v>
      </c>
      <c r="AF7" s="87" t="s">
        <v>1247</v>
      </c>
    </row>
    <row r="8" spans="1:32" ht="12">
      <c r="A8" s="18"/>
      <c r="B8" s="18"/>
      <c r="C8" s="18"/>
      <c r="D8" s="18"/>
      <c r="F8" s="18"/>
      <c r="G8" s="18"/>
      <c r="H8" s="18"/>
      <c r="I8" s="18"/>
      <c r="J8" s="18"/>
      <c r="K8" s="18"/>
      <c r="L8" s="18"/>
      <c r="M8" s="18"/>
      <c r="N8" s="87">
        <v>3</v>
      </c>
      <c r="O8" s="87" t="s">
        <v>1877</v>
      </c>
      <c r="P8" s="87" t="s">
        <v>1878</v>
      </c>
      <c r="Q8" s="87" t="s">
        <v>1247</v>
      </c>
      <c r="R8" s="18"/>
      <c r="S8" s="18"/>
      <c r="T8" s="18"/>
      <c r="U8" s="18"/>
      <c r="V8" s="18"/>
      <c r="W8" s="18"/>
      <c r="X8" s="87">
        <v>3</v>
      </c>
      <c r="Y8" s="769" t="s">
        <v>1877</v>
      </c>
      <c r="Z8" s="87" t="s">
        <v>1878</v>
      </c>
      <c r="AA8" s="87" t="s">
        <v>1247</v>
      </c>
      <c r="AB8" s="18"/>
      <c r="AC8" s="87">
        <v>3</v>
      </c>
      <c r="AD8" s="87" t="s">
        <v>2491</v>
      </c>
      <c r="AE8" s="87" t="s">
        <v>2492</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1898</v>
      </c>
      <c r="P9" s="87" t="s">
        <v>1899</v>
      </c>
      <c r="Q9" s="87" t="s">
        <v>1247</v>
      </c>
      <c r="R9" s="18"/>
      <c r="S9" s="18"/>
      <c r="T9" s="18"/>
      <c r="U9" s="18"/>
      <c r="V9" s="18"/>
      <c r="W9" s="18"/>
      <c r="X9" s="87">
        <v>4</v>
      </c>
      <c r="Y9" s="769" t="s">
        <v>1898</v>
      </c>
      <c r="Z9" s="87" t="s">
        <v>1899</v>
      </c>
      <c r="AA9" s="87" t="s">
        <v>1247</v>
      </c>
      <c r="AB9" s="18"/>
      <c r="AC9" s="87">
        <v>4</v>
      </c>
      <c r="AD9" s="87" t="s">
        <v>1779</v>
      </c>
      <c r="AE9" s="87" t="s">
        <v>1780</v>
      </c>
      <c r="AF9" s="87" t="s">
        <v>1247</v>
      </c>
    </row>
    <row r="10" spans="1:32" ht="12">
      <c r="A10" s="18"/>
      <c r="B10" s="18"/>
      <c r="C10" s="18"/>
      <c r="D10" s="18"/>
      <c r="F10" s="85" t="s">
        <v>1247</v>
      </c>
      <c r="G10" s="86" t="s">
        <v>2020</v>
      </c>
      <c r="H10" s="87" t="s">
        <v>2021</v>
      </c>
      <c r="I10" s="87" t="s">
        <v>2508</v>
      </c>
      <c r="J10" s="87" t="s">
        <v>2509</v>
      </c>
      <c r="K10" s="85">
        <v>18</v>
      </c>
      <c r="L10" s="85">
        <v>14</v>
      </c>
      <c r="M10" s="18"/>
      <c r="N10" s="87">
        <v>5</v>
      </c>
      <c r="O10" s="87" t="s">
        <v>1649</v>
      </c>
      <c r="P10" s="87" t="s">
        <v>1650</v>
      </c>
      <c r="Q10" s="87" t="s">
        <v>1247</v>
      </c>
      <c r="R10" s="18"/>
      <c r="S10" s="18"/>
      <c r="T10" s="18"/>
      <c r="U10" s="18"/>
      <c r="V10" s="18"/>
      <c r="W10" s="18"/>
      <c r="X10" s="87">
        <v>5</v>
      </c>
      <c r="Y10" s="769" t="s">
        <v>1649</v>
      </c>
      <c r="Z10" s="87" t="s">
        <v>1650</v>
      </c>
      <c r="AA10" s="87" t="s">
        <v>1247</v>
      </c>
      <c r="AB10" s="18"/>
      <c r="AC10" s="87">
        <v>5</v>
      </c>
      <c r="AD10" s="87" t="s">
        <v>2487</v>
      </c>
      <c r="AE10" s="87" t="s">
        <v>2488</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1936</v>
      </c>
      <c r="P11" s="87" t="s">
        <v>1937</v>
      </c>
      <c r="Q11" s="87" t="s">
        <v>1247</v>
      </c>
      <c r="R11" s="18"/>
      <c r="S11" s="18"/>
      <c r="T11" s="18"/>
      <c r="U11" s="18"/>
      <c r="V11" s="18"/>
      <c r="W11" s="18"/>
      <c r="X11" s="87">
        <v>6</v>
      </c>
      <c r="Y11" s="769" t="s">
        <v>1936</v>
      </c>
      <c r="Z11" s="87" t="s">
        <v>1937</v>
      </c>
      <c r="AA11" s="87" t="s">
        <v>1247</v>
      </c>
      <c r="AB11" s="18"/>
      <c r="AC11" s="87">
        <v>6</v>
      </c>
      <c r="AD11" s="87" t="s">
        <v>1818</v>
      </c>
      <c r="AE11" s="87" t="s">
        <v>1819</v>
      </c>
      <c r="AF11" s="87" t="s">
        <v>1247</v>
      </c>
    </row>
    <row r="12" spans="1:32" ht="12">
      <c r="A12" s="18"/>
      <c r="B12" s="18"/>
      <c r="C12" s="18"/>
      <c r="D12" s="18"/>
      <c r="F12" s="85" t="s">
        <v>1636</v>
      </c>
      <c r="G12" s="86" t="s">
        <v>2020</v>
      </c>
      <c r="H12" s="87"/>
      <c r="I12" s="87" t="s">
        <v>2020</v>
      </c>
      <c r="J12" s="87"/>
      <c r="K12" s="85" t="s">
        <v>1244</v>
      </c>
      <c r="L12" s="85"/>
      <c r="M12" s="18"/>
      <c r="N12" s="87">
        <v>7</v>
      </c>
      <c r="O12" s="87" t="s">
        <v>1957</v>
      </c>
      <c r="P12" s="87" t="s">
        <v>1958</v>
      </c>
      <c r="Q12" s="87" t="s">
        <v>1247</v>
      </c>
      <c r="R12" s="18"/>
      <c r="S12" s="18"/>
      <c r="T12" s="18"/>
      <c r="U12" s="18"/>
      <c r="V12" s="18"/>
      <c r="W12" s="18"/>
      <c r="X12" s="87">
        <v>7</v>
      </c>
      <c r="Y12" s="769" t="s">
        <v>1957</v>
      </c>
      <c r="Z12" s="87" t="s">
        <v>1958</v>
      </c>
      <c r="AA12" s="87" t="s">
        <v>1247</v>
      </c>
      <c r="AB12" s="18"/>
      <c r="AC12" s="87">
        <v>7</v>
      </c>
      <c r="AD12" s="87" t="s">
        <v>1803</v>
      </c>
      <c r="AE12" s="87" t="s">
        <v>1804</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1978</v>
      </c>
      <c r="P13" s="87" t="s">
        <v>1979</v>
      </c>
      <c r="Q13" s="87" t="s">
        <v>1247</v>
      </c>
      <c r="R13" s="18"/>
      <c r="S13" s="18"/>
      <c r="T13" s="18"/>
      <c r="U13" s="18"/>
      <c r="V13" s="18"/>
      <c r="W13" s="18"/>
      <c r="X13" s="87">
        <v>8</v>
      </c>
      <c r="Y13" s="769" t="s">
        <v>1978</v>
      </c>
      <c r="Z13" s="87" t="s">
        <v>1979</v>
      </c>
      <c r="AA13" s="87" t="s">
        <v>1247</v>
      </c>
      <c r="AB13" s="18"/>
      <c r="AC13" s="87">
        <v>8</v>
      </c>
      <c r="AD13" s="87" t="s">
        <v>1710</v>
      </c>
      <c r="AE13" s="87" t="s">
        <v>1711</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1999</v>
      </c>
      <c r="P14" s="87" t="s">
        <v>2000</v>
      </c>
      <c r="Q14" s="87" t="s">
        <v>1247</v>
      </c>
      <c r="R14" s="18"/>
      <c r="S14" s="18"/>
      <c r="T14" s="18"/>
      <c r="U14" s="18"/>
      <c r="V14" s="18"/>
      <c r="W14" s="18"/>
      <c r="X14" s="87">
        <v>9</v>
      </c>
      <c r="Y14" s="769" t="s">
        <v>1999</v>
      </c>
      <c r="Z14" s="87" t="s">
        <v>2000</v>
      </c>
      <c r="AA14" s="87" t="s">
        <v>1247</v>
      </c>
      <c r="AB14" s="18"/>
      <c r="AC14" s="87">
        <v>9</v>
      </c>
      <c r="AD14" s="87" t="s">
        <v>1811</v>
      </c>
      <c r="AE14" s="87" t="s">
        <v>1812</v>
      </c>
      <c r="AF14" s="87" t="s">
        <v>1247</v>
      </c>
    </row>
    <row r="15" spans="1:32" ht="12">
      <c r="A15" s="18"/>
      <c r="B15" s="18"/>
      <c r="C15" s="18"/>
      <c r="D15" s="18"/>
      <c r="E15" s="18"/>
      <c r="F15" s="18"/>
      <c r="G15" s="18"/>
      <c r="H15" s="18"/>
      <c r="I15" s="18"/>
      <c r="J15" s="18"/>
      <c r="K15" s="18"/>
      <c r="L15" s="18"/>
      <c r="M15" s="18"/>
      <c r="N15" s="87">
        <v>10</v>
      </c>
      <c r="O15" s="87" t="s">
        <v>2020</v>
      </c>
      <c r="P15" s="87" t="s">
        <v>2021</v>
      </c>
      <c r="Q15" s="87" t="s">
        <v>1247</v>
      </c>
      <c r="R15" s="18"/>
      <c r="S15" s="18"/>
      <c r="T15" s="18"/>
      <c r="U15" s="18"/>
      <c r="V15" s="18"/>
      <c r="W15" s="18"/>
      <c r="X15" s="87">
        <v>10</v>
      </c>
      <c r="Y15" s="769" t="s">
        <v>2020</v>
      </c>
      <c r="Z15" s="87" t="s">
        <v>2021</v>
      </c>
      <c r="AA15" s="87" t="s">
        <v>1247</v>
      </c>
      <c r="AB15" s="18"/>
      <c r="AC15" s="87">
        <v>10</v>
      </c>
      <c r="AD15" s="87" t="s">
        <v>1641</v>
      </c>
      <c r="AE15" s="87" t="s">
        <v>1642</v>
      </c>
      <c r="AF15" s="87" t="s">
        <v>1247</v>
      </c>
    </row>
    <row r="16" spans="1:32" ht="12">
      <c r="A16" s="18"/>
      <c r="B16" s="18"/>
      <c r="C16" s="18"/>
      <c r="D16" s="18"/>
      <c r="E16" s="18"/>
      <c r="F16" s="18"/>
      <c r="G16" s="18"/>
      <c r="H16" s="18"/>
      <c r="I16" s="18"/>
      <c r="J16" s="18"/>
      <c r="K16" s="18"/>
      <c r="L16" s="18"/>
      <c r="M16" s="18"/>
      <c r="N16" s="87">
        <v>11</v>
      </c>
      <c r="O16" s="87" t="s">
        <v>2041</v>
      </c>
      <c r="P16" s="87" t="s">
        <v>2042</v>
      </c>
      <c r="Q16" s="87" t="s">
        <v>1247</v>
      </c>
      <c r="R16" s="18"/>
      <c r="S16" s="18"/>
      <c r="T16" s="18"/>
      <c r="U16" s="18"/>
      <c r="V16" s="18"/>
      <c r="W16" s="18"/>
      <c r="X16" s="87">
        <v>11</v>
      </c>
      <c r="Y16" s="769" t="s">
        <v>2041</v>
      </c>
      <c r="Z16" s="87" t="s">
        <v>2042</v>
      </c>
      <c r="AA16" s="87" t="s">
        <v>1247</v>
      </c>
      <c r="AB16" s="18"/>
      <c r="AC16" s="87">
        <v>11</v>
      </c>
      <c r="AD16" s="87" t="s">
        <v>1726</v>
      </c>
      <c r="AE16" s="87" t="s">
        <v>1727</v>
      </c>
      <c r="AF16" s="87" t="s">
        <v>1247</v>
      </c>
    </row>
    <row r="17" spans="1:32" ht="12">
      <c r="A17" s="18"/>
      <c r="B17" s="18"/>
      <c r="C17" s="18"/>
      <c r="D17" s="18"/>
      <c r="E17" s="18"/>
      <c r="F17" s="18"/>
      <c r="G17" s="18"/>
      <c r="H17" s="18"/>
      <c r="I17" s="18"/>
      <c r="J17" s="18"/>
      <c r="K17" s="18"/>
      <c r="L17" s="18"/>
      <c r="M17" s="18"/>
      <c r="N17" s="87">
        <v>12</v>
      </c>
      <c r="O17" s="87" t="s">
        <v>2062</v>
      </c>
      <c r="P17" s="87" t="s">
        <v>2063</v>
      </c>
      <c r="Q17" s="87" t="s">
        <v>1247</v>
      </c>
      <c r="R17" s="18"/>
      <c r="S17" s="18"/>
      <c r="T17" s="18"/>
      <c r="U17" s="18"/>
      <c r="V17" s="18"/>
      <c r="W17" s="18"/>
      <c r="X17" s="87">
        <v>12</v>
      </c>
      <c r="Y17" s="769" t="s">
        <v>2062</v>
      </c>
      <c r="Z17" s="87" t="s">
        <v>2063</v>
      </c>
      <c r="AA17" s="87" t="s">
        <v>1247</v>
      </c>
      <c r="AB17" s="18"/>
      <c r="AC17" s="87">
        <v>12</v>
      </c>
      <c r="AD17" s="87" t="s">
        <v>2447</v>
      </c>
      <c r="AE17" s="87" t="s">
        <v>2448</v>
      </c>
      <c r="AF17" s="87" t="s">
        <v>1247</v>
      </c>
    </row>
    <row r="18" spans="1:32" ht="12">
      <c r="A18" s="18"/>
      <c r="B18" s="18"/>
      <c r="C18" s="18"/>
      <c r="D18" s="18"/>
      <c r="E18" s="18"/>
      <c r="F18" s="18"/>
      <c r="G18" s="18"/>
      <c r="H18" s="18"/>
      <c r="I18" s="18"/>
      <c r="J18" s="18"/>
      <c r="K18" s="18"/>
      <c r="L18" s="18"/>
      <c r="M18" s="18"/>
      <c r="N18" s="87">
        <v>13</v>
      </c>
      <c r="O18" s="87" t="s">
        <v>2083</v>
      </c>
      <c r="P18" s="87" t="s">
        <v>2084</v>
      </c>
      <c r="Q18" s="87" t="s">
        <v>1247</v>
      </c>
      <c r="R18" s="18"/>
      <c r="S18" s="18"/>
      <c r="T18" s="18"/>
      <c r="U18" s="18"/>
      <c r="V18" s="18"/>
      <c r="W18" s="18"/>
      <c r="X18" s="87">
        <v>13</v>
      </c>
      <c r="Y18" s="769" t="s">
        <v>2083</v>
      </c>
      <c r="Z18" s="87" t="s">
        <v>2084</v>
      </c>
      <c r="AA18" s="87" t="s">
        <v>1247</v>
      </c>
      <c r="AB18" s="18"/>
      <c r="AC18" s="87">
        <v>13</v>
      </c>
      <c r="AD18" s="87" t="s">
        <v>1746</v>
      </c>
      <c r="AE18" s="87" t="s">
        <v>1747</v>
      </c>
      <c r="AF18" s="87" t="s">
        <v>1247</v>
      </c>
    </row>
    <row r="19" spans="1:32" ht="12">
      <c r="A19" s="18"/>
      <c r="B19" s="18"/>
      <c r="C19" s="18"/>
      <c r="D19" s="18"/>
      <c r="E19" s="18"/>
      <c r="F19" s="18"/>
      <c r="G19" s="18"/>
      <c r="H19" s="18"/>
      <c r="I19" s="18"/>
      <c r="J19" s="18"/>
      <c r="K19" s="18"/>
      <c r="L19" s="18"/>
      <c r="M19" s="18"/>
      <c r="N19" s="87">
        <v>14</v>
      </c>
      <c r="O19" s="87" t="s">
        <v>2104</v>
      </c>
      <c r="P19" s="87" t="s">
        <v>2105</v>
      </c>
      <c r="Q19" s="87" t="s">
        <v>1247</v>
      </c>
      <c r="R19" s="18"/>
      <c r="S19" s="18"/>
      <c r="T19" s="18"/>
      <c r="U19" s="18"/>
      <c r="V19" s="18"/>
      <c r="W19" s="18"/>
      <c r="X19" s="87">
        <v>14</v>
      </c>
      <c r="Y19" s="769" t="s">
        <v>2104</v>
      </c>
      <c r="Z19" s="87" t="s">
        <v>2105</v>
      </c>
      <c r="AA19" s="87" t="s">
        <v>1247</v>
      </c>
      <c r="AB19" s="18"/>
      <c r="AC19" s="87">
        <v>14</v>
      </c>
      <c r="AD19" s="87" t="s">
        <v>1674</v>
      </c>
      <c r="AE19" s="87" t="s">
        <v>1675</v>
      </c>
      <c r="AF19" s="87" t="s">
        <v>1247</v>
      </c>
    </row>
    <row r="20" spans="1:32" ht="12">
      <c r="A20" s="18"/>
      <c r="B20" s="18"/>
      <c r="C20" s="18"/>
      <c r="D20" s="18"/>
      <c r="E20" s="18"/>
      <c r="F20" s="18"/>
      <c r="G20" s="18"/>
      <c r="H20" s="18"/>
      <c r="I20" s="18"/>
      <c r="J20" s="18"/>
      <c r="K20" s="18"/>
      <c r="L20" s="18"/>
      <c r="M20" s="18"/>
      <c r="N20" s="87">
        <v>15</v>
      </c>
      <c r="O20" s="87" t="s">
        <v>2125</v>
      </c>
      <c r="P20" s="87" t="s">
        <v>2126</v>
      </c>
      <c r="Q20" s="87" t="s">
        <v>1247</v>
      </c>
      <c r="R20" s="18"/>
      <c r="S20" s="18"/>
      <c r="T20" s="18"/>
      <c r="U20" s="18"/>
      <c r="V20" s="18"/>
      <c r="W20" s="18"/>
      <c r="X20" s="87">
        <v>15</v>
      </c>
      <c r="Y20" s="769" t="s">
        <v>2125</v>
      </c>
      <c r="Z20" s="87" t="s">
        <v>2126</v>
      </c>
      <c r="AA20" s="87" t="s">
        <v>1247</v>
      </c>
      <c r="AB20" s="18"/>
      <c r="AC20" s="87">
        <v>15</v>
      </c>
      <c r="AD20" s="87" t="s">
        <v>1682</v>
      </c>
      <c r="AE20" s="87" t="s">
        <v>1683</v>
      </c>
      <c r="AF20" s="87" t="s">
        <v>1247</v>
      </c>
    </row>
    <row r="21" spans="1:32" ht="12">
      <c r="A21" s="18"/>
      <c r="B21" s="18"/>
      <c r="C21" s="18"/>
      <c r="D21" s="18"/>
      <c r="E21" s="18"/>
      <c r="F21" s="18"/>
      <c r="G21" s="18"/>
      <c r="H21" s="18"/>
      <c r="I21" s="18"/>
      <c r="J21" s="18"/>
      <c r="K21" s="18"/>
      <c r="L21" s="18"/>
      <c r="M21" s="18"/>
      <c r="N21" s="87">
        <v>16</v>
      </c>
      <c r="O21" s="87" t="s">
        <v>2146</v>
      </c>
      <c r="P21" s="87" t="s">
        <v>2147</v>
      </c>
      <c r="Q21" s="87" t="s">
        <v>1247</v>
      </c>
      <c r="R21" s="18"/>
      <c r="S21" s="18"/>
      <c r="T21" s="18"/>
      <c r="U21" s="18"/>
      <c r="V21" s="18"/>
      <c r="W21" s="18"/>
      <c r="X21" s="87">
        <v>16</v>
      </c>
      <c r="Y21" s="769" t="s">
        <v>2146</v>
      </c>
      <c r="Z21" s="87" t="s">
        <v>2147</v>
      </c>
      <c r="AA21" s="87" t="s">
        <v>1247</v>
      </c>
      <c r="AB21" s="18"/>
      <c r="AC21" s="87">
        <v>16</v>
      </c>
      <c r="AD21" s="87" t="s">
        <v>1742</v>
      </c>
      <c r="AE21" s="87" t="s">
        <v>1743</v>
      </c>
      <c r="AF21" s="87" t="s">
        <v>1247</v>
      </c>
    </row>
    <row r="22" spans="1:32" ht="12">
      <c r="A22" s="18"/>
      <c r="B22" s="18"/>
      <c r="C22" s="18"/>
      <c r="D22" s="18"/>
      <c r="E22" s="18"/>
      <c r="F22" s="18"/>
      <c r="G22" s="18"/>
      <c r="H22" s="18"/>
      <c r="I22" s="18"/>
      <c r="J22" s="18"/>
      <c r="K22" s="18"/>
      <c r="L22" s="18"/>
      <c r="M22" s="18"/>
      <c r="N22" s="87">
        <v>17</v>
      </c>
      <c r="O22" s="87" t="s">
        <v>2167</v>
      </c>
      <c r="P22" s="87" t="s">
        <v>2168</v>
      </c>
      <c r="Q22" s="87" t="s">
        <v>1247</v>
      </c>
      <c r="R22" s="18"/>
      <c r="S22" s="18"/>
      <c r="T22" s="18"/>
      <c r="U22" s="18"/>
      <c r="V22" s="18"/>
      <c r="W22" s="18"/>
      <c r="X22" s="87">
        <v>17</v>
      </c>
      <c r="Y22" s="769" t="s">
        <v>2167</v>
      </c>
      <c r="Z22" s="87" t="s">
        <v>2168</v>
      </c>
      <c r="AA22" s="87" t="s">
        <v>1247</v>
      </c>
      <c r="AB22" s="18"/>
      <c r="AC22" s="87">
        <v>17</v>
      </c>
      <c r="AD22" s="87" t="s">
        <v>2475</v>
      </c>
      <c r="AE22" s="87" t="s">
        <v>2476</v>
      </c>
      <c r="AF22" s="87" t="s">
        <v>1247</v>
      </c>
    </row>
    <row r="23" spans="1:32" ht="12">
      <c r="A23" s="18"/>
      <c r="B23" s="18"/>
      <c r="C23" s="18"/>
      <c r="D23" s="18"/>
      <c r="E23" s="18"/>
      <c r="F23" s="18"/>
      <c r="G23" s="18"/>
      <c r="H23" s="18"/>
      <c r="I23" s="18"/>
      <c r="J23" s="18"/>
      <c r="K23" s="18"/>
      <c r="L23" s="18"/>
      <c r="M23" s="18"/>
      <c r="N23" s="87">
        <v>18</v>
      </c>
      <c r="O23" s="87" t="s">
        <v>1646</v>
      </c>
      <c r="P23" s="87" t="s">
        <v>1647</v>
      </c>
      <c r="Q23" s="87" t="s">
        <v>1247</v>
      </c>
      <c r="R23" s="18"/>
      <c r="S23" s="18"/>
      <c r="T23" s="18"/>
      <c r="U23" s="18"/>
      <c r="V23" s="18"/>
      <c r="W23" s="18"/>
      <c r="X23" s="87">
        <v>18</v>
      </c>
      <c r="Y23" s="769" t="s">
        <v>1646</v>
      </c>
      <c r="Z23" s="87" t="s">
        <v>1647</v>
      </c>
      <c r="AA23" s="87" t="s">
        <v>1247</v>
      </c>
      <c r="AB23" s="18"/>
      <c r="AC23" s="87">
        <v>18</v>
      </c>
      <c r="AD23" s="87" t="s">
        <v>2471</v>
      </c>
      <c r="AE23" s="87" t="s">
        <v>2472</v>
      </c>
      <c r="AF23" s="87" t="s">
        <v>1247</v>
      </c>
    </row>
    <row r="24" spans="1:32" ht="12">
      <c r="A24" s="18"/>
      <c r="B24" s="18"/>
      <c r="C24" s="18"/>
      <c r="D24" s="18"/>
      <c r="E24" s="18"/>
      <c r="F24" s="18"/>
      <c r="G24" s="18"/>
      <c r="H24" s="18"/>
      <c r="I24" s="18"/>
      <c r="J24" s="18"/>
      <c r="K24" s="18"/>
      <c r="L24" s="18"/>
      <c r="M24" s="18"/>
      <c r="N24" s="87">
        <v>19</v>
      </c>
      <c r="O24" s="87" t="s">
        <v>2205</v>
      </c>
      <c r="P24" s="87" t="s">
        <v>2206</v>
      </c>
      <c r="Q24" s="87" t="s">
        <v>1247</v>
      </c>
      <c r="R24" s="18"/>
      <c r="S24" s="18"/>
      <c r="T24" s="18"/>
      <c r="U24" s="18"/>
      <c r="V24" s="18"/>
      <c r="W24" s="18"/>
      <c r="X24" s="87">
        <v>19</v>
      </c>
      <c r="Y24" s="769" t="s">
        <v>2205</v>
      </c>
      <c r="Z24" s="87" t="s">
        <v>2206</v>
      </c>
      <c r="AA24" s="87" t="s">
        <v>1247</v>
      </c>
      <c r="AB24" s="18"/>
      <c r="AC24" s="87">
        <v>19</v>
      </c>
      <c r="AD24" s="87" t="s">
        <v>2479</v>
      </c>
      <c r="AE24" s="87" t="s">
        <v>2480</v>
      </c>
      <c r="AF24" s="87" t="s">
        <v>1247</v>
      </c>
    </row>
    <row r="25" spans="1:32" ht="12">
      <c r="A25" s="18"/>
      <c r="B25" s="18"/>
      <c r="C25" s="18"/>
      <c r="D25" s="18"/>
      <c r="E25" s="18"/>
      <c r="F25" s="18"/>
      <c r="G25" s="18"/>
      <c r="H25" s="18"/>
      <c r="I25" s="18"/>
      <c r="J25" s="18"/>
      <c r="K25" s="18"/>
      <c r="L25" s="18"/>
      <c r="M25" s="18"/>
      <c r="N25" s="87">
        <v>20</v>
      </c>
      <c r="O25" s="87" t="s">
        <v>2226</v>
      </c>
      <c r="P25" s="87" t="s">
        <v>2227</v>
      </c>
      <c r="Q25" s="87" t="s">
        <v>1247</v>
      </c>
      <c r="R25" s="18"/>
      <c r="S25" s="18"/>
      <c r="T25" s="18"/>
      <c r="U25" s="18"/>
      <c r="V25" s="18"/>
      <c r="W25" s="18"/>
      <c r="X25" s="87">
        <v>20</v>
      </c>
      <c r="Y25" s="769" t="s">
        <v>2226</v>
      </c>
      <c r="Z25" s="87" t="s">
        <v>2227</v>
      </c>
      <c r="AA25" s="87" t="s">
        <v>1247</v>
      </c>
      <c r="AB25" s="18"/>
      <c r="AC25" s="87">
        <v>20</v>
      </c>
      <c r="AD25" s="87" t="s">
        <v>1830</v>
      </c>
      <c r="AE25" s="87" t="s">
        <v>1831</v>
      </c>
      <c r="AF25" s="87" t="s">
        <v>1247</v>
      </c>
    </row>
    <row r="26" spans="1:32" ht="12">
      <c r="A26" s="18"/>
      <c r="B26" s="18"/>
      <c r="C26" s="18"/>
      <c r="D26" s="18"/>
      <c r="E26" s="18"/>
      <c r="F26" s="18"/>
      <c r="G26" s="18"/>
      <c r="H26" s="18"/>
      <c r="I26" s="18"/>
      <c r="J26" s="18"/>
      <c r="K26" s="18"/>
      <c r="L26" s="18"/>
      <c r="M26" s="18"/>
      <c r="N26" s="87">
        <v>21</v>
      </c>
      <c r="O26" s="87" t="s">
        <v>2247</v>
      </c>
      <c r="P26" s="87" t="s">
        <v>2248</v>
      </c>
      <c r="Q26" s="87" t="s">
        <v>1247</v>
      </c>
      <c r="R26" s="18"/>
      <c r="S26" s="18"/>
      <c r="T26" s="18"/>
      <c r="U26" s="18"/>
      <c r="V26" s="18"/>
      <c r="W26" s="18"/>
      <c r="X26" s="87">
        <v>21</v>
      </c>
      <c r="Y26" s="769" t="s">
        <v>2247</v>
      </c>
      <c r="Z26" s="87" t="s">
        <v>2248</v>
      </c>
      <c r="AA26" s="87" t="s">
        <v>1247</v>
      </c>
      <c r="AB26" s="18"/>
      <c r="AC26" s="87">
        <v>21</v>
      </c>
      <c r="AD26" s="87" t="s">
        <v>1750</v>
      </c>
      <c r="AE26" s="87" t="s">
        <v>1751</v>
      </c>
      <c r="AF26" s="87" t="s">
        <v>1247</v>
      </c>
    </row>
    <row r="27" spans="1:32" ht="12">
      <c r="A27" s="18"/>
      <c r="B27" s="18"/>
      <c r="C27" s="18"/>
      <c r="D27" s="18"/>
      <c r="E27" s="18"/>
      <c r="F27" s="18"/>
      <c r="G27" s="18"/>
      <c r="H27" s="18"/>
      <c r="I27" s="18"/>
      <c r="J27" s="18"/>
      <c r="K27" s="18"/>
      <c r="L27" s="18"/>
      <c r="M27" s="18"/>
      <c r="N27" s="87">
        <v>22</v>
      </c>
      <c r="O27" s="87" t="s">
        <v>2268</v>
      </c>
      <c r="P27" s="87" t="s">
        <v>2269</v>
      </c>
      <c r="Q27" s="87" t="s">
        <v>1247</v>
      </c>
      <c r="R27" s="18"/>
      <c r="S27" s="18"/>
      <c r="T27" s="18"/>
      <c r="U27" s="18"/>
      <c r="V27" s="18"/>
      <c r="W27" s="18"/>
      <c r="X27" s="87">
        <v>22</v>
      </c>
      <c r="Y27" s="769" t="s">
        <v>2268</v>
      </c>
      <c r="Z27" s="87" t="s">
        <v>2269</v>
      </c>
      <c r="AA27" s="87" t="s">
        <v>1247</v>
      </c>
      <c r="AB27" s="18"/>
      <c r="AC27" s="87">
        <v>22</v>
      </c>
      <c r="AD27" s="87" t="s">
        <v>1690</v>
      </c>
      <c r="AE27" s="87" t="s">
        <v>1691</v>
      </c>
      <c r="AF27" s="87" t="s">
        <v>1247</v>
      </c>
    </row>
    <row r="28" spans="1:32" ht="12">
      <c r="A28" s="18"/>
      <c r="B28" s="18"/>
      <c r="C28" s="18"/>
      <c r="D28" s="18"/>
      <c r="E28" s="18"/>
      <c r="F28" s="18"/>
      <c r="G28" s="18"/>
      <c r="H28" s="18"/>
      <c r="I28" s="18"/>
      <c r="J28" s="18"/>
      <c r="K28" s="18"/>
      <c r="L28" s="18"/>
      <c r="M28" s="18"/>
      <c r="N28" s="87">
        <v>23</v>
      </c>
      <c r="O28" s="87" t="s">
        <v>2289</v>
      </c>
      <c r="P28" s="87" t="s">
        <v>2290</v>
      </c>
      <c r="Q28" s="87" t="s">
        <v>1247</v>
      </c>
      <c r="R28" s="18"/>
      <c r="S28" s="18"/>
      <c r="T28" s="18"/>
      <c r="U28" s="18"/>
      <c r="V28" s="18"/>
      <c r="W28" s="18"/>
      <c r="X28" s="87">
        <v>23</v>
      </c>
      <c r="Y28" s="769" t="s">
        <v>2289</v>
      </c>
      <c r="Z28" s="87" t="s">
        <v>2290</v>
      </c>
      <c r="AA28" s="87" t="s">
        <v>1247</v>
      </c>
      <c r="AB28" s="18"/>
      <c r="AC28" s="87">
        <v>23</v>
      </c>
      <c r="AD28" s="87" t="s">
        <v>1670</v>
      </c>
      <c r="AE28" s="87" t="s">
        <v>1671</v>
      </c>
      <c r="AF28" s="87" t="s">
        <v>1247</v>
      </c>
    </row>
    <row r="29" spans="1:32" ht="12">
      <c r="A29" s="18"/>
      <c r="B29" s="18"/>
      <c r="C29" s="18"/>
      <c r="D29" s="18"/>
      <c r="E29" s="18"/>
      <c r="F29" s="18"/>
      <c r="G29" s="18"/>
      <c r="H29" s="18"/>
      <c r="I29" s="18"/>
      <c r="J29" s="18"/>
      <c r="K29" s="18"/>
      <c r="L29" s="18"/>
      <c r="M29" s="18"/>
      <c r="N29" s="87">
        <v>24</v>
      </c>
      <c r="O29" s="87" t="s">
        <v>2310</v>
      </c>
      <c r="P29" s="87" t="s">
        <v>2311</v>
      </c>
      <c r="Q29" s="87" t="s">
        <v>1247</v>
      </c>
      <c r="R29" s="18"/>
      <c r="S29" s="18"/>
      <c r="T29" s="18"/>
      <c r="U29" s="18"/>
      <c r="V29" s="18"/>
      <c r="W29" s="18"/>
      <c r="X29" s="87">
        <v>24</v>
      </c>
      <c r="Y29" s="769" t="s">
        <v>2310</v>
      </c>
      <c r="Z29" s="87" t="s">
        <v>2311</v>
      </c>
      <c r="AA29" s="87" t="s">
        <v>1247</v>
      </c>
      <c r="AB29" s="18"/>
      <c r="AC29" s="87">
        <v>24</v>
      </c>
      <c r="AD29" s="87" t="s">
        <v>1678</v>
      </c>
      <c r="AE29" s="87" t="s">
        <v>1679</v>
      </c>
      <c r="AF29" s="87" t="s">
        <v>1247</v>
      </c>
    </row>
    <row r="30" spans="1:32" ht="12">
      <c r="A30" s="18"/>
      <c r="B30" s="18"/>
      <c r="C30" s="18"/>
      <c r="D30" s="18"/>
      <c r="E30" s="18"/>
      <c r="F30" s="18"/>
      <c r="G30" s="18"/>
      <c r="H30" s="18"/>
      <c r="I30" s="18"/>
      <c r="J30" s="18"/>
      <c r="K30" s="18"/>
      <c r="L30" s="18"/>
      <c r="M30" s="18"/>
      <c r="N30" s="87">
        <v>25</v>
      </c>
      <c r="O30" s="87" t="s">
        <v>2331</v>
      </c>
      <c r="P30" s="87" t="s">
        <v>2332</v>
      </c>
      <c r="Q30" s="87" t="s">
        <v>1247</v>
      </c>
      <c r="R30" s="18"/>
      <c r="S30" s="18"/>
      <c r="T30" s="18"/>
      <c r="U30" s="18"/>
      <c r="V30" s="18"/>
      <c r="W30" s="18"/>
      <c r="X30" s="87">
        <v>25</v>
      </c>
      <c r="Y30" s="769" t="s">
        <v>2331</v>
      </c>
      <c r="Z30" s="87" t="s">
        <v>2332</v>
      </c>
      <c r="AA30" s="87" t="s">
        <v>1247</v>
      </c>
      <c r="AB30" s="18"/>
      <c r="AC30" s="87">
        <v>25</v>
      </c>
      <c r="AD30" s="87" t="s">
        <v>2451</v>
      </c>
      <c r="AE30" s="87" t="s">
        <v>2452</v>
      </c>
      <c r="AF30" s="87" t="s">
        <v>1247</v>
      </c>
    </row>
    <row r="31" spans="1:32" ht="12">
      <c r="A31" s="18"/>
      <c r="B31" s="18"/>
      <c r="C31" s="18"/>
      <c r="D31" s="18"/>
      <c r="E31" s="18"/>
      <c r="F31" s="18"/>
      <c r="G31" s="18"/>
      <c r="H31" s="18"/>
      <c r="I31" s="18"/>
      <c r="J31" s="18"/>
      <c r="K31" s="18"/>
      <c r="L31" s="18"/>
      <c r="M31" s="18"/>
      <c r="N31" s="87">
        <v>26</v>
      </c>
      <c r="O31" s="87" t="s">
        <v>2352</v>
      </c>
      <c r="P31" s="87" t="s">
        <v>2353</v>
      </c>
      <c r="Q31" s="87" t="s">
        <v>1247</v>
      </c>
      <c r="R31" s="18"/>
      <c r="S31" s="18"/>
      <c r="T31" s="18"/>
      <c r="U31" s="18"/>
      <c r="V31" s="18"/>
      <c r="W31" s="18"/>
      <c r="X31" s="87">
        <v>26</v>
      </c>
      <c r="Y31" s="769" t="s">
        <v>2352</v>
      </c>
      <c r="Z31" s="87" t="s">
        <v>2353</v>
      </c>
      <c r="AA31" s="87" t="s">
        <v>1247</v>
      </c>
      <c r="AB31" s="18"/>
      <c r="AC31" s="87">
        <v>26</v>
      </c>
      <c r="AD31" s="87" t="s">
        <v>2483</v>
      </c>
      <c r="AE31" s="87" t="s">
        <v>2484</v>
      </c>
      <c r="AF31" s="87" t="s">
        <v>1247</v>
      </c>
    </row>
    <row r="32" spans="1:32" ht="12">
      <c r="A32" s="18"/>
      <c r="B32" s="18"/>
      <c r="C32" s="18"/>
      <c r="D32" s="18"/>
      <c r="E32" s="18"/>
      <c r="F32" s="18"/>
      <c r="G32" s="18"/>
      <c r="H32" s="18"/>
      <c r="I32" s="18"/>
      <c r="J32" s="18"/>
      <c r="K32" s="18"/>
      <c r="L32" s="18"/>
      <c r="M32" s="18"/>
      <c r="N32" s="87">
        <v>27</v>
      </c>
      <c r="O32" s="87" t="s">
        <v>2373</v>
      </c>
      <c r="P32" s="87" t="s">
        <v>2374</v>
      </c>
      <c r="Q32" s="87" t="s">
        <v>1247</v>
      </c>
      <c r="R32" s="18"/>
      <c r="S32" s="18"/>
      <c r="T32" s="18"/>
      <c r="U32" s="18"/>
      <c r="V32" s="18"/>
      <c r="W32" s="18"/>
      <c r="X32" s="87">
        <v>27</v>
      </c>
      <c r="Y32" s="769" t="s">
        <v>2373</v>
      </c>
      <c r="Z32" s="87" t="s">
        <v>2374</v>
      </c>
      <c r="AA32" s="87" t="s">
        <v>1247</v>
      </c>
      <c r="AB32" s="18"/>
      <c r="AC32" s="87">
        <v>27</v>
      </c>
      <c r="AD32" s="87" t="s">
        <v>1702</v>
      </c>
      <c r="AE32" s="87" t="s">
        <v>1703</v>
      </c>
      <c r="AF32" s="87" t="s">
        <v>1247</v>
      </c>
    </row>
    <row r="33" spans="1:32" ht="12">
      <c r="A33" s="18"/>
      <c r="B33" s="18"/>
      <c r="C33" s="18"/>
      <c r="D33" s="18"/>
      <c r="E33" s="18"/>
      <c r="F33" s="18"/>
      <c r="G33" s="18"/>
      <c r="H33" s="18"/>
      <c r="I33" s="18"/>
      <c r="J33" s="18"/>
      <c r="K33" s="18"/>
      <c r="L33" s="18"/>
      <c r="M33" s="18"/>
      <c r="N33" s="87">
        <v>28</v>
      </c>
      <c r="O33" s="87" t="s">
        <v>2394</v>
      </c>
      <c r="P33" s="87" t="s">
        <v>2395</v>
      </c>
      <c r="Q33" s="87" t="s">
        <v>1247</v>
      </c>
      <c r="R33" s="18"/>
      <c r="S33" s="18"/>
      <c r="T33" s="18"/>
      <c r="U33" s="18"/>
      <c r="V33" s="18"/>
      <c r="W33" s="18"/>
      <c r="X33" s="87">
        <v>28</v>
      </c>
      <c r="Y33" s="769" t="s">
        <v>2394</v>
      </c>
      <c r="Z33" s="87" t="s">
        <v>2395</v>
      </c>
      <c r="AA33" s="87" t="s">
        <v>1247</v>
      </c>
      <c r="AB33" s="18"/>
      <c r="AC33" s="87">
        <v>28</v>
      </c>
      <c r="AD33" s="87" t="s">
        <v>2020</v>
      </c>
      <c r="AE33" s="87" t="s">
        <v>2021</v>
      </c>
      <c r="AF33" s="87" t="s">
        <v>1247</v>
      </c>
    </row>
    <row r="34" spans="1:32" ht="12">
      <c r="A34" s="18"/>
      <c r="B34" s="18"/>
      <c r="C34" s="18"/>
      <c r="D34" s="18"/>
      <c r="E34" s="18"/>
      <c r="F34" s="18"/>
      <c r="G34" s="18"/>
      <c r="H34" s="18"/>
      <c r="I34" s="18"/>
      <c r="J34" s="18"/>
      <c r="K34" s="18"/>
      <c r="L34" s="18"/>
      <c r="M34" s="18"/>
      <c r="N34" s="87">
        <v>29</v>
      </c>
      <c r="O34" s="87" t="s">
        <v>2415</v>
      </c>
      <c r="P34" s="87" t="s">
        <v>2416</v>
      </c>
      <c r="Q34" s="87" t="s">
        <v>1247</v>
      </c>
      <c r="R34" s="18"/>
      <c r="S34" s="18"/>
      <c r="T34" s="18"/>
      <c r="U34" s="18"/>
      <c r="V34" s="18"/>
      <c r="W34" s="18"/>
      <c r="X34" s="87">
        <v>29</v>
      </c>
      <c r="Y34" s="769" t="s">
        <v>2415</v>
      </c>
      <c r="Z34" s="87" t="s">
        <v>2416</v>
      </c>
      <c r="AA34" s="87" t="s">
        <v>1247</v>
      </c>
      <c r="AB34" s="18"/>
      <c r="AC34" s="87">
        <v>29</v>
      </c>
      <c r="AD34" s="87" t="s">
        <v>1795</v>
      </c>
      <c r="AE34" s="87" t="s">
        <v>1796</v>
      </c>
      <c r="AF34" s="87" t="s">
        <v>1247</v>
      </c>
    </row>
    <row r="35" spans="1:32" ht="12">
      <c r="A35" s="18"/>
      <c r="B35" s="18"/>
      <c r="C35" s="18"/>
      <c r="D35" s="18"/>
      <c r="E35" s="18"/>
      <c r="F35" s="18"/>
      <c r="G35" s="18"/>
      <c r="H35" s="18"/>
      <c r="I35" s="18"/>
      <c r="J35" s="18"/>
      <c r="K35" s="18"/>
      <c r="L35" s="18"/>
      <c r="M35" s="18"/>
      <c r="N35" s="87">
        <v>30</v>
      </c>
      <c r="O35" s="87">
        <v>0</v>
      </c>
      <c r="P35" s="87">
        <v>0</v>
      </c>
      <c r="Q35" s="87">
        <v>0</v>
      </c>
      <c r="R35" s="18"/>
      <c r="S35" s="18"/>
      <c r="T35" s="18"/>
      <c r="U35" s="18"/>
      <c r="V35" s="18"/>
      <c r="W35" s="18"/>
      <c r="X35" s="87">
        <v>30</v>
      </c>
      <c r="Y35" s="769">
        <v>0</v>
      </c>
      <c r="Z35" s="87">
        <v>0</v>
      </c>
      <c r="AA35" s="87">
        <v>0</v>
      </c>
      <c r="AB35" s="18"/>
      <c r="AC35" s="87">
        <v>30</v>
      </c>
      <c r="AD35" s="87" t="s">
        <v>1637</v>
      </c>
      <c r="AE35" s="87" t="s">
        <v>1638</v>
      </c>
      <c r="AF35" s="87" t="s">
        <v>1247</v>
      </c>
    </row>
    <row r="36" spans="1:32" ht="12">
      <c r="A36" s="18"/>
      <c r="B36" s="18"/>
      <c r="C36" s="18"/>
      <c r="D36" s="18"/>
      <c r="E36" s="18"/>
      <c r="F36" s="18"/>
      <c r="G36" s="18"/>
      <c r="H36" s="18"/>
      <c r="I36" s="18"/>
      <c r="J36" s="18"/>
      <c r="K36" s="18"/>
      <c r="L36" s="18"/>
      <c r="M36" s="18"/>
      <c r="N36" s="87">
        <v>31</v>
      </c>
      <c r="O36" s="87" t="s">
        <v>2508</v>
      </c>
      <c r="P36" s="87" t="s">
        <v>2509</v>
      </c>
      <c r="Q36" s="87" t="s">
        <v>1245</v>
      </c>
      <c r="R36" s="18"/>
      <c r="S36" s="18"/>
      <c r="T36" s="18"/>
      <c r="U36" s="18"/>
      <c r="V36" s="18"/>
      <c r="W36" s="18"/>
      <c r="X36" s="87">
        <v>31</v>
      </c>
      <c r="Y36" s="769">
        <v>0</v>
      </c>
      <c r="Z36" s="87">
        <v>0</v>
      </c>
      <c r="AA36" s="87">
        <v>0</v>
      </c>
      <c r="AB36" s="18"/>
      <c r="AC36" s="87">
        <v>31</v>
      </c>
      <c r="AD36" s="87" t="s">
        <v>2439</v>
      </c>
      <c r="AE36" s="87" t="s">
        <v>2440</v>
      </c>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t="s">
        <v>1787</v>
      </c>
      <c r="AE37" s="87" t="s">
        <v>1788</v>
      </c>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t="s">
        <v>1822</v>
      </c>
      <c r="AE38" s="87" t="s">
        <v>1823</v>
      </c>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t="s">
        <v>1686</v>
      </c>
      <c r="AE39" s="87" t="s">
        <v>1687</v>
      </c>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t="s">
        <v>2499</v>
      </c>
      <c r="AE40" s="87" t="s">
        <v>2500</v>
      </c>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t="s">
        <v>1730</v>
      </c>
      <c r="AE41" s="87" t="s">
        <v>1731</v>
      </c>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t="s">
        <v>1759</v>
      </c>
      <c r="AE42" s="87" t="s">
        <v>1760</v>
      </c>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t="s">
        <v>1714</v>
      </c>
      <c r="AE43" s="87" t="s">
        <v>1715</v>
      </c>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t="s">
        <v>2435</v>
      </c>
      <c r="AE44" s="87" t="s">
        <v>2436</v>
      </c>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t="s">
        <v>2443</v>
      </c>
      <c r="AE45" s="87" t="s">
        <v>2444</v>
      </c>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t="s">
        <v>1898</v>
      </c>
      <c r="AE46" s="87" t="s">
        <v>1899</v>
      </c>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t="s">
        <v>1694</v>
      </c>
      <c r="AE47" s="87" t="s">
        <v>1695</v>
      </c>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t="s">
        <v>1807</v>
      </c>
      <c r="AE48" s="87" t="s">
        <v>1808</v>
      </c>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t="s">
        <v>2463</v>
      </c>
      <c r="AE49" s="87" t="s">
        <v>2464</v>
      </c>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t="s">
        <v>1791</v>
      </c>
      <c r="AE50" s="87" t="s">
        <v>1792</v>
      </c>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t="s">
        <v>2503</v>
      </c>
      <c r="AE51" s="87" t="s">
        <v>2504</v>
      </c>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t="s">
        <v>1722</v>
      </c>
      <c r="AE52" s="87" t="s">
        <v>1723</v>
      </c>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t="s">
        <v>1718</v>
      </c>
      <c r="AE53" s="87" t="s">
        <v>1719</v>
      </c>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t="s">
        <v>1698</v>
      </c>
      <c r="AE54" s="87" t="s">
        <v>1699</v>
      </c>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t="s">
        <v>1799</v>
      </c>
      <c r="AE55" s="87" t="s">
        <v>1800</v>
      </c>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t="s">
        <v>2495</v>
      </c>
      <c r="AE56" s="87" t="s">
        <v>2496</v>
      </c>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t="s">
        <v>1815</v>
      </c>
      <c r="AE57" s="87" t="s">
        <v>1758</v>
      </c>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t="s">
        <v>1754</v>
      </c>
      <c r="AE58" s="87" t="s">
        <v>1755</v>
      </c>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t="s">
        <v>2455</v>
      </c>
      <c r="AE59" s="87" t="s">
        <v>2456</v>
      </c>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t="s">
        <v>1775</v>
      </c>
      <c r="AE60" s="87" t="s">
        <v>1776</v>
      </c>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t="s">
        <v>1734</v>
      </c>
      <c r="AE61" s="87" t="s">
        <v>1735</v>
      </c>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t="s">
        <v>2459</v>
      </c>
      <c r="AE62" s="87" t="s">
        <v>2460</v>
      </c>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t="s">
        <v>1771</v>
      </c>
      <c r="AE63" s="87" t="s">
        <v>1772</v>
      </c>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t="s">
        <v>1783</v>
      </c>
      <c r="AE64" s="87" t="s">
        <v>1784</v>
      </c>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t="s">
        <v>1763</v>
      </c>
      <c r="AE65" s="87" t="s">
        <v>1764</v>
      </c>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t="s">
        <v>1738</v>
      </c>
      <c r="AE66" s="87" t="s">
        <v>1739</v>
      </c>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t="s">
        <v>1767</v>
      </c>
      <c r="AE67" s="87" t="s">
        <v>1768</v>
      </c>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t="s">
        <v>2467</v>
      </c>
      <c r="AE68" s="87" t="s">
        <v>2468</v>
      </c>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t="s">
        <v>1706</v>
      </c>
      <c r="AE69" s="87" t="s">
        <v>1707</v>
      </c>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c r="AE70" s="87"/>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c r="AE71" s="87"/>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c r="AE72" s="87"/>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c r="AE73" s="87"/>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c r="AE74" s="87"/>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c r="AE75" s="87"/>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c r="AE76" s="87"/>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c r="AE77" s="87"/>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c r="AE78" s="87"/>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c r="AE79" s="87"/>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c r="AE80" s="87"/>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c r="AE81" s="87"/>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c r="AE82" s="87"/>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c r="AE83" s="87"/>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11</v>
      </c>
      <c r="I4" s="80" t="str">
        <f>HLOOKUP(I3,比較地域マスタ!$E$5:$L$6,2,0)</f>
        <v>埼玉県</v>
      </c>
      <c r="J4" s="80" t="str">
        <f>HLOOKUP(J3,比較地域マスタ!$E$5:$L$6,2,0)</f>
        <v>白岡市</v>
      </c>
      <c r="K4" s="80" t="str">
        <f>HLOOKUP(K3,比較地域マスタ!$E$5:$L$6,2,0)</f>
        <v>11246</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白岡市</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28.251692375203405</v>
      </c>
      <c r="BB5" s="34"/>
      <c r="BC5" s="19"/>
      <c r="BD5" s="364">
        <f>AC35</f>
        <v>40.086130080322491</v>
      </c>
      <c r="BE5" s="34"/>
      <c r="BF5" s="19"/>
      <c r="BG5" s="364">
        <f>AK35</f>
        <v>35.564535642344765</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23.934126609240856</v>
      </c>
      <c r="BA6" s="19"/>
      <c r="BB6" s="34"/>
      <c r="BC6" s="364">
        <f>AC36</f>
        <v>37.683263161647638</v>
      </c>
      <c r="BD6" s="19"/>
      <c r="BE6" s="34"/>
      <c r="BF6" s="364">
        <f>AK36</f>
        <v>29.568709852044819</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2.2233003874170603</v>
      </c>
      <c r="BA7" s="19"/>
      <c r="BB7" s="34"/>
      <c r="BC7" s="364">
        <f>AC37</f>
        <v>2.234129944388358</v>
      </c>
      <c r="BD7" s="19"/>
      <c r="BE7" s="34"/>
      <c r="BF7" s="364">
        <f t="shared" ref="BF7:BF8" si="0">AK37</f>
        <v>1.8009068150643717</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2.0942653785454852</v>
      </c>
      <c r="BA8" s="19"/>
      <c r="BB8" s="34"/>
      <c r="BC8" s="364">
        <f>AC38</f>
        <v>0.1687369742864949</v>
      </c>
      <c r="BD8" s="19"/>
      <c r="BE8" s="34"/>
      <c r="BF8" s="364">
        <f t="shared" si="0"/>
        <v>4.1949189752355736</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202.07238921578218</v>
      </c>
      <c r="P9" s="500">
        <f>P10+P14+P15+P16+P22</f>
        <v>0.99999999999999989</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44.844044474174368</v>
      </c>
      <c r="BA9" s="364">
        <f>AZ9</f>
        <v>44.844044474174368</v>
      </c>
      <c r="BB9" s="34"/>
      <c r="BC9" s="364">
        <f>AC39</f>
        <v>54.244600869162369</v>
      </c>
      <c r="BD9" s="364">
        <f>AC39</f>
        <v>54.244600869162369</v>
      </c>
      <c r="BE9" s="34"/>
      <c r="BF9" s="364">
        <f>AK39</f>
        <v>45.759650078182901</v>
      </c>
      <c r="BG9" s="364">
        <f>AK39</f>
        <v>45.759650078182901</v>
      </c>
      <c r="BH9" s="34"/>
    </row>
    <row r="10" spans="1:62" ht="17.100000000000001" customHeight="1" thickBot="1">
      <c r="B10" s="366"/>
      <c r="C10" s="367"/>
      <c r="D10" s="369"/>
      <c r="E10" s="369"/>
      <c r="F10" s="369"/>
      <c r="G10" s="368"/>
      <c r="H10" s="368"/>
      <c r="I10" s="369"/>
      <c r="J10" s="370"/>
      <c r="K10" s="377"/>
      <c r="L10" s="286" t="s">
        <v>31</v>
      </c>
      <c r="M10" s="286"/>
      <c r="N10" s="622"/>
      <c r="O10" s="1025">
        <f>SUM(O11:O13)</f>
        <v>28.251692375203405</v>
      </c>
      <c r="P10" s="501">
        <f t="shared" ref="P10:P22" si="1">O10/$O$9</f>
        <v>0.13980976067460135</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50.096627662377294</v>
      </c>
      <c r="BA10" s="364">
        <f>AZ10</f>
        <v>50.096627662377294</v>
      </c>
      <c r="BB10" s="34"/>
      <c r="BC10" s="364">
        <f>AC40</f>
        <v>70.63695528184472</v>
      </c>
      <c r="BD10" s="364">
        <f>AC40</f>
        <v>70.63695528184472</v>
      </c>
      <c r="BE10" s="34"/>
      <c r="BF10" s="364">
        <f>AK40</f>
        <v>52.876542263629283</v>
      </c>
      <c r="BG10" s="364">
        <f>AK40</f>
        <v>52.876542263629283</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23.934126609240856</v>
      </c>
      <c r="P11" s="502">
        <f t="shared" si="1"/>
        <v>0.11844332965095442</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73.418869198832738</v>
      </c>
      <c r="BB11" s="34"/>
      <c r="BC11" s="364"/>
      <c r="BD11" s="364">
        <f>AC41</f>
        <v>70.66933935117801</v>
      </c>
      <c r="BE11" s="34"/>
      <c r="BF11" s="19"/>
      <c r="BG11" s="364">
        <f>AK41</f>
        <v>60.890549425894925</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2.2233003874170603</v>
      </c>
      <c r="P12" s="502">
        <f t="shared" si="1"/>
        <v>1.1002494680472739E-2</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70.544533795261458</v>
      </c>
      <c r="BA12" s="19"/>
      <c r="BB12" s="34"/>
      <c r="BC12" s="364">
        <f>AC42</f>
        <v>66.703518244432132</v>
      </c>
      <c r="BD12" s="19"/>
      <c r="BE12" s="34"/>
      <c r="BF12" s="364">
        <f>AK42</f>
        <v>57.745601128435666</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2.0942653785454852</v>
      </c>
      <c r="P13" s="502">
        <f t="shared" si="1"/>
        <v>1.0363936343174189E-2</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2.8743354035712727</v>
      </c>
      <c r="BA13" s="19"/>
      <c r="BB13" s="34"/>
      <c r="BC13" s="364">
        <f>AC45</f>
        <v>3.9658211067458717</v>
      </c>
      <c r="BD13" s="19"/>
      <c r="BE13" s="34"/>
      <c r="BF13" s="364">
        <f>AK45</f>
        <v>3.1449482974592566</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44.844044474174368</v>
      </c>
      <c r="P14" s="501">
        <f t="shared" si="1"/>
        <v>0.22192069212527515</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0</v>
      </c>
      <c r="BA14" s="19"/>
      <c r="BB14" s="34"/>
      <c r="BC14" s="364">
        <f>AC46</f>
        <v>0</v>
      </c>
      <c r="BD14" s="19"/>
      <c r="BE14" s="34"/>
      <c r="BF14" s="364">
        <f t="shared" ref="BF14" si="2">AK46</f>
        <v>0</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50.096627662377294</v>
      </c>
      <c r="P15" s="501">
        <f t="shared" si="1"/>
        <v>0.24791426407534486</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5.4611555051943581</v>
      </c>
      <c r="BA15" s="364">
        <f>AZ15</f>
        <v>5.4611555051943581</v>
      </c>
      <c r="BB15" s="34"/>
      <c r="BC15" s="364">
        <f>AC47</f>
        <v>5.6545645399555857</v>
      </c>
      <c r="BD15" s="364">
        <f>AC47</f>
        <v>5.6545645399555857</v>
      </c>
      <c r="BE15" s="34"/>
      <c r="BF15" s="364">
        <f>AK47</f>
        <v>7.2342328188283922</v>
      </c>
      <c r="BG15" s="364">
        <f>AK47</f>
        <v>7.2342328188283922</v>
      </c>
      <c r="BH15" s="34"/>
    </row>
    <row r="16" spans="1:62" ht="17.100000000000001" customHeight="1" thickBot="1">
      <c r="B16" s="366"/>
      <c r="C16" s="367"/>
      <c r="D16" s="369"/>
      <c r="E16" s="369"/>
      <c r="F16" s="369"/>
      <c r="G16" s="368"/>
      <c r="H16" s="368"/>
      <c r="I16" s="369"/>
      <c r="J16" s="370"/>
      <c r="K16" s="378"/>
      <c r="L16" s="286" t="s">
        <v>44</v>
      </c>
      <c r="M16" s="387"/>
      <c r="N16" s="388"/>
      <c r="O16" s="1025">
        <f>SUM(O18:O21)</f>
        <v>73.418869198832738</v>
      </c>
      <c r="P16" s="501">
        <f t="shared" si="1"/>
        <v>0.36332954484163937</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70.544533795261458</v>
      </c>
      <c r="P17" s="502">
        <f t="shared" si="1"/>
        <v>0.34910525910559093</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46.200773752867796</v>
      </c>
      <c r="P18" s="502">
        <f t="shared" si="1"/>
        <v>0.22863476763038856</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24.343760042393665</v>
      </c>
      <c r="P19" s="502">
        <f t="shared" si="1"/>
        <v>0.12047049147520238</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2.8743354035712727</v>
      </c>
      <c r="P20" s="502">
        <f t="shared" si="1"/>
        <v>1.4224285736048408E-2</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0</v>
      </c>
      <c r="P21" s="502">
        <f t="shared" si="1"/>
        <v>0</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5.4611555051943581</v>
      </c>
      <c r="P22" s="679">
        <f t="shared" si="1"/>
        <v>2.7025738283139145E-2</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31.648388431210162</v>
      </c>
      <c r="AZ22" s="364">
        <f t="shared" si="3"/>
        <v>27.444798131661713</v>
      </c>
      <c r="BA22" s="364">
        <f t="shared" si="3"/>
        <v>29.714072275309299</v>
      </c>
      <c r="BB22" s="364">
        <f t="shared" si="3"/>
        <v>34.695665456679009</v>
      </c>
      <c r="BC22" s="364">
        <f t="shared" si="3"/>
        <v>38.471803347259829</v>
      </c>
      <c r="BD22" s="364">
        <f t="shared" si="3"/>
        <v>40.086130080322491</v>
      </c>
      <c r="BE22" s="364">
        <f t="shared" si="3"/>
        <v>36.783515630010982</v>
      </c>
      <c r="BF22" s="364">
        <f t="shared" si="3"/>
        <v>32.377997756034446</v>
      </c>
      <c r="BG22" s="364">
        <f t="shared" si="3"/>
        <v>36.835227747969</v>
      </c>
      <c r="BH22" s="364">
        <f t="shared" si="3"/>
        <v>36.816784999748585</v>
      </c>
      <c r="BI22" s="364">
        <f t="shared" si="3"/>
        <v>35.664893592058228</v>
      </c>
      <c r="BJ22" s="364">
        <f t="shared" si="3"/>
        <v>33.564676608452885</v>
      </c>
      <c r="BK22" s="364">
        <f t="shared" si="3"/>
        <v>38.580516687343227</v>
      </c>
      <c r="BL22" s="364">
        <f t="shared" si="3"/>
        <v>35.564535642344765</v>
      </c>
    </row>
    <row r="23" spans="2:67" ht="17.100000000000001" customHeight="1">
      <c r="B23" s="395"/>
      <c r="C23" s="986"/>
      <c r="D23" s="397"/>
      <c r="E23" s="397"/>
      <c r="F23" s="397"/>
      <c r="G23" s="398"/>
      <c r="H23" s="398"/>
      <c r="I23" s="397"/>
      <c r="J23" s="397"/>
      <c r="K23" s="397"/>
      <c r="L23" s="397"/>
      <c r="M23" s="397"/>
      <c r="N23" s="396"/>
      <c r="O23" s="397"/>
      <c r="P23" s="987"/>
      <c r="Q23" s="995" t="s">
        <v>1605</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44.128930284028471</v>
      </c>
      <c r="AZ23" s="399">
        <f t="shared" ref="AZ23:BL23" si="4">Y39</f>
        <v>42.121423467722899</v>
      </c>
      <c r="BA23" s="399">
        <f t="shared" si="4"/>
        <v>42.923527129065889</v>
      </c>
      <c r="BB23" s="399">
        <f t="shared" si="4"/>
        <v>54.465230573881442</v>
      </c>
      <c r="BC23" s="399">
        <f t="shared" si="4"/>
        <v>56.304263356961826</v>
      </c>
      <c r="BD23" s="399">
        <f t="shared" si="4"/>
        <v>54.244600869162369</v>
      </c>
      <c r="BE23" s="399">
        <f t="shared" si="4"/>
        <v>52.061868645408559</v>
      </c>
      <c r="BF23" s="399">
        <f t="shared" si="4"/>
        <v>54.556188334346835</v>
      </c>
      <c r="BG23" s="399">
        <f t="shared" si="4"/>
        <v>47.745649075332963</v>
      </c>
      <c r="BH23" s="399">
        <f t="shared" si="4"/>
        <v>46.05277364741417</v>
      </c>
      <c r="BI23" s="399">
        <f t="shared" si="4"/>
        <v>45.531166554460057</v>
      </c>
      <c r="BJ23" s="399">
        <f t="shared" si="4"/>
        <v>43.111322500477527</v>
      </c>
      <c r="BK23" s="399">
        <f t="shared" si="4"/>
        <v>40.586223170521585</v>
      </c>
      <c r="BL23" s="399">
        <f t="shared" si="4"/>
        <v>45.759650078182901</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56.837939471488596</v>
      </c>
      <c r="AZ24" s="364">
        <f t="shared" ref="AZ24:BL24" si="5">Y40</f>
        <v>53.932698255067628</v>
      </c>
      <c r="BA24" s="364">
        <f t="shared" si="5"/>
        <v>59.891182379224169</v>
      </c>
      <c r="BB24" s="364">
        <f t="shared" si="5"/>
        <v>65.022620455345916</v>
      </c>
      <c r="BC24" s="364">
        <f t="shared" si="5"/>
        <v>69.741915623696599</v>
      </c>
      <c r="BD24" s="364">
        <f t="shared" si="5"/>
        <v>70.63695528184472</v>
      </c>
      <c r="BE24" s="364">
        <f t="shared" si="5"/>
        <v>62.636339763076492</v>
      </c>
      <c r="BF24" s="364">
        <f t="shared" si="5"/>
        <v>63.445412054724315</v>
      </c>
      <c r="BG24" s="364">
        <f t="shared" si="5"/>
        <v>56.895180928557579</v>
      </c>
      <c r="BH24" s="364">
        <f t="shared" si="5"/>
        <v>62.638618538339742</v>
      </c>
      <c r="BI24" s="364">
        <f t="shared" si="5"/>
        <v>59.666099875926449</v>
      </c>
      <c r="BJ24" s="364">
        <f t="shared" si="5"/>
        <v>52.495566677079275</v>
      </c>
      <c r="BK24" s="364">
        <f t="shared" si="5"/>
        <v>55.526212880435558</v>
      </c>
      <c r="BL24" s="364">
        <f t="shared" si="5"/>
        <v>52.876542263629283</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70.659364080095557</v>
      </c>
      <c r="AZ25" s="364">
        <f t="shared" ref="AZ25:BL25" si="6">Y41</f>
        <v>70.953627411051414</v>
      </c>
      <c r="BA25" s="364">
        <f t="shared" si="6"/>
        <v>71.492699208979147</v>
      </c>
      <c r="BB25" s="364">
        <f t="shared" si="6"/>
        <v>71.252809486615746</v>
      </c>
      <c r="BC25" s="364">
        <f t="shared" si="6"/>
        <v>71.572996595429444</v>
      </c>
      <c r="BD25" s="364">
        <f t="shared" si="6"/>
        <v>70.66933935117801</v>
      </c>
      <c r="BE25" s="364">
        <f t="shared" si="6"/>
        <v>68.844382025076584</v>
      </c>
      <c r="BF25" s="364">
        <f t="shared" si="6"/>
        <v>69.057311078744391</v>
      </c>
      <c r="BG25" s="364">
        <f t="shared" si="6"/>
        <v>68.878761761380545</v>
      </c>
      <c r="BH25" s="364">
        <f t="shared" si="6"/>
        <v>68.782221712649459</v>
      </c>
      <c r="BI25" s="364">
        <f t="shared" si="6"/>
        <v>67.681871943680733</v>
      </c>
      <c r="BJ25" s="364">
        <f t="shared" si="6"/>
        <v>66.821367602400201</v>
      </c>
      <c r="BK25" s="364">
        <f t="shared" si="6"/>
        <v>61.026498278209637</v>
      </c>
      <c r="BL25" s="364">
        <f t="shared" si="6"/>
        <v>60.890549425894925</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6.631988295498159</v>
      </c>
      <c r="AZ26" s="364">
        <f t="shared" si="7"/>
        <v>5.4128532313736333</v>
      </c>
      <c r="BA26" s="364">
        <f t="shared" si="7"/>
        <v>6.3244430688786428</v>
      </c>
      <c r="BB26" s="364">
        <f t="shared" si="7"/>
        <v>5.6343589801738636</v>
      </c>
      <c r="BC26" s="364">
        <f t="shared" si="7"/>
        <v>5.6002735146156253</v>
      </c>
      <c r="BD26" s="364">
        <f t="shared" si="7"/>
        <v>5.6545645399555857</v>
      </c>
      <c r="BE26" s="364">
        <f t="shared" si="7"/>
        <v>5.457564192008002</v>
      </c>
      <c r="BF26" s="364">
        <f t="shared" si="7"/>
        <v>4.771932622022284</v>
      </c>
      <c r="BG26" s="364">
        <f t="shared" si="7"/>
        <v>6.2392241775226811</v>
      </c>
      <c r="BH26" s="364">
        <f t="shared" si="7"/>
        <v>5.1486944695745107</v>
      </c>
      <c r="BI26" s="364">
        <f t="shared" si="7"/>
        <v>4.819404650188968</v>
      </c>
      <c r="BJ26" s="364">
        <f t="shared" si="7"/>
        <v>7.2066684624534982</v>
      </c>
      <c r="BK26" s="364">
        <f t="shared" si="7"/>
        <v>5.2135709196407003</v>
      </c>
      <c r="BL26" s="364">
        <f t="shared" si="7"/>
        <v>7.2342328188283922</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209.90661056232096</v>
      </c>
      <c r="AZ27" s="364">
        <f t="shared" si="8"/>
        <v>199.8654004968773</v>
      </c>
      <c r="BA27" s="364">
        <f t="shared" si="8"/>
        <v>210.34592406145717</v>
      </c>
      <c r="BB27" s="364">
        <f t="shared" si="8"/>
        <v>231.07068495269596</v>
      </c>
      <c r="BC27" s="364">
        <f t="shared" si="8"/>
        <v>241.6912524379633</v>
      </c>
      <c r="BD27" s="364">
        <f t="shared" si="8"/>
        <v>241.29159012246316</v>
      </c>
      <c r="BE27" s="364">
        <f t="shared" si="8"/>
        <v>225.78367025558063</v>
      </c>
      <c r="BF27" s="364">
        <f t="shared" si="8"/>
        <v>224.20884184587229</v>
      </c>
      <c r="BG27" s="364">
        <f t="shared" si="8"/>
        <v>216.59404369076279</v>
      </c>
      <c r="BH27" s="364">
        <f t="shared" si="8"/>
        <v>219.43909336772649</v>
      </c>
      <c r="BI27" s="364">
        <f t="shared" si="8"/>
        <v>213.36343661631443</v>
      </c>
      <c r="BJ27" s="364">
        <f t="shared" si="8"/>
        <v>203.19960185086339</v>
      </c>
      <c r="BK27" s="364">
        <f t="shared" si="8"/>
        <v>200.93302193615068</v>
      </c>
      <c r="BL27" s="364">
        <f t="shared" si="8"/>
        <v>202.32551022888026</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241.29159012246316</v>
      </c>
      <c r="P30" s="500">
        <f>P31+P35+P36+P37+P43</f>
        <v>1</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40.086130080322491</v>
      </c>
      <c r="P31" s="501">
        <f t="shared" ref="P31:P43" si="9">O31/$O$30</f>
        <v>0.16613148456594573</v>
      </c>
      <c r="Q31" s="371"/>
      <c r="R31" s="15"/>
      <c r="S31" s="366"/>
      <c r="T31" s="372"/>
      <c r="U31" s="362"/>
      <c r="V31" s="362"/>
      <c r="W31" s="362"/>
      <c r="X31" s="362"/>
      <c r="Y31" s="362"/>
      <c r="Z31" s="362"/>
      <c r="AA31" s="362"/>
      <c r="AB31" s="362"/>
      <c r="AC31" s="362"/>
      <c r="AD31" s="362"/>
      <c r="AE31" s="372"/>
      <c r="AF31" s="362"/>
      <c r="AG31" s="362"/>
      <c r="AH31" s="362"/>
      <c r="AI31" s="362"/>
      <c r="AJ31" s="362"/>
      <c r="AK31" s="954" t="s">
        <v>1600</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37.683263161647638</v>
      </c>
      <c r="P32" s="502">
        <f t="shared" si="9"/>
        <v>0.15617313119998166</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2.234129944388358</v>
      </c>
      <c r="P33" s="502">
        <f t="shared" si="9"/>
        <v>9.2590460498621855E-3</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0.1687369742864949</v>
      </c>
      <c r="P34" s="502">
        <f t="shared" si="9"/>
        <v>6.9930731610188114E-4</v>
      </c>
      <c r="Q34" s="371"/>
      <c r="R34" s="15"/>
      <c r="S34" s="366"/>
      <c r="T34" s="622" t="s">
        <v>29</v>
      </c>
      <c r="U34" s="375"/>
      <c r="V34" s="375"/>
      <c r="W34" s="375"/>
      <c r="X34" s="1012">
        <f>X35+X39+X40+X41+X47</f>
        <v>209.90661056232096</v>
      </c>
      <c r="Y34" s="1013">
        <f t="shared" ref="Y34:AK34" si="10">Y35+Y39+Y40+Y41+Y47</f>
        <v>199.8654004968773</v>
      </c>
      <c r="Z34" s="1013">
        <f t="shared" si="10"/>
        <v>210.34592406145717</v>
      </c>
      <c r="AA34" s="1013">
        <f t="shared" si="10"/>
        <v>231.07068495269596</v>
      </c>
      <c r="AB34" s="1013">
        <f t="shared" si="10"/>
        <v>241.6912524379633</v>
      </c>
      <c r="AC34" s="1013">
        <f t="shared" si="10"/>
        <v>241.29159012246316</v>
      </c>
      <c r="AD34" s="1013">
        <f t="shared" si="10"/>
        <v>225.78367025558063</v>
      </c>
      <c r="AE34" s="1013">
        <f t="shared" si="10"/>
        <v>224.20884184587229</v>
      </c>
      <c r="AF34" s="1013">
        <f t="shared" si="10"/>
        <v>216.59404369076279</v>
      </c>
      <c r="AG34" s="1013">
        <f t="shared" si="10"/>
        <v>219.43909336772649</v>
      </c>
      <c r="AH34" s="1013">
        <f t="shared" si="10"/>
        <v>213.36343661631443</v>
      </c>
      <c r="AI34" s="1013">
        <f t="shared" si="10"/>
        <v>203.19960185086339</v>
      </c>
      <c r="AJ34" s="1013">
        <f t="shared" si="10"/>
        <v>200.93302193615068</v>
      </c>
      <c r="AK34" s="1014">
        <f t="shared" si="10"/>
        <v>202.32551022888026</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54.244600869162369</v>
      </c>
      <c r="P35" s="501">
        <f t="shared" si="9"/>
        <v>0.22480933065935496</v>
      </c>
      <c r="Q35" s="371"/>
      <c r="R35" s="15"/>
      <c r="S35" s="366"/>
      <c r="T35" s="377"/>
      <c r="U35" s="286" t="s">
        <v>31</v>
      </c>
      <c r="V35" s="387"/>
      <c r="W35" s="387"/>
      <c r="X35" s="1015">
        <f>SUM(X36:X38)</f>
        <v>31.648388431210162</v>
      </c>
      <c r="Y35" s="1016">
        <f t="shared" ref="Y35:AK35" si="11">SUM(Y36:Y38)</f>
        <v>27.444798131661713</v>
      </c>
      <c r="Z35" s="1016">
        <f t="shared" si="11"/>
        <v>29.714072275309299</v>
      </c>
      <c r="AA35" s="1016">
        <f t="shared" si="11"/>
        <v>34.695665456679009</v>
      </c>
      <c r="AB35" s="1016">
        <f t="shared" si="11"/>
        <v>38.471803347259829</v>
      </c>
      <c r="AC35" s="1016">
        <f t="shared" si="11"/>
        <v>40.086130080322491</v>
      </c>
      <c r="AD35" s="1016">
        <f t="shared" si="11"/>
        <v>36.783515630010982</v>
      </c>
      <c r="AE35" s="1016">
        <f t="shared" si="11"/>
        <v>32.377997756034446</v>
      </c>
      <c r="AF35" s="1016">
        <f t="shared" si="11"/>
        <v>36.835227747969</v>
      </c>
      <c r="AG35" s="1016">
        <f t="shared" si="11"/>
        <v>36.816784999748585</v>
      </c>
      <c r="AH35" s="1016">
        <f t="shared" si="11"/>
        <v>35.664893592058228</v>
      </c>
      <c r="AI35" s="1016">
        <f t="shared" si="11"/>
        <v>33.564676608452885</v>
      </c>
      <c r="AJ35" s="1016">
        <f t="shared" si="11"/>
        <v>38.580516687343227</v>
      </c>
      <c r="AK35" s="1017">
        <f t="shared" si="11"/>
        <v>35.564535642344765</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70.63695528184472</v>
      </c>
      <c r="P36" s="501">
        <f t="shared" si="9"/>
        <v>0.29274520196080689</v>
      </c>
      <c r="Q36" s="371"/>
      <c r="R36" s="15"/>
      <c r="S36" s="401" t="s">
        <v>98</v>
      </c>
      <c r="T36" s="378"/>
      <c r="U36" s="389"/>
      <c r="V36" s="379" t="s">
        <v>98</v>
      </c>
      <c r="W36" s="402"/>
      <c r="X36" s="1018">
        <f>VLOOKUP(年度マスタ!$K$4&amp;"_"&amp;X$33,データシート1!$A:$BS,MATCH("aa_"&amp;$S36,データシート1!$A$1:$BS$1,0),0)</f>
        <v>29.57694174875342</v>
      </c>
      <c r="Y36" s="1019">
        <f>VLOOKUP(年度マスタ!$K$4&amp;"_"&amp;Y$33,データシート1!$A:$BS,MATCH("aa_"&amp;$S36,データシート1!$A$1:$BS$1,0),0)</f>
        <v>25.440199671719025</v>
      </c>
      <c r="Z36" s="1019">
        <f>VLOOKUP(年度マスタ!$K$4&amp;"_"&amp;Z$33,データシート1!$A:$BS,MATCH("aa_"&amp;$S36,データシート1!$A$1:$BS$1,0),0)</f>
        <v>27.595730605718423</v>
      </c>
      <c r="AA36" s="1019">
        <f>VLOOKUP(年度マスタ!$K$4&amp;"_"&amp;AA$33,データシート1!$A:$BS,MATCH("aa_"&amp;$S36,データシート1!$A$1:$BS$1,0),0)</f>
        <v>31.873101479046692</v>
      </c>
      <c r="AB36" s="1019">
        <f>VLOOKUP(年度マスタ!$K$4&amp;"_"&amp;AB$33,データシート1!$A:$BS,MATCH("aa_"&amp;$S36,データシート1!$A$1:$BS$1,0),0)</f>
        <v>35.71652371631216</v>
      </c>
      <c r="AC36" s="1019">
        <f>VLOOKUP(年度マスタ!$K$4&amp;"_"&amp;AC$33,データシート1!$A:$BS,MATCH("aa_"&amp;$S36,データシート1!$A$1:$BS$1,0),0)</f>
        <v>37.683263161647638</v>
      </c>
      <c r="AD36" s="1019">
        <f>VLOOKUP(年度マスタ!$K$4&amp;"_"&amp;AD$33,データシート1!$A:$BS,MATCH("aa_"&amp;$S36,データシート1!$A$1:$BS$1,0),0)</f>
        <v>34.833350539113653</v>
      </c>
      <c r="AE36" s="1019">
        <f>VLOOKUP(年度マスタ!$K$4&amp;"_"&amp;AE$33,データシート1!$A:$BS,MATCH("aa_"&amp;$S36,データシート1!$A$1:$BS$1,0),0)</f>
        <v>30.49548531537631</v>
      </c>
      <c r="AF36" s="1019">
        <f>VLOOKUP(年度マスタ!$K$4&amp;"_"&amp;AF$33,データシート1!$A:$BS,MATCH("aa_"&amp;$S36,データシート1!$A$1:$BS$1,0),0)</f>
        <v>34.929318989753185</v>
      </c>
      <c r="AG36" s="1019">
        <f>VLOOKUP(年度マスタ!$K$4&amp;"_"&amp;AG$33,データシート1!$A:$BS,MATCH("aa_"&amp;$S36,データシート1!$A$1:$BS$1,0),0)</f>
        <v>34.860503878934523</v>
      </c>
      <c r="AH36" s="1019">
        <f>VLOOKUP(年度マスタ!$K$4&amp;"_"&amp;AH$33,データシート1!$A:$BS,MATCH("aa_"&amp;$S36,データシート1!$A$1:$BS$1,0),0)</f>
        <v>33.826015745962941</v>
      </c>
      <c r="AI36" s="1019">
        <f>VLOOKUP(年度マスタ!$K$4&amp;"_"&amp;AI$33,データシート1!$A:$BS,MATCH("aa_"&amp;$S36,データシート1!$A$1:$BS$1,0),0)</f>
        <v>31.92333957190684</v>
      </c>
      <c r="AJ36" s="1019">
        <f>VLOOKUP(年度マスタ!$K$4&amp;"_"&amp;AJ$33,データシート1!$A:$BS,MATCH("aa_"&amp;$S36,データシート1!$A$1:$BS$1,0),0)</f>
        <v>32.400616303767748</v>
      </c>
      <c r="AK36" s="1020">
        <f>VLOOKUP(年度マスタ!$K$4&amp;"_"&amp;AK$33,データシート1!$A:$BS,MATCH("aa_"&amp;$S36,データシート1!$A$1:$BS$1,0),0)</f>
        <v>29.568709852044819</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70.66933935117801</v>
      </c>
      <c r="P37" s="501">
        <f t="shared" si="9"/>
        <v>0.29287941330782008</v>
      </c>
      <c r="Q37" s="371"/>
      <c r="R37" s="15"/>
      <c r="S37" s="401" t="s">
        <v>100</v>
      </c>
      <c r="T37" s="378"/>
      <c r="U37" s="389"/>
      <c r="V37" s="379" t="s">
        <v>107</v>
      </c>
      <c r="W37" s="402"/>
      <c r="X37" s="1018">
        <f>VLOOKUP(年度マスタ!$K$4&amp;"_"&amp;X$33,データシート1!$A:$BS,MATCH("aa_"&amp;$S37,データシート1!$A$1:$BS$1,0),0)</f>
        <v>1.5733436997538297</v>
      </c>
      <c r="Y37" s="1019">
        <f>VLOOKUP(年度マスタ!$K$4&amp;"_"&amp;Y$33,データシート1!$A:$BS,MATCH("aa_"&amp;$S37,データシート1!$A$1:$BS$1,0),0)</f>
        <v>1.7440275185026795</v>
      </c>
      <c r="Z37" s="1019">
        <f>VLOOKUP(年度マスタ!$K$4&amp;"_"&amp;Z$33,データシート1!$A:$BS,MATCH("aa_"&amp;$S37,データシート1!$A$1:$BS$1,0),0)</f>
        <v>1.8275396300421005</v>
      </c>
      <c r="AA37" s="1019">
        <f>VLOOKUP(年度マスタ!$K$4&amp;"_"&amp;AA$33,データシート1!$A:$BS,MATCH("aa_"&amp;$S37,データシート1!$A$1:$BS$1,0),0)</f>
        <v>2.6577541263619122</v>
      </c>
      <c r="AB37" s="1019">
        <f>VLOOKUP(年度マスタ!$K$4&amp;"_"&amp;AB$33,データシート1!$A:$BS,MATCH("aa_"&amp;$S37,データシート1!$A$1:$BS$1,0),0)</f>
        <v>2.5916674382578893</v>
      </c>
      <c r="AC37" s="1019">
        <f>VLOOKUP(年度マスタ!$K$4&amp;"_"&amp;AC$33,データシート1!$A:$BS,MATCH("aa_"&amp;$S37,データシート1!$A$1:$BS$1,0),0)</f>
        <v>2.234129944388358</v>
      </c>
      <c r="AD37" s="1019">
        <f>VLOOKUP(年度マスタ!$K$4&amp;"_"&amp;AD$33,データシート1!$A:$BS,MATCH("aa_"&amp;$S37,データシート1!$A$1:$BS$1,0),0)</f>
        <v>1.8154708324649684</v>
      </c>
      <c r="AE37" s="1019">
        <f>VLOOKUP(年度マスタ!$K$4&amp;"_"&amp;AE$33,データシート1!$A:$BS,MATCH("aa_"&amp;$S37,データシート1!$A$1:$BS$1,0),0)</f>
        <v>1.7340070864404111</v>
      </c>
      <c r="AF37" s="1019">
        <f>VLOOKUP(年度マスタ!$K$4&amp;"_"&amp;AF$33,データシート1!$A:$BS,MATCH("aa_"&amp;$S37,データシート1!$A$1:$BS$1,0),0)</f>
        <v>1.7319094102660639</v>
      </c>
      <c r="AG37" s="1019">
        <f>VLOOKUP(年度マスタ!$K$4&amp;"_"&amp;AG$33,データシート1!$A:$BS,MATCH("aa_"&amp;$S37,データシート1!$A$1:$BS$1,0),0)</f>
        <v>1.8040554447997599</v>
      </c>
      <c r="AH37" s="1019">
        <f>VLOOKUP(年度マスタ!$K$4&amp;"_"&amp;AH$33,データシート1!$A:$BS,MATCH("aa_"&amp;$S37,データシート1!$A$1:$BS$1,0),0)</f>
        <v>1.6962702406730239</v>
      </c>
      <c r="AI37" s="1019">
        <f>VLOOKUP(年度マスタ!$K$4&amp;"_"&amp;AI$33,データシート1!$A:$BS,MATCH("aa_"&amp;$S37,データシート1!$A$1:$BS$1,0),0)</f>
        <v>1.4975289519082942</v>
      </c>
      <c r="AJ37" s="1019">
        <f>VLOOKUP(年度マスタ!$K$4&amp;"_"&amp;AJ$33,データシート1!$A:$BS,MATCH("aa_"&amp;$S37,データシート1!$A$1:$BS$1,0),0)</f>
        <v>1.6174245150295337</v>
      </c>
      <c r="AK37" s="1020">
        <f>VLOOKUP(年度マスタ!$K$4&amp;"_"&amp;AK$33,データシート1!$A:$BS,MATCH("aa_"&amp;$S37,データシート1!$A$1:$BS$1,0),0)</f>
        <v>1.8009068150643717</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66.703518244432132</v>
      </c>
      <c r="P38" s="502">
        <f t="shared" si="9"/>
        <v>0.27644361003455603</v>
      </c>
      <c r="Q38" s="371"/>
      <c r="R38" s="15"/>
      <c r="S38" s="401" t="s">
        <v>101</v>
      </c>
      <c r="T38" s="378"/>
      <c r="U38" s="391"/>
      <c r="V38" s="404" t="s">
        <v>110</v>
      </c>
      <c r="W38" s="404"/>
      <c r="X38" s="1018">
        <f>VLOOKUP(年度マスタ!$K$4&amp;"_"&amp;X$33,データシート1!$A:$BS,MATCH("aa_"&amp;$S38,データシート1!$A$1:$BS$1,0),0)</f>
        <v>0.49810298270290954</v>
      </c>
      <c r="Y38" s="1019">
        <f>VLOOKUP(年度マスタ!$K$4&amp;"_"&amp;Y$33,データシート1!$A:$BS,MATCH("aa_"&amp;$S38,データシート1!$A$1:$BS$1,0),0)</f>
        <v>0.26057094144000809</v>
      </c>
      <c r="Z38" s="1019">
        <f>VLOOKUP(年度マスタ!$K$4&amp;"_"&amp;Z$33,データシート1!$A:$BS,MATCH("aa_"&amp;$S38,データシート1!$A$1:$BS$1,0),0)</f>
        <v>0.29080203954877443</v>
      </c>
      <c r="AA38" s="1019">
        <f>VLOOKUP(年度マスタ!$K$4&amp;"_"&amp;AA$33,データシート1!$A:$BS,MATCH("aa_"&amp;$S38,データシート1!$A$1:$BS$1,0),0)</f>
        <v>0.16480985127040357</v>
      </c>
      <c r="AB38" s="1019">
        <f>VLOOKUP(年度マスタ!$K$4&amp;"_"&amp;AB$33,データシート1!$A:$BS,MATCH("aa_"&amp;$S38,データシート1!$A$1:$BS$1,0),0)</f>
        <v>0.16361219268978611</v>
      </c>
      <c r="AC38" s="1019">
        <f>VLOOKUP(年度マスタ!$K$4&amp;"_"&amp;AC$33,データシート1!$A:$BS,MATCH("aa_"&amp;$S38,データシート1!$A$1:$BS$1,0),0)</f>
        <v>0.1687369742864949</v>
      </c>
      <c r="AD38" s="1019">
        <f>VLOOKUP(年度マスタ!$K$4&amp;"_"&amp;AD$33,データシート1!$A:$BS,MATCH("aa_"&amp;$S38,データシート1!$A$1:$BS$1,0),0)</f>
        <v>0.13469425843236355</v>
      </c>
      <c r="AE38" s="1019">
        <f>VLOOKUP(年度マスタ!$K$4&amp;"_"&amp;AE$33,データシート1!$A:$BS,MATCH("aa_"&amp;$S38,データシート1!$A$1:$BS$1,0),0)</f>
        <v>0.14850535421772851</v>
      </c>
      <c r="AF38" s="1019">
        <f>VLOOKUP(年度マスタ!$K$4&amp;"_"&amp;AF$33,データシート1!$A:$BS,MATCH("aa_"&amp;$S38,データシート1!$A$1:$BS$1,0),0)</f>
        <v>0.17399934794975394</v>
      </c>
      <c r="AG38" s="1019">
        <f>VLOOKUP(年度マスタ!$K$4&amp;"_"&amp;AG$33,データシート1!$A:$BS,MATCH("aa_"&amp;$S38,データシート1!$A$1:$BS$1,0),0)</f>
        <v>0.15222567601430437</v>
      </c>
      <c r="AH38" s="1019">
        <f>VLOOKUP(年度マスタ!$K$4&amp;"_"&amp;AH$33,データシート1!$A:$BS,MATCH("aa_"&amp;$S38,データシート1!$A$1:$BS$1,0),0)</f>
        <v>0.14260760542226672</v>
      </c>
      <c r="AI38" s="1019">
        <f>VLOOKUP(年度マスタ!$K$4&amp;"_"&amp;AI$33,データシート1!$A:$BS,MATCH("aa_"&amp;$S38,データシート1!$A$1:$BS$1,0),0)</f>
        <v>0.14380808463774783</v>
      </c>
      <c r="AJ38" s="1019">
        <f>VLOOKUP(年度マスタ!$K$4&amp;"_"&amp;AJ$33,データシート1!$A:$BS,MATCH("aa_"&amp;$S38,データシート1!$A$1:$BS$1,0),0)</f>
        <v>4.5624758685459446</v>
      </c>
      <c r="AK38" s="1020">
        <f>VLOOKUP(年度マスタ!$K$4&amp;"_"&amp;AK$33,データシート1!$A:$BS,MATCH("aa_"&amp;$S38,データシート1!$A$1:$BS$1,0),0)</f>
        <v>4.1949189752355736</v>
      </c>
      <c r="AL38" s="373"/>
      <c r="AW38" s="19" t="str">
        <f>年度マスタ!H4</f>
        <v>11</v>
      </c>
      <c r="AX38" s="19" t="s">
        <v>111</v>
      </c>
      <c r="AY38" s="19">
        <f>VLOOKUP($AW38&amp;"_"&amp;$AY$34,データシート1!$A:$BS,MATCH($AY$31&amp;"_"&amp;AY$36,データシート1!$A$1:$BS$1,0),0)</f>
        <v>6891.7654063844375</v>
      </c>
      <c r="AZ38" s="19">
        <f>VLOOKUP($AW38&amp;"_"&amp;$AY$34,データシート1!$A:$BS,MATCH($AY$31&amp;"_"&amp;AZ$36,データシート1!$A$1:$BS$1,0),0)</f>
        <v>386.85369224443588</v>
      </c>
      <c r="BA38" s="19">
        <f>VLOOKUP($AW38&amp;"_"&amp;$AY$34,データシート1!$A:$BS,MATCH($AY$31&amp;"_"&amp;BA$36,データシート1!$A$1:$BS$1,0),0)</f>
        <v>324.99810411232306</v>
      </c>
      <c r="BB38" s="19">
        <f>VLOOKUP($AW38&amp;"_"&amp;$AY$34,データシート1!$A:$BS,MATCH($AY$31&amp;"_"&amp;BB$36,データシート1!$A$1:$BS$1,0),0)</f>
        <v>8239.2573980993948</v>
      </c>
      <c r="BC38" s="19">
        <f>VLOOKUP($AW38&amp;"_"&amp;$AY$34,データシート1!$A:$BS,MATCH($AY$31&amp;"_"&amp;BC$36,データシート1!$A$1:$BS$1,0),0)</f>
        <v>8103.9352385165703</v>
      </c>
      <c r="BD38" s="19">
        <f>VLOOKUP($AW38&amp;"_"&amp;$AY$34,データシート1!$A:$BS,MATCH($AY$31&amp;"_"&amp;BD$36,データシート1!$A$1:$BS$1,0),0)</f>
        <v>4555.8305172651981</v>
      </c>
      <c r="BE38" s="19">
        <f>VLOOKUP($AW38&amp;"_"&amp;$AY$34,データシート1!$A:$BS,MATCH($AY$31&amp;"_"&amp;BE$36,データシート1!$A$1:$BS$1,0),0)</f>
        <v>3274.2464815702842</v>
      </c>
      <c r="BF38" s="19">
        <f>VLOOKUP($AW38&amp;"_"&amp;$AY$34,データシート1!$A:$BS,MATCH($AY$31&amp;"_"&amp;BF$36,データシート1!$A$1:$BS$1,0),0)</f>
        <v>440.71928835770524</v>
      </c>
      <c r="BG38" s="19">
        <f>VLOOKUP($AW38&amp;"_"&amp;$AY$34,データシート1!$A:$BS,MATCH($AY$31&amp;"_"&amp;BG$36,データシート1!$A$1:$BS$1,0),0)</f>
        <v>0</v>
      </c>
      <c r="BH38" s="19">
        <f>VLOOKUP($AW38&amp;"_"&amp;$AY$34,データシート1!$A:$BS,MATCH($AY$31&amp;"_"&amp;BH$36,データシート1!$A$1:$BS$1,0),0)</f>
        <v>826.38992055120491</v>
      </c>
    </row>
    <row r="39" spans="2:64" ht="17.100000000000001" customHeight="1" thickBot="1">
      <c r="B39" s="366"/>
      <c r="C39" s="367"/>
      <c r="D39" s="369"/>
      <c r="E39" s="993"/>
      <c r="F39" s="369"/>
      <c r="G39" s="368"/>
      <c r="H39" s="368"/>
      <c r="I39" s="369"/>
      <c r="J39" s="370"/>
      <c r="K39" s="378"/>
      <c r="L39" s="389"/>
      <c r="M39" s="389"/>
      <c r="N39" s="390" t="s">
        <v>1298</v>
      </c>
      <c r="O39" s="1026">
        <f>AC43</f>
        <v>44.668969007169046</v>
      </c>
      <c r="P39" s="502">
        <f t="shared" si="9"/>
        <v>0.18512443382091404</v>
      </c>
      <c r="Q39" s="371"/>
      <c r="R39" s="15"/>
      <c r="S39" s="401" t="s">
        <v>102</v>
      </c>
      <c r="T39" s="378"/>
      <c r="U39" s="386" t="s">
        <v>112</v>
      </c>
      <c r="V39" s="387"/>
      <c r="W39" s="387"/>
      <c r="X39" s="1015">
        <f>VLOOKUP(年度マスタ!$K$4&amp;"_"&amp;X$33,データシート1!$A:$BS,MATCH("aa_"&amp;$S39,データシート1!$A$1:$BS$1,0),0)</f>
        <v>44.128930284028471</v>
      </c>
      <c r="Y39" s="1016">
        <f>VLOOKUP(年度マスタ!$K$4&amp;"_"&amp;Y$33,データシート1!$A:$BS,MATCH("aa_"&amp;$S39,データシート1!$A$1:$BS$1,0),0)</f>
        <v>42.121423467722899</v>
      </c>
      <c r="Z39" s="1016">
        <f>VLOOKUP(年度マスタ!$K$4&amp;"_"&amp;Z$33,データシート1!$A:$BS,MATCH("aa_"&amp;$S39,データシート1!$A$1:$BS$1,0),0)</f>
        <v>42.923527129065889</v>
      </c>
      <c r="AA39" s="1016">
        <f>VLOOKUP(年度マスタ!$K$4&amp;"_"&amp;AA$33,データシート1!$A:$BS,MATCH("aa_"&amp;$S39,データシート1!$A$1:$BS$1,0),0)</f>
        <v>54.465230573881442</v>
      </c>
      <c r="AB39" s="1016">
        <f>VLOOKUP(年度マスタ!$K$4&amp;"_"&amp;AB$33,データシート1!$A:$BS,MATCH("aa_"&amp;$S39,データシート1!$A$1:$BS$1,0),0)</f>
        <v>56.304263356961826</v>
      </c>
      <c r="AC39" s="1016">
        <f>VLOOKUP(年度マスタ!$K$4&amp;"_"&amp;AC$33,データシート1!$A:$BS,MATCH("aa_"&amp;$S39,データシート1!$A$1:$BS$1,0),0)</f>
        <v>54.244600869162369</v>
      </c>
      <c r="AD39" s="1016">
        <f>VLOOKUP(年度マスタ!$K$4&amp;"_"&amp;AD$33,データシート1!$A:$BS,MATCH("aa_"&amp;$S39,データシート1!$A$1:$BS$1,0),0)</f>
        <v>52.061868645408559</v>
      </c>
      <c r="AE39" s="1016">
        <f>VLOOKUP(年度マスタ!$K$4&amp;"_"&amp;AE$33,データシート1!$A:$BS,MATCH("aa_"&amp;$S39,データシート1!$A$1:$BS$1,0),0)</f>
        <v>54.556188334346835</v>
      </c>
      <c r="AF39" s="1016">
        <f>VLOOKUP(年度マスタ!$K$4&amp;"_"&amp;AF$33,データシート1!$A:$BS,MATCH("aa_"&amp;$S39,データシート1!$A$1:$BS$1,0),0)</f>
        <v>47.745649075332963</v>
      </c>
      <c r="AG39" s="1016">
        <f>VLOOKUP(年度マスタ!$K$4&amp;"_"&amp;AG$33,データシート1!$A:$BS,MATCH("aa_"&amp;$S39,データシート1!$A$1:$BS$1,0),0)</f>
        <v>46.05277364741417</v>
      </c>
      <c r="AH39" s="1016">
        <f>VLOOKUP(年度マスタ!$K$4&amp;"_"&amp;AH$33,データシート1!$A:$BS,MATCH("aa_"&amp;$S39,データシート1!$A$1:$BS$1,0),0)</f>
        <v>45.531166554460057</v>
      </c>
      <c r="AI39" s="1016">
        <f>VLOOKUP(年度マスタ!$K$4&amp;"_"&amp;AI$33,データシート1!$A:$BS,MATCH("aa_"&amp;$S39,データシート1!$A$1:$BS$1,0),0)</f>
        <v>43.111322500477527</v>
      </c>
      <c r="AJ39" s="1016">
        <f>VLOOKUP(年度マスタ!$K$4&amp;"_"&amp;AJ$33,データシート1!$A:$BS,MATCH("aa_"&amp;$S39,データシート1!$A$1:$BS$1,0),0)</f>
        <v>40.586223170521585</v>
      </c>
      <c r="AK39" s="1017">
        <f>VLOOKUP(年度マスタ!$K$4&amp;"_"&amp;AK$33,データシート1!$A:$BS,MATCH("aa_"&amp;$S39,データシート1!$A$1:$BS$1,0),0)</f>
        <v>45.759650078182901</v>
      </c>
      <c r="AL39" s="373"/>
      <c r="AW39" s="19" t="str">
        <f>年度マスタ!K4</f>
        <v>11246</v>
      </c>
      <c r="AX39" s="19" t="s">
        <v>113</v>
      </c>
      <c r="AY39" s="19">
        <f>VLOOKUP($AW39&amp;"_"&amp;$AY$34,データシート1!$A:$BS,MATCH($AY$31&amp;"_"&amp;AY$36,データシート1!$A$1:$BS$1,0),0)</f>
        <v>29.568709852044819</v>
      </c>
      <c r="AZ39" s="19">
        <f>VLOOKUP($AW39&amp;"_"&amp;$AY$34,データシート1!$A:$BS,MATCH($AY$31&amp;"_"&amp;AZ$36,データシート1!$A$1:$BS$1,0),0)</f>
        <v>1.8009068150643717</v>
      </c>
      <c r="BA39" s="19">
        <f>VLOOKUP($AW39&amp;"_"&amp;$AY$34,データシート1!$A:$BS,MATCH($AY$31&amp;"_"&amp;BA$36,データシート1!$A$1:$BS$1,0),0)</f>
        <v>4.1949189752355736</v>
      </c>
      <c r="BB39" s="19">
        <f>VLOOKUP($AW39&amp;"_"&amp;$AY$34,データシート1!$A:$BS,MATCH($AY$31&amp;"_"&amp;BB$36,データシート1!$A$1:$BS$1,0),0)</f>
        <v>45.759650078182901</v>
      </c>
      <c r="BC39" s="19">
        <f>VLOOKUP($AW39&amp;"_"&amp;$AY$34,データシート1!$A:$BS,MATCH($AY$31&amp;"_"&amp;BC$36,データシート1!$A$1:$BS$1,0),0)</f>
        <v>52.876542263629283</v>
      </c>
      <c r="BD39" s="19">
        <f>VLOOKUP($AW39&amp;"_"&amp;$AY$34,データシート1!$A:$BS,MATCH($AY$31&amp;"_"&amp;BD$36,データシート1!$A$1:$BS$1,0),0)</f>
        <v>36.132738087918838</v>
      </c>
      <c r="BE39" s="19">
        <f>VLOOKUP($AW39&amp;"_"&amp;$AY$34,データシート1!$A:$BS,MATCH($AY$31&amp;"_"&amp;BE$36,データシート1!$A$1:$BS$1,0),0)</f>
        <v>21.612863040516828</v>
      </c>
      <c r="BF39" s="19">
        <f>VLOOKUP($AW39&amp;"_"&amp;$AY$34,データシート1!$A:$BS,MATCH($AY$31&amp;"_"&amp;BF$36,データシート1!$A$1:$BS$1,0),0)</f>
        <v>3.1449482974592566</v>
      </c>
      <c r="BG39" s="19">
        <f>VLOOKUP($AW39&amp;"_"&amp;$AY$34,データシート1!$A:$BS,MATCH($AY$31&amp;"_"&amp;BG$36,データシート1!$A$1:$BS$1,0),0)</f>
        <v>0</v>
      </c>
      <c r="BH39" s="19">
        <f>VLOOKUP($AW39&amp;"_"&amp;$AY$34,データシート1!$A:$BS,MATCH($AY$31&amp;"_"&amp;BH$36,データシート1!$A$1:$BS$1,0),0)</f>
        <v>7.2342328188283922</v>
      </c>
    </row>
    <row r="40" spans="2:64" ht="17.100000000000001" customHeight="1" thickBot="1">
      <c r="B40" s="366"/>
      <c r="C40" s="367"/>
      <c r="D40" s="369"/>
      <c r="E40" s="369"/>
      <c r="F40" s="369"/>
      <c r="G40" s="368"/>
      <c r="H40" s="368"/>
      <c r="I40" s="369"/>
      <c r="J40" s="370"/>
      <c r="K40" s="378"/>
      <c r="L40" s="389"/>
      <c r="M40" s="391"/>
      <c r="N40" s="382" t="s">
        <v>47</v>
      </c>
      <c r="O40" s="1026">
        <f>AC44</f>
        <v>22.034549237263093</v>
      </c>
      <c r="P40" s="502">
        <f t="shared" si="9"/>
        <v>9.1319176213641995E-2</v>
      </c>
      <c r="Q40" s="371"/>
      <c r="R40" s="15"/>
      <c r="S40" s="401" t="s">
        <v>78</v>
      </c>
      <c r="T40" s="378"/>
      <c r="U40" s="386" t="s">
        <v>78</v>
      </c>
      <c r="V40" s="387"/>
      <c r="W40" s="387"/>
      <c r="X40" s="1015">
        <f>VLOOKUP(年度マスタ!$K$4&amp;"_"&amp;X$33,データシート1!$A:$BS,MATCH("aa_"&amp;$S40,データシート1!$A$1:$BS$1,0),0)</f>
        <v>56.837939471488596</v>
      </c>
      <c r="Y40" s="1016">
        <f>VLOOKUP(年度マスタ!$K$4&amp;"_"&amp;Y$33,データシート1!$A:$BS,MATCH("aa_"&amp;$S40,データシート1!$A$1:$BS$1,0),0)</f>
        <v>53.932698255067628</v>
      </c>
      <c r="Z40" s="1016">
        <f>VLOOKUP(年度マスタ!$K$4&amp;"_"&amp;Z$33,データシート1!$A:$BS,MATCH("aa_"&amp;$S40,データシート1!$A$1:$BS$1,0),0)</f>
        <v>59.891182379224169</v>
      </c>
      <c r="AA40" s="1016">
        <f>VLOOKUP(年度マスタ!$K$4&amp;"_"&amp;AA$33,データシート1!$A:$BS,MATCH("aa_"&amp;$S40,データシート1!$A$1:$BS$1,0),0)</f>
        <v>65.022620455345916</v>
      </c>
      <c r="AB40" s="1016">
        <f>VLOOKUP(年度マスタ!$K$4&amp;"_"&amp;AB$33,データシート1!$A:$BS,MATCH("aa_"&amp;$S40,データシート1!$A$1:$BS$1,0),0)</f>
        <v>69.741915623696599</v>
      </c>
      <c r="AC40" s="1016">
        <f>VLOOKUP(年度マスタ!$K$4&amp;"_"&amp;AC$33,データシート1!$A:$BS,MATCH("aa_"&amp;$S40,データシート1!$A$1:$BS$1,0),0)</f>
        <v>70.63695528184472</v>
      </c>
      <c r="AD40" s="1016">
        <f>VLOOKUP(年度マスタ!$K$4&amp;"_"&amp;AD$33,データシート1!$A:$BS,MATCH("aa_"&amp;$S40,データシート1!$A$1:$BS$1,0),0)</f>
        <v>62.636339763076492</v>
      </c>
      <c r="AE40" s="1016">
        <f>VLOOKUP(年度マスタ!$K$4&amp;"_"&amp;AE$33,データシート1!$A:$BS,MATCH("aa_"&amp;$S40,データシート1!$A$1:$BS$1,0),0)</f>
        <v>63.445412054724315</v>
      </c>
      <c r="AF40" s="1016">
        <f>VLOOKUP(年度マスタ!$K$4&amp;"_"&amp;AF$33,データシート1!$A:$BS,MATCH("aa_"&amp;$S40,データシート1!$A$1:$BS$1,0),0)</f>
        <v>56.895180928557579</v>
      </c>
      <c r="AG40" s="1016">
        <f>VLOOKUP(年度マスタ!$K$4&amp;"_"&amp;AG$33,データシート1!$A:$BS,MATCH("aa_"&amp;$S40,データシート1!$A$1:$BS$1,0),0)</f>
        <v>62.638618538339742</v>
      </c>
      <c r="AH40" s="1016">
        <f>VLOOKUP(年度マスタ!$K$4&amp;"_"&amp;AH$33,データシート1!$A:$BS,MATCH("aa_"&amp;$S40,データシート1!$A$1:$BS$1,0),0)</f>
        <v>59.666099875926449</v>
      </c>
      <c r="AI40" s="1016">
        <f>VLOOKUP(年度マスタ!$K$4&amp;"_"&amp;AI$33,データシート1!$A:$BS,MATCH("aa_"&amp;$S40,データシート1!$A$1:$BS$1,0),0)</f>
        <v>52.495566677079275</v>
      </c>
      <c r="AJ40" s="1016">
        <f>VLOOKUP(年度マスタ!$K$4&amp;"_"&amp;AJ$33,データシート1!$A:$BS,MATCH("aa_"&amp;$S40,データシート1!$A$1:$BS$1,0),0)</f>
        <v>55.526212880435558</v>
      </c>
      <c r="AK40" s="1017">
        <f>VLOOKUP(年度マスタ!$K$4&amp;"_"&amp;AK$33,データシート1!$A:$BS,MATCH("aa_"&amp;$S40,データシート1!$A$1:$BS$1,0),0)</f>
        <v>52.876542263629283</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3.9658211067458717</v>
      </c>
      <c r="P41" s="502">
        <f t="shared" si="9"/>
        <v>1.6435803273264066E-2</v>
      </c>
      <c r="Q41" s="371"/>
      <c r="R41" s="15"/>
      <c r="S41" s="401" t="s">
        <v>1276</v>
      </c>
      <c r="T41" s="378"/>
      <c r="U41" s="286" t="s">
        <v>44</v>
      </c>
      <c r="V41" s="387"/>
      <c r="W41" s="387"/>
      <c r="X41" s="1015">
        <f>X42+X45+X46</f>
        <v>70.659364080095557</v>
      </c>
      <c r="Y41" s="1016">
        <f t="shared" ref="Y41:AH41" si="12">Y42+Y45+Y46</f>
        <v>70.953627411051414</v>
      </c>
      <c r="Z41" s="1016">
        <f t="shared" si="12"/>
        <v>71.492699208979147</v>
      </c>
      <c r="AA41" s="1016">
        <f t="shared" si="12"/>
        <v>71.252809486615746</v>
      </c>
      <c r="AB41" s="1016">
        <f t="shared" si="12"/>
        <v>71.572996595429444</v>
      </c>
      <c r="AC41" s="1016">
        <f t="shared" si="12"/>
        <v>70.66933935117801</v>
      </c>
      <c r="AD41" s="1016">
        <f t="shared" si="12"/>
        <v>68.844382025076584</v>
      </c>
      <c r="AE41" s="1016">
        <f t="shared" si="12"/>
        <v>69.057311078744391</v>
      </c>
      <c r="AF41" s="1016">
        <f t="shared" si="12"/>
        <v>68.878761761380545</v>
      </c>
      <c r="AG41" s="1016">
        <f t="shared" si="12"/>
        <v>68.782221712649459</v>
      </c>
      <c r="AH41" s="1016">
        <f t="shared" si="12"/>
        <v>67.681871943680733</v>
      </c>
      <c r="AI41" s="1016">
        <f>AI42+AI45+AI46</f>
        <v>66.821367602400201</v>
      </c>
      <c r="AJ41" s="1016">
        <f>AJ42+AJ45+AJ46</f>
        <v>61.026498278209637</v>
      </c>
      <c r="AK41" s="1017">
        <f>AK42+AK45+AK46</f>
        <v>60.890549425894925</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0</v>
      </c>
      <c r="P42" s="502">
        <f t="shared" si="9"/>
        <v>0</v>
      </c>
      <c r="Q42" s="371"/>
      <c r="R42" s="15"/>
      <c r="S42" s="401"/>
      <c r="T42" s="378"/>
      <c r="U42" s="389"/>
      <c r="V42" s="623" t="s">
        <v>45</v>
      </c>
      <c r="W42" s="379"/>
      <c r="X42" s="1018">
        <f>SUM(X43:X44)</f>
        <v>67.614169178292769</v>
      </c>
      <c r="Y42" s="1019">
        <f t="shared" ref="Y42:AK42" si="13">SUM(Y43:Y44)</f>
        <v>68.030321584821479</v>
      </c>
      <c r="Z42" s="1019">
        <f t="shared" si="13"/>
        <v>68.428854354012174</v>
      </c>
      <c r="AA42" s="1019">
        <f t="shared" si="13"/>
        <v>67.705085089439677</v>
      </c>
      <c r="AB42" s="1019">
        <f t="shared" si="13"/>
        <v>67.686683810119263</v>
      </c>
      <c r="AC42" s="1019">
        <f t="shared" si="13"/>
        <v>66.703518244432132</v>
      </c>
      <c r="AD42" s="1019">
        <f t="shared" si="13"/>
        <v>65.008109218809153</v>
      </c>
      <c r="AE42" s="1019">
        <f t="shared" si="13"/>
        <v>65.276578296280448</v>
      </c>
      <c r="AF42" s="1019">
        <f t="shared" si="13"/>
        <v>65.187743881954844</v>
      </c>
      <c r="AG42" s="1019">
        <f t="shared" si="13"/>
        <v>65.193773396517599</v>
      </c>
      <c r="AH42" s="1019">
        <f t="shared" si="13"/>
        <v>64.354634942226966</v>
      </c>
      <c r="AI42" s="1019">
        <f t="shared" si="13"/>
        <v>63.587580175391032</v>
      </c>
      <c r="AJ42" s="1019">
        <f t="shared" si="13"/>
        <v>57.932405877245543</v>
      </c>
      <c r="AK42" s="1020">
        <f t="shared" si="13"/>
        <v>57.745601128435666</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5.6545645399555857</v>
      </c>
      <c r="P43" s="679">
        <f t="shared" si="9"/>
        <v>2.343456950607236E-2</v>
      </c>
      <c r="Q43" s="371"/>
      <c r="R43" s="15"/>
      <c r="S43" s="401" t="s">
        <v>46</v>
      </c>
      <c r="T43" s="405"/>
      <c r="U43" s="389"/>
      <c r="V43" s="406"/>
      <c r="W43" s="390" t="s">
        <v>46</v>
      </c>
      <c r="X43" s="1018">
        <f>VLOOKUP(年度マスタ!$K$4&amp;"_"&amp;X$33,データシート1!$A:$BS,MATCH("aa_"&amp;$S43,データシート1!$A$1:$BS$1,0),0)</f>
        <v>44.115328143376303</v>
      </c>
      <c r="Y43" s="1019">
        <f>VLOOKUP(年度マスタ!$K$4&amp;"_"&amp;Y$33,データシート1!$A:$BS,MATCH("aa_"&amp;$S43,データシート1!$A$1:$BS$1,0),0)</f>
        <v>45.269820624967402</v>
      </c>
      <c r="Z43" s="1019">
        <f>VLOOKUP(年度マスタ!$K$4&amp;"_"&amp;Z$33,データシート1!$A:$BS,MATCH("aa_"&amp;$S43,データシート1!$A$1:$BS$1,0),0)</f>
        <v>45.538899429240864</v>
      </c>
      <c r="AA43" s="1019">
        <f>VLOOKUP(年度マスタ!$K$4&amp;"_"&amp;AA$33,データシート1!$A:$BS,MATCH("aa_"&amp;$S43,データシート1!$A$1:$BS$1,0),0)</f>
        <v>45.466717158694173</v>
      </c>
      <c r="AB43" s="1019">
        <f>VLOOKUP(年度マスタ!$K$4&amp;"_"&amp;AB$33,データシート1!$A:$BS,MATCH("aa_"&amp;$S43,データシート1!$A$1:$BS$1,0),0)</f>
        <v>45.789589469727794</v>
      </c>
      <c r="AC43" s="1019">
        <f>VLOOKUP(年度マスタ!$K$4&amp;"_"&amp;AC$33,データシート1!$A:$BS,MATCH("aa_"&amp;$S43,データシート1!$A$1:$BS$1,0),0)</f>
        <v>44.668969007169046</v>
      </c>
      <c r="AD43" s="1019">
        <f>VLOOKUP(年度マスタ!$K$4&amp;"_"&amp;AD$33,データシート1!$A:$BS,MATCH("aa_"&amp;$S43,データシート1!$A$1:$BS$1,0),0)</f>
        <v>42.909169870921971</v>
      </c>
      <c r="AE43" s="1019">
        <f>VLOOKUP(年度マスタ!$K$4&amp;"_"&amp;AE$33,データシート1!$A:$BS,MATCH("aa_"&amp;$S43,データシート1!$A$1:$BS$1,0),0)</f>
        <v>42.833606899905597</v>
      </c>
      <c r="AF43" s="1019">
        <f>VLOOKUP(年度マスタ!$K$4&amp;"_"&amp;AF$33,データシート1!$A:$BS,MATCH("aa_"&amp;$S43,データシート1!$A$1:$BS$1,0),0)</f>
        <v>42.915362536220513</v>
      </c>
      <c r="AG43" s="1019">
        <f>VLOOKUP(年度マスタ!$K$4&amp;"_"&amp;AG$33,データシート1!$A:$BS,MATCH("aa_"&amp;$S43,データシート1!$A$1:$BS$1,0),0)</f>
        <v>42.792114788155189</v>
      </c>
      <c r="AH43" s="1019">
        <f>VLOOKUP(年度マスタ!$K$4&amp;"_"&amp;AH$33,データシート1!$A:$BS,MATCH("aa_"&amp;$S43,データシート1!$A$1:$BS$1,0),0)</f>
        <v>42.309804545555643</v>
      </c>
      <c r="AI43" s="1019">
        <f>VLOOKUP(年度マスタ!$K$4&amp;"_"&amp;AI$33,データシート1!$A:$BS,MATCH("aa_"&amp;$S43,データシート1!$A$1:$BS$1,0),0)</f>
        <v>41.525806008764569</v>
      </c>
      <c r="AJ43" s="1019">
        <f>VLOOKUP(年度マスタ!$K$4&amp;"_"&amp;AJ$33,データシート1!$A:$BS,MATCH("aa_"&amp;$S43,データシート1!$A$1:$BS$1,0),0)</f>
        <v>36.988436898453557</v>
      </c>
      <c r="AK43" s="1020">
        <f>VLOOKUP(年度マスタ!$K$4&amp;"_"&amp;AK$33,データシート1!$A:$BS,MATCH("aa_"&amp;$S43,データシート1!$A$1:$BS$1,0),0)</f>
        <v>36.132738087918838</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1605</v>
      </c>
      <c r="R44" s="15"/>
      <c r="S44" s="401" t="s">
        <v>103</v>
      </c>
      <c r="T44" s="405"/>
      <c r="U44" s="389"/>
      <c r="V44" s="389"/>
      <c r="W44" s="390" t="s">
        <v>47</v>
      </c>
      <c r="X44" s="1018">
        <f>VLOOKUP(年度マスタ!$K$4&amp;"_"&amp;X$33,データシート1!$A:$BS,MATCH("aa_"&amp;$S44,データシート1!$A$1:$BS$1,0),0)</f>
        <v>23.49884103491647</v>
      </c>
      <c r="Y44" s="1019">
        <f>VLOOKUP(年度マスタ!$K$4&amp;"_"&amp;Y$33,データシート1!$A:$BS,MATCH("aa_"&amp;$S44,データシート1!$A$1:$BS$1,0),0)</f>
        <v>22.760500959854074</v>
      </c>
      <c r="Z44" s="1019">
        <f>VLOOKUP(年度マスタ!$K$4&amp;"_"&amp;Z$33,データシート1!$A:$BS,MATCH("aa_"&amp;$S44,データシート1!$A$1:$BS$1,0),0)</f>
        <v>22.88995492477131</v>
      </c>
      <c r="AA44" s="1019">
        <f>VLOOKUP(年度マスタ!$K$4&amp;"_"&amp;AA$33,データシート1!$A:$BS,MATCH("aa_"&amp;$S44,データシート1!$A$1:$BS$1,0),0)</f>
        <v>22.238367930745508</v>
      </c>
      <c r="AB44" s="1019">
        <f>VLOOKUP(年度マスタ!$K$4&amp;"_"&amp;AB$33,データシート1!$A:$BS,MATCH("aa_"&amp;$S44,データシート1!$A$1:$BS$1,0),0)</f>
        <v>21.897094340391469</v>
      </c>
      <c r="AC44" s="1019">
        <f>VLOOKUP(年度マスタ!$K$4&amp;"_"&amp;AC$33,データシート1!$A:$BS,MATCH("aa_"&amp;$S44,データシート1!$A$1:$BS$1,0),0)</f>
        <v>22.034549237263093</v>
      </c>
      <c r="AD44" s="1019">
        <f>VLOOKUP(年度マスタ!$K$4&amp;"_"&amp;AD$33,データシート1!$A:$BS,MATCH("aa_"&amp;$S44,データシート1!$A$1:$BS$1,0),0)</f>
        <v>22.098939347887175</v>
      </c>
      <c r="AE44" s="1019">
        <f>VLOOKUP(年度マスタ!$K$4&amp;"_"&amp;AE$33,データシート1!$A:$BS,MATCH("aa_"&amp;$S44,データシート1!$A$1:$BS$1,0),0)</f>
        <v>22.442971396374848</v>
      </c>
      <c r="AF44" s="1019">
        <f>VLOOKUP(年度マスタ!$K$4&amp;"_"&amp;AF$33,データシート1!$A:$BS,MATCH("aa_"&amp;$S44,データシート1!$A$1:$BS$1,0),0)</f>
        <v>22.272381345734331</v>
      </c>
      <c r="AG44" s="1019">
        <f>VLOOKUP(年度マスタ!$K$4&amp;"_"&amp;AG$33,データシート1!$A:$BS,MATCH("aa_"&amp;$S44,データシート1!$A$1:$BS$1,0),0)</f>
        <v>22.401658608362407</v>
      </c>
      <c r="AH44" s="1019">
        <f>VLOOKUP(年度マスタ!$K$4&amp;"_"&amp;AH$33,データシート1!$A:$BS,MATCH("aa_"&amp;$S44,データシート1!$A$1:$BS$1,0),0)</f>
        <v>22.044830396671319</v>
      </c>
      <c r="AI44" s="1019">
        <f>VLOOKUP(年度マスタ!$K$4&amp;"_"&amp;AI$33,データシート1!$A:$BS,MATCH("aa_"&amp;$S44,データシート1!$A$1:$BS$1,0),0)</f>
        <v>22.061774166626464</v>
      </c>
      <c r="AJ44" s="1019">
        <f>VLOOKUP(年度マスタ!$K$4&amp;"_"&amp;AJ$33,データシート1!$A:$BS,MATCH("aa_"&amp;$S44,データシート1!$A$1:$BS$1,0),0)</f>
        <v>20.94396897879199</v>
      </c>
      <c r="AK44" s="1020">
        <f>VLOOKUP(年度マスタ!$K$4&amp;"_"&amp;AK$33,データシート1!$A:$BS,MATCH("aa_"&amp;$S44,データシート1!$A$1:$BS$1,0),0)</f>
        <v>21.612863040516828</v>
      </c>
      <c r="AL44" s="373"/>
      <c r="AW44" s="19" t="str">
        <f>AW47</f>
        <v>埼玉県</v>
      </c>
      <c r="AX44" s="407">
        <f t="shared" si="14"/>
        <v>0.23010586225415511</v>
      </c>
      <c r="AY44" s="407">
        <f t="shared" si="14"/>
        <v>0.24934204042256264</v>
      </c>
      <c r="AZ44" s="407">
        <f t="shared" si="14"/>
        <v>0.24524682871178971</v>
      </c>
      <c r="BA44" s="407">
        <f t="shared" si="14"/>
        <v>0.25029649184692537</v>
      </c>
      <c r="BB44" s="407">
        <f t="shared" si="14"/>
        <v>2.5008776764567236E-2</v>
      </c>
      <c r="BC44" s="407">
        <f>SUM(AX44:BB44)</f>
        <v>1</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3.0451949018027871</v>
      </c>
      <c r="Y45" s="1019">
        <f>VLOOKUP(年度マスタ!$K$4&amp;"_"&amp;Y$33,データシート1!$A:$BS,MATCH("aa_"&amp;$S45,データシート1!$A$1:$BS$1,0),0)</f>
        <v>2.9233058262299312</v>
      </c>
      <c r="Z45" s="1019">
        <f>VLOOKUP(年度マスタ!$K$4&amp;"_"&amp;Z$33,データシート1!$A:$BS,MATCH("aa_"&amp;$S45,データシート1!$A$1:$BS$1,0),0)</f>
        <v>3.0638448549669688</v>
      </c>
      <c r="AA45" s="1019">
        <f>VLOOKUP(年度マスタ!$K$4&amp;"_"&amp;AA$33,データシート1!$A:$BS,MATCH("aa_"&amp;$S45,データシート1!$A$1:$BS$1,0),0)</f>
        <v>3.5477243971760646</v>
      </c>
      <c r="AB45" s="1019">
        <f>VLOOKUP(年度マスタ!$K$4&amp;"_"&amp;AB$33,データシート1!$A:$BS,MATCH("aa_"&amp;$S45,データシート1!$A$1:$BS$1,0),0)</f>
        <v>3.8863127853101855</v>
      </c>
      <c r="AC45" s="1019">
        <f>VLOOKUP(年度マスタ!$K$4&amp;"_"&amp;AC$33,データシート1!$A:$BS,MATCH("aa_"&amp;$S45,データシート1!$A$1:$BS$1,0),0)</f>
        <v>3.9658211067458717</v>
      </c>
      <c r="AD45" s="1019">
        <f>VLOOKUP(年度マスタ!$K$4&amp;"_"&amp;AD$33,データシート1!$A:$BS,MATCH("aa_"&amp;$S45,データシート1!$A$1:$BS$1,0),0)</f>
        <v>3.8362728062674245</v>
      </c>
      <c r="AE45" s="1019">
        <f>VLOOKUP(年度マスタ!$K$4&amp;"_"&amp;AE$33,データシート1!$A:$BS,MATCH("aa_"&amp;$S45,データシート1!$A$1:$BS$1,0),0)</f>
        <v>3.7807327824639363</v>
      </c>
      <c r="AF45" s="1019">
        <f>VLOOKUP(年度マスタ!$K$4&amp;"_"&amp;AF$33,データシート1!$A:$BS,MATCH("aa_"&amp;$S45,データシート1!$A$1:$BS$1,0),0)</f>
        <v>3.691017879425702</v>
      </c>
      <c r="AG45" s="1019">
        <f>VLOOKUP(年度マスタ!$K$4&amp;"_"&amp;AG$33,データシート1!$A:$BS,MATCH("aa_"&amp;$S45,データシート1!$A$1:$BS$1,0),0)</f>
        <v>3.5884483161318612</v>
      </c>
      <c r="AH45" s="1019">
        <f>VLOOKUP(年度マスタ!$K$4&amp;"_"&amp;AH$33,データシート1!$A:$BS,MATCH("aa_"&amp;$S45,データシート1!$A$1:$BS$1,0),0)</f>
        <v>3.3272370014537707</v>
      </c>
      <c r="AI45" s="1019">
        <f>VLOOKUP(年度マスタ!$K$4&amp;"_"&amp;AI$33,データシート1!$A:$BS,MATCH("aa_"&amp;$S45,データシート1!$A$1:$BS$1,0),0)</f>
        <v>3.2337874270091658</v>
      </c>
      <c r="AJ45" s="1019">
        <f>VLOOKUP(年度マスタ!$K$4&amp;"_"&amp;AJ$33,データシート1!$A:$BS,MATCH("aa_"&amp;$S45,データシート1!$A$1:$BS$1,0),0)</f>
        <v>3.0940924009640924</v>
      </c>
      <c r="AK45" s="1020">
        <f>VLOOKUP(年度マスタ!$K$4&amp;"_"&amp;AK$33,データシート1!$A:$BS,MATCH("aa_"&amp;$S45,データシート1!$A$1:$BS$1,0),0)</f>
        <v>3.1449482974592566</v>
      </c>
      <c r="AL45" s="373"/>
      <c r="AW45" s="19" t="str">
        <f>AW48</f>
        <v>白岡市</v>
      </c>
      <c r="AX45" s="407">
        <f t="shared" ref="AX45:BB45" si="15">AX48/$BC48</f>
        <v>0.17577880121054665</v>
      </c>
      <c r="AY45" s="407">
        <f t="shared" si="15"/>
        <v>0.22616846499691218</v>
      </c>
      <c r="AZ45" s="407">
        <f t="shared" si="15"/>
        <v>0.26134392150457358</v>
      </c>
      <c r="BA45" s="407">
        <f t="shared" si="15"/>
        <v>0.30095339612396199</v>
      </c>
      <c r="BB45" s="407">
        <f t="shared" si="15"/>
        <v>3.5755416164005634E-2</v>
      </c>
      <c r="BC45" s="407">
        <f t="shared" ref="BC45" si="16">SUM(AX45:BB45)</f>
        <v>1</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0</v>
      </c>
      <c r="Y46" s="1019">
        <f>VLOOKUP(年度マスタ!$K$4&amp;"_"&amp;Y$33,データシート1!$A:$BS,MATCH("aa_"&amp;$S46,データシート1!$A$1:$BS$1,0),0)</f>
        <v>0</v>
      </c>
      <c r="Z46" s="1019">
        <f>VLOOKUP(年度マスタ!$K$4&amp;"_"&amp;Z$33,データシート1!$A:$BS,MATCH("aa_"&amp;$S46,データシート1!$A$1:$BS$1,0),0)</f>
        <v>0</v>
      </c>
      <c r="AA46" s="1019">
        <f>VLOOKUP(年度マスタ!$K$4&amp;"_"&amp;AA$33,データシート1!$A:$BS,MATCH("aa_"&amp;$S46,データシート1!$A$1:$BS$1,0),0)</f>
        <v>0</v>
      </c>
      <c r="AB46" s="1019">
        <f>VLOOKUP(年度マスタ!$K$4&amp;"_"&amp;AB$33,データシート1!$A:$BS,MATCH("aa_"&amp;$S46,データシート1!$A$1:$BS$1,0),0)</f>
        <v>0</v>
      </c>
      <c r="AC46" s="1019">
        <f>VLOOKUP(年度マスタ!$K$4&amp;"_"&amp;AC$33,データシート1!$A:$BS,MATCH("aa_"&amp;$S46,データシート1!$A$1:$BS$1,0),0)</f>
        <v>0</v>
      </c>
      <c r="AD46" s="1019">
        <f>VLOOKUP(年度マスタ!$K$4&amp;"_"&amp;AD$33,データシート1!$A:$BS,MATCH("aa_"&amp;$S46,データシート1!$A$1:$BS$1,0),0)</f>
        <v>0</v>
      </c>
      <c r="AE46" s="1019">
        <f>VLOOKUP(年度マスタ!$K$4&amp;"_"&amp;AE$33,データシート1!$A:$BS,MATCH("aa_"&amp;$S46,データシート1!$A$1:$BS$1,0),0)</f>
        <v>0</v>
      </c>
      <c r="AF46" s="1019">
        <f>VLOOKUP(年度マスタ!$K$4&amp;"_"&amp;AF$33,データシート1!$A:$BS,MATCH("aa_"&amp;$S46,データシート1!$A$1:$BS$1,0),0)</f>
        <v>0</v>
      </c>
      <c r="AG46" s="1019">
        <f>VLOOKUP(年度マスタ!$K$4&amp;"_"&amp;AG$33,データシート1!$A:$BS,MATCH("aa_"&amp;$S46,データシート1!$A$1:$BS$1,0),0)</f>
        <v>0</v>
      </c>
      <c r="AH46" s="1019">
        <f>VLOOKUP(年度マスタ!$K$4&amp;"_"&amp;AH$33,データシート1!$A:$BS,MATCH("aa_"&amp;$S46,データシート1!$A$1:$BS$1,0),0)</f>
        <v>0</v>
      </c>
      <c r="AI46" s="1019">
        <f>VLOOKUP(年度マスタ!$K$4&amp;"_"&amp;AI$33,データシート1!$A:$BS,MATCH("aa_"&amp;$S46,データシート1!$A$1:$BS$1,0),0)</f>
        <v>0</v>
      </c>
      <c r="AJ46" s="1019">
        <f>VLOOKUP(年度マスタ!$K$4&amp;"_"&amp;AJ$33,データシート1!$A:$BS,MATCH("aa_"&amp;$S46,データシート1!$A$1:$BS$1,0),0)</f>
        <v>0</v>
      </c>
      <c r="AK46" s="1020">
        <f>VLOOKUP(年度マスタ!$K$4&amp;"_"&amp;AK$33,データシート1!$A:$BS,MATCH("aa_"&amp;$S46,データシート1!$A$1:$BS$1,0),0)</f>
        <v>0</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6.631988295498159</v>
      </c>
      <c r="Y47" s="1022">
        <f>VLOOKUP(年度マスタ!$K$4&amp;"_"&amp;Y$33,データシート1!$A:$BS,MATCH("aa_"&amp;$S47,データシート1!$A$1:$BS$1,0),0)</f>
        <v>5.4128532313736333</v>
      </c>
      <c r="Z47" s="1022">
        <f>VLOOKUP(年度マスタ!$K$4&amp;"_"&amp;Z$33,データシート1!$A:$BS,MATCH("aa_"&amp;$S47,データシート1!$A$1:$BS$1,0),0)</f>
        <v>6.3244430688786428</v>
      </c>
      <c r="AA47" s="1022">
        <f>VLOOKUP(年度マスタ!$K$4&amp;"_"&amp;AA$33,データシート1!$A:$BS,MATCH("aa_"&amp;$S47,データシート1!$A$1:$BS$1,0),0)</f>
        <v>5.6343589801738636</v>
      </c>
      <c r="AB47" s="1022">
        <f>VLOOKUP(年度マスタ!$K$4&amp;"_"&amp;AB$33,データシート1!$A:$BS,MATCH("aa_"&amp;$S47,データシート1!$A$1:$BS$1,0),0)</f>
        <v>5.6002735146156253</v>
      </c>
      <c r="AC47" s="1022">
        <f>VLOOKUP(年度マスタ!$K$4&amp;"_"&amp;AC$33,データシート1!$A:$BS,MATCH("aa_"&amp;$S47,データシート1!$A$1:$BS$1,0),0)</f>
        <v>5.6545645399555857</v>
      </c>
      <c r="AD47" s="1022">
        <f>VLOOKUP(年度マスタ!$K$4&amp;"_"&amp;AD$33,データシート1!$A:$BS,MATCH("aa_"&amp;$S47,データシート1!$A$1:$BS$1,0),0)</f>
        <v>5.457564192008002</v>
      </c>
      <c r="AE47" s="1022">
        <f>VLOOKUP(年度マスタ!$K$4&amp;"_"&amp;AE$33,データシート1!$A:$BS,MATCH("aa_"&amp;$S47,データシート1!$A$1:$BS$1,0),0)</f>
        <v>4.771932622022284</v>
      </c>
      <c r="AF47" s="1022">
        <f>VLOOKUP(年度マスタ!$K$4&amp;"_"&amp;AF$33,データシート1!$A:$BS,MATCH("aa_"&amp;$S47,データシート1!$A$1:$BS$1,0),0)</f>
        <v>6.2392241775226811</v>
      </c>
      <c r="AG47" s="1022">
        <f>VLOOKUP(年度マスタ!$K$4&amp;"_"&amp;AG$33,データシート1!$A:$BS,MATCH("aa_"&amp;$S47,データシート1!$A$1:$BS$1,0),0)</f>
        <v>5.1486944695745107</v>
      </c>
      <c r="AH47" s="1022">
        <f>VLOOKUP(年度マスタ!$K$4&amp;"_"&amp;AH$33,データシート1!$A:$BS,MATCH("aa_"&amp;$S47,データシート1!$A$1:$BS$1,0),0)</f>
        <v>4.819404650188968</v>
      </c>
      <c r="AI47" s="1022">
        <f>VLOOKUP(年度マスタ!$K$4&amp;"_"&amp;AI$33,データシート1!$A:$BS,MATCH("aa_"&amp;$S47,データシート1!$A$1:$BS$1,0),0)</f>
        <v>7.2066684624534982</v>
      </c>
      <c r="AJ47" s="1022">
        <f>VLOOKUP(年度マスタ!$K$4&amp;"_"&amp;AJ$33,データシート1!$A:$BS,MATCH("aa_"&amp;$S47,データシート1!$A$1:$BS$1,0),0)</f>
        <v>5.2135709196407003</v>
      </c>
      <c r="AK47" s="1023">
        <f>VLOOKUP(年度マスタ!$K$4&amp;"_"&amp;AK$33,データシート1!$A:$BS,MATCH("aa_"&amp;$S47,データシート1!$A$1:$BS$1,0),0)</f>
        <v>7.2342328188283922</v>
      </c>
      <c r="AL47" s="373"/>
      <c r="AW47" s="19" t="str">
        <f>年度マスタ!I4</f>
        <v>埼玉県</v>
      </c>
      <c r="AX47" s="408">
        <f>SUM(AY38:BA38)</f>
        <v>7603.6172027411958</v>
      </c>
      <c r="AY47" s="408">
        <f t="shared" si="17"/>
        <v>8239.2573980993948</v>
      </c>
      <c r="AZ47" s="408">
        <f t="shared" si="17"/>
        <v>8103.9352385165703</v>
      </c>
      <c r="BA47" s="408">
        <f>SUM(BD38:BG38)</f>
        <v>8270.7962871931868</v>
      </c>
      <c r="BB47" s="408">
        <f>BH38</f>
        <v>826.38992055120491</v>
      </c>
      <c r="BC47" s="408">
        <f>SUM(AX47:BB47)</f>
        <v>33043.996047101551</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1656</v>
      </c>
      <c r="AL48" s="411"/>
      <c r="AW48" s="19" t="str">
        <f>年度マスタ!J4</f>
        <v>白岡市</v>
      </c>
      <c r="AX48" s="408">
        <f>SUM(AY39:BA39)</f>
        <v>35.564535642344765</v>
      </c>
      <c r="AY48" s="408">
        <f>BB39</f>
        <v>45.759650078182901</v>
      </c>
      <c r="AZ48" s="408">
        <f>BC39</f>
        <v>52.876542263629283</v>
      </c>
      <c r="BA48" s="408">
        <f>SUM(BD39:BG39)</f>
        <v>60.890549425894925</v>
      </c>
      <c r="BB48" s="408">
        <f>BH39</f>
        <v>7.2342328188283922</v>
      </c>
      <c r="BC48" s="408">
        <f>SUM(AX48:BB48)</f>
        <v>202.32551022888026</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202.32551022888026</v>
      </c>
      <c r="P51" s="500">
        <f>P52+P56+P57+P58+P64</f>
        <v>1</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35.564535642344765</v>
      </c>
      <c r="P52" s="501">
        <f t="shared" ref="P52:P64" si="18">O52/$O$51</f>
        <v>0.17577880121054665</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29.568709852044819</v>
      </c>
      <c r="P53" s="502">
        <f t="shared" si="18"/>
        <v>0.14614424952441876</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1.8009068150643717</v>
      </c>
      <c r="P54" s="502">
        <f t="shared" si="18"/>
        <v>8.9010368145227958E-3</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4.1949189752355736</v>
      </c>
      <c r="P55" s="502">
        <f t="shared" si="18"/>
        <v>2.0733514871605074E-2</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45.759650078182901</v>
      </c>
      <c r="P56" s="501">
        <f t="shared" si="18"/>
        <v>0.22616846499691218</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52.876542263629283</v>
      </c>
      <c r="P57" s="501">
        <f t="shared" si="18"/>
        <v>0.26134392150457358</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60.890549425894925</v>
      </c>
      <c r="P58" s="501">
        <f t="shared" si="18"/>
        <v>0.30095339612396199</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57.745601128435666</v>
      </c>
      <c r="P59" s="502">
        <f t="shared" si="18"/>
        <v>0.28540939332420856</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36.132738087918838</v>
      </c>
      <c r="P60" s="502">
        <f t="shared" si="18"/>
        <v>0.1785871591132713</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21.612863040516828</v>
      </c>
      <c r="P61" s="502">
        <f t="shared" si="18"/>
        <v>0.10682223421093726</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3.1449482974592566</v>
      </c>
      <c r="P62" s="502">
        <f t="shared" si="18"/>
        <v>1.5544002799753433E-2</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0</v>
      </c>
      <c r="P63" s="502">
        <f t="shared" si="18"/>
        <v>0</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7.2342328188283922</v>
      </c>
      <c r="P64" s="679">
        <f t="shared" si="18"/>
        <v>3.5755416164005634E-2</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1605</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1633</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白岡市</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504.25580000000002</v>
      </c>
      <c r="AI7" s="88">
        <f>VLOOKUP(年度マスタ!$K$4&amp;"_"&amp;$AG7,データシート1!$A:$BS,MATCH("ab_"&amp;AI$2,データシート1!$A$1:$BS$1,0),0)</f>
        <v>857</v>
      </c>
      <c r="AJ7" s="88">
        <f>VLOOKUP(年度マスタ!$K$4&amp;"_"&amp;$AG7,データシート1!$A:$BS,MATCH("ab_"&amp;AJ$2,データシート1!$A$1:$BS$1,0),0)</f>
        <v>7</v>
      </c>
      <c r="AK7" s="88">
        <f>VLOOKUP(年度マスタ!$K$4&amp;"_"&amp;$AG7,データシート1!$A:$BS,MATCH("ab_"&amp;AK$2,データシート1!$A$1:$BS$1,0),0)</f>
        <v>9758</v>
      </c>
      <c r="AL7" s="88">
        <f>VLOOKUP(年度マスタ!$K$4&amp;"_"&amp;$AG7,データシート1!$A:$BS,MATCH("ab_"&amp;AL$2,データシート1!$A$1:$BS$1,0),0)</f>
        <v>17962</v>
      </c>
      <c r="AM7" s="88">
        <f>VLOOKUP(年度マスタ!$K$4&amp;"_"&amp;$AG7,データシート1!$A:$BS,MATCH("ab_"&amp;AM$2,データシート1!$A$1:$BS$1,0),0)</f>
        <v>22594</v>
      </c>
      <c r="AN7" s="88">
        <f>VLOOKUP(年度マスタ!$K$4&amp;"_"&amp;$AG7,データシート1!$A:$BS,MATCH("ab_"&amp;AN$2,データシート1!$A$1:$BS$1,0),0)</f>
        <v>4607</v>
      </c>
      <c r="AO7" s="88">
        <f>VLOOKUP(年度マスタ!$K$4&amp;"_"&amp;$AG7,データシート1!$A:$BS,MATCH("ab_"&amp;AO$2,データシート1!$A$1:$BS$1,0),0)</f>
        <v>49759</v>
      </c>
      <c r="AP7" s="88">
        <f>VLOOKUP(年度マスタ!$K$4&amp;"_"&amp;$AG7,データシート1!$A:$BS,MATCH("ab_"&amp;AP$2,データシート1!$A$1:$BS$1,0),0)</f>
        <v>0</v>
      </c>
      <c r="AQ7" s="1073">
        <f>VLOOKUP(年度マスタ!$K$4&amp;"_"&amp;$AG7,データシート1!$A:$BS,MATCH("ab_"&amp;AQ$2,データシート1!$A$1:$BS$1,0),0)</f>
        <v>6.631988295498159</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387.20229999999998</v>
      </c>
      <c r="AI8" s="88">
        <f>VLOOKUP(年度マスタ!$K$4&amp;"_"&amp;$AG8,データシート1!$A:$BS,MATCH("ab_"&amp;AI$2,データシート1!$A$1:$BS$1,0),0)</f>
        <v>1108</v>
      </c>
      <c r="AJ8" s="88">
        <f>VLOOKUP(年度マスタ!$K$4&amp;"_"&amp;$AG8,データシート1!$A:$BS,MATCH("ab_"&amp;AJ$2,データシート1!$A$1:$BS$1,0),0)</f>
        <v>4</v>
      </c>
      <c r="AK8" s="88">
        <f>VLOOKUP(年度マスタ!$K$4&amp;"_"&amp;$AG8,データシート1!$A:$BS,MATCH("ab_"&amp;AK$2,データシート1!$A$1:$BS$1,0),0)</f>
        <v>10987</v>
      </c>
      <c r="AL8" s="88">
        <f>VLOOKUP(年度マスタ!$K$4&amp;"_"&amp;$AG8,データシート1!$A:$BS,MATCH("ab_"&amp;AL$2,データシート1!$A$1:$BS$1,0),0)</f>
        <v>18345</v>
      </c>
      <c r="AM8" s="88">
        <f>VLOOKUP(年度マスタ!$K$4&amp;"_"&amp;$AG8,データシート1!$A:$BS,MATCH("ab_"&amp;AM$2,データシート1!$A$1:$BS$1,0),0)</f>
        <v>22885</v>
      </c>
      <c r="AN8" s="88">
        <f>VLOOKUP(年度マスタ!$K$4&amp;"_"&amp;$AG8,データシート1!$A:$BS,MATCH("ab_"&amp;AN$2,データシート1!$A$1:$BS$1,0),0)</f>
        <v>4581</v>
      </c>
      <c r="AO8" s="88">
        <f>VLOOKUP(年度マスタ!$K$4&amp;"_"&amp;$AG8,データシート1!$A:$BS,MATCH("ab_"&amp;AO$2,データシート1!$A$1:$BS$1,0),0)</f>
        <v>50144</v>
      </c>
      <c r="AP8" s="88">
        <f>VLOOKUP(年度マスタ!$K$4&amp;"_"&amp;$AG8,データシート1!$A:$BS,MATCH("ab_"&amp;AP$2,データシート1!$A$1:$BS$1,0),0)</f>
        <v>0</v>
      </c>
      <c r="AQ8" s="1073">
        <f>VLOOKUP(年度マスタ!$K$4&amp;"_"&amp;$AG8,データシート1!$A:$BS,MATCH("ab_"&amp;AQ$2,データシート1!$A$1:$BS$1,0),0)</f>
        <v>5.4128532313736333</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453.39769999999999</v>
      </c>
      <c r="AI9" s="88">
        <f>VLOOKUP(年度マスタ!$K$4&amp;"_"&amp;$AG9,データシート1!$A:$BS,MATCH("ab_"&amp;AI$2,データシート1!$A$1:$BS$1,0),0)</f>
        <v>1108</v>
      </c>
      <c r="AJ9" s="88">
        <f>VLOOKUP(年度マスタ!$K$4&amp;"_"&amp;$AG9,データシート1!$A:$BS,MATCH("ab_"&amp;AJ$2,データシート1!$A$1:$BS$1,0),0)</f>
        <v>4</v>
      </c>
      <c r="AK9" s="88">
        <f>VLOOKUP(年度マスタ!$K$4&amp;"_"&amp;$AG9,データシート1!$A:$BS,MATCH("ab_"&amp;AK$2,データシート1!$A$1:$BS$1,0),0)</f>
        <v>10987</v>
      </c>
      <c r="AL9" s="88">
        <f>VLOOKUP(年度マスタ!$K$4&amp;"_"&amp;$AG9,データシート1!$A:$BS,MATCH("ab_"&amp;AL$2,データシート1!$A$1:$BS$1,0),0)</f>
        <v>18609</v>
      </c>
      <c r="AM9" s="88">
        <f>VLOOKUP(年度マスタ!$K$4&amp;"_"&amp;$AG9,データシート1!$A:$BS,MATCH("ab_"&amp;AM$2,データシート1!$A$1:$BS$1,0),0)</f>
        <v>23128</v>
      </c>
      <c r="AN9" s="88">
        <f>VLOOKUP(年度マスタ!$K$4&amp;"_"&amp;$AG9,データシート1!$A:$BS,MATCH("ab_"&amp;AN$2,データシート1!$A$1:$BS$1,0),0)</f>
        <v>4492</v>
      </c>
      <c r="AO9" s="88">
        <f>VLOOKUP(年度マスタ!$K$4&amp;"_"&amp;$AG9,データシート1!$A:$BS,MATCH("ab_"&amp;AO$2,データシート1!$A$1:$BS$1,0),0)</f>
        <v>50358</v>
      </c>
      <c r="AP9" s="88">
        <f>VLOOKUP(年度マスタ!$K$4&amp;"_"&amp;$AG9,データシート1!$A:$BS,MATCH("ab_"&amp;AP$2,データシート1!$A$1:$BS$1,0),0)</f>
        <v>0</v>
      </c>
      <c r="AQ9" s="1073">
        <f>VLOOKUP(年度マスタ!$K$4&amp;"_"&amp;$AG9,データシート1!$A:$BS,MATCH("ab_"&amp;AQ$2,データシート1!$A$1:$BS$1,0),0)</f>
        <v>6.3244430688786428</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454.899</v>
      </c>
      <c r="AI10" s="88">
        <f>VLOOKUP(年度マスタ!$K$4&amp;"_"&amp;$AG10,データシート1!$A:$BS,MATCH("ab_"&amp;AI$2,データシート1!$A$1:$BS$1,0),0)</f>
        <v>1108</v>
      </c>
      <c r="AJ10" s="88">
        <f>VLOOKUP(年度マスタ!$K$4&amp;"_"&amp;$AG10,データシート1!$A:$BS,MATCH("ab_"&amp;AJ$2,データシート1!$A$1:$BS$1,0),0)</f>
        <v>4</v>
      </c>
      <c r="AK10" s="88">
        <f>VLOOKUP(年度マスタ!$K$4&amp;"_"&amp;$AG10,データシート1!$A:$BS,MATCH("ab_"&amp;AK$2,データシート1!$A$1:$BS$1,0),0)</f>
        <v>10987</v>
      </c>
      <c r="AL10" s="88">
        <f>VLOOKUP(年度マスタ!$K$4&amp;"_"&amp;$AG10,データシート1!$A:$BS,MATCH("ab_"&amp;AL$2,データシート1!$A$1:$BS$1,0),0)</f>
        <v>18902</v>
      </c>
      <c r="AM10" s="88">
        <f>VLOOKUP(年度マスタ!$K$4&amp;"_"&amp;$AG10,データシート1!$A:$BS,MATCH("ab_"&amp;AM$2,データシート1!$A$1:$BS$1,0),0)</f>
        <v>23593</v>
      </c>
      <c r="AN10" s="88">
        <f>VLOOKUP(年度マスタ!$K$4&amp;"_"&amp;$AG10,データシート1!$A:$BS,MATCH("ab_"&amp;AN$2,データシート1!$A$1:$BS$1,0),0)</f>
        <v>4494</v>
      </c>
      <c r="AO10" s="88">
        <f>VLOOKUP(年度マスタ!$K$4&amp;"_"&amp;$AG10,データシート1!$A:$BS,MATCH("ab_"&amp;AO$2,データシート1!$A$1:$BS$1,0),0)</f>
        <v>50553</v>
      </c>
      <c r="AP10" s="88">
        <f>VLOOKUP(年度マスタ!$K$4&amp;"_"&amp;$AG10,データシート1!$A:$BS,MATCH("ab_"&amp;AP$2,データシート1!$A$1:$BS$1,0),0)</f>
        <v>0</v>
      </c>
      <c r="AQ10" s="1073">
        <f>VLOOKUP(年度マスタ!$K$4&amp;"_"&amp;$AG10,データシート1!$A:$BS,MATCH("ab_"&amp;AQ$2,データシート1!$A$1:$BS$1,0),0)</f>
        <v>5.6343589801738636</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487.45699999999999</v>
      </c>
      <c r="AI11" s="88">
        <f>VLOOKUP(年度マスタ!$K$4&amp;"_"&amp;$AG11,データシート1!$A:$BS,MATCH("ab_"&amp;AI$2,データシート1!$A$1:$BS$1,0),0)</f>
        <v>1108</v>
      </c>
      <c r="AJ11" s="88">
        <f>VLOOKUP(年度マスタ!$K$4&amp;"_"&amp;$AG11,データシート1!$A:$BS,MATCH("ab_"&amp;AJ$2,データシート1!$A$1:$BS$1,0),0)</f>
        <v>4</v>
      </c>
      <c r="AK11" s="88">
        <f>VLOOKUP(年度マスタ!$K$4&amp;"_"&amp;$AG11,データシート1!$A:$BS,MATCH("ab_"&amp;AK$2,データシート1!$A$1:$BS$1,0),0)</f>
        <v>10987</v>
      </c>
      <c r="AL11" s="88">
        <f>VLOOKUP(年度マスタ!$K$4&amp;"_"&amp;$AG11,データシート1!$A:$BS,MATCH("ab_"&amp;AL$2,データシート1!$A$1:$BS$1,0),0)</f>
        <v>19260</v>
      </c>
      <c r="AM11" s="88">
        <f>VLOOKUP(年度マスタ!$K$4&amp;"_"&amp;$AG11,データシート1!$A:$BS,MATCH("ab_"&amp;AM$2,データシート1!$A$1:$BS$1,0),0)</f>
        <v>23949</v>
      </c>
      <c r="AN11" s="88">
        <f>VLOOKUP(年度マスタ!$K$4&amp;"_"&amp;$AG11,データシート1!$A:$BS,MATCH("ab_"&amp;AN$2,データシート1!$A$1:$BS$1,0),0)</f>
        <v>4400</v>
      </c>
      <c r="AO11" s="88">
        <f>VLOOKUP(年度マスタ!$K$4&amp;"_"&amp;$AG11,データシート1!$A:$BS,MATCH("ab_"&amp;AO$2,データシート1!$A$1:$BS$1,0),0)</f>
        <v>50970</v>
      </c>
      <c r="AP11" s="88">
        <f>VLOOKUP(年度マスタ!$K$4&amp;"_"&amp;$AG11,データシート1!$A:$BS,MATCH("ab_"&amp;AP$2,データシート1!$A$1:$BS$1,0),0)</f>
        <v>0</v>
      </c>
      <c r="AQ11" s="1073">
        <f>VLOOKUP(年度マスタ!$K$4&amp;"_"&amp;$AG11,データシート1!$A:$BS,MATCH("ab_"&amp;AQ$2,データシート1!$A$1:$BS$1,0),0)</f>
        <v>5.6002735146156253</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475.91750000000002</v>
      </c>
      <c r="AI12" s="88">
        <f>VLOOKUP(年度マスタ!$K$4&amp;"_"&amp;$AG12,データシート1!$A:$BS,MATCH("ab_"&amp;AI$2,データシート1!$A$1:$BS$1,0),0)</f>
        <v>1108</v>
      </c>
      <c r="AJ12" s="88">
        <f>VLOOKUP(年度マスタ!$K$4&amp;"_"&amp;$AG12,データシート1!$A:$BS,MATCH("ab_"&amp;AJ$2,データシート1!$A$1:$BS$1,0),0)</f>
        <v>4</v>
      </c>
      <c r="AK12" s="88">
        <f>VLOOKUP(年度マスタ!$K$4&amp;"_"&amp;$AG12,データシート1!$A:$BS,MATCH("ab_"&amp;AK$2,データシート1!$A$1:$BS$1,0),0)</f>
        <v>10987</v>
      </c>
      <c r="AL12" s="88">
        <f>VLOOKUP(年度マスタ!$K$4&amp;"_"&amp;$AG12,データシート1!$A:$BS,MATCH("ab_"&amp;AL$2,データシート1!$A$1:$BS$1,0),0)</f>
        <v>19533</v>
      </c>
      <c r="AM12" s="88">
        <f>VLOOKUP(年度マスタ!$K$4&amp;"_"&amp;$AG12,データシート1!$A:$BS,MATCH("ab_"&amp;AM$2,データシート1!$A$1:$BS$1,0),0)</f>
        <v>24406</v>
      </c>
      <c r="AN12" s="88">
        <f>VLOOKUP(年度マスタ!$K$4&amp;"_"&amp;$AG12,データシート1!$A:$BS,MATCH("ab_"&amp;AN$2,データシート1!$A$1:$BS$1,0),0)</f>
        <v>4411</v>
      </c>
      <c r="AO12" s="88">
        <f>VLOOKUP(年度マスタ!$K$4&amp;"_"&amp;$AG12,データシート1!$A:$BS,MATCH("ab_"&amp;AO$2,データシート1!$A$1:$BS$1,0),0)</f>
        <v>51267</v>
      </c>
      <c r="AP12" s="88">
        <f>VLOOKUP(年度マスタ!$K$4&amp;"_"&amp;$AG12,データシート1!$A:$BS,MATCH("ab_"&amp;AP$2,データシート1!$A$1:$BS$1,0),0)</f>
        <v>0</v>
      </c>
      <c r="AQ12" s="1073">
        <f>VLOOKUP(年度マスタ!$K$4&amp;"_"&amp;$AG12,データシート1!$A:$BS,MATCH("ab_"&amp;AQ$2,データシート1!$A$1:$BS$1,0),0)</f>
        <v>5.6545645399555857</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488.8648</v>
      </c>
      <c r="AI13" s="88">
        <f>VLOOKUP(年度マスタ!$K$4&amp;"_"&amp;$AG13,データシート1!$A:$BS,MATCH("ab_"&amp;AI$2,データシート1!$A$1:$BS$1,0),0)</f>
        <v>792</v>
      </c>
      <c r="AJ13" s="88">
        <f>VLOOKUP(年度マスタ!$K$4&amp;"_"&amp;$AG13,データシート1!$A:$BS,MATCH("ab_"&amp;AJ$2,データシート1!$A$1:$BS$1,0),0)</f>
        <v>3</v>
      </c>
      <c r="AK13" s="88">
        <f>VLOOKUP(年度マスタ!$K$4&amp;"_"&amp;$AG13,データシート1!$A:$BS,MATCH("ab_"&amp;AK$2,データシート1!$A$1:$BS$1,0),0)</f>
        <v>11550</v>
      </c>
      <c r="AL13" s="88">
        <f>VLOOKUP(年度マスタ!$K$4&amp;"_"&amp;$AG13,データシート1!$A:$BS,MATCH("ab_"&amp;AL$2,データシート1!$A$1:$BS$1,0),0)</f>
        <v>19936</v>
      </c>
      <c r="AM13" s="88">
        <f>VLOOKUP(年度マスタ!$K$4&amp;"_"&amp;$AG13,データシート1!$A:$BS,MATCH("ab_"&amp;AM$2,データシート1!$A$1:$BS$1,0),0)</f>
        <v>24692</v>
      </c>
      <c r="AN13" s="88">
        <f>VLOOKUP(年度マスタ!$K$4&amp;"_"&amp;$AG13,データシート1!$A:$BS,MATCH("ab_"&amp;AN$2,データシート1!$A$1:$BS$1,0),0)</f>
        <v>4401</v>
      </c>
      <c r="AO13" s="88">
        <f>VLOOKUP(年度マスタ!$K$4&amp;"_"&amp;$AG13,データシート1!$A:$BS,MATCH("ab_"&amp;AO$2,データシート1!$A$1:$BS$1,0),0)</f>
        <v>51688</v>
      </c>
      <c r="AP13" s="88">
        <f>VLOOKUP(年度マスタ!$K$4&amp;"_"&amp;$AG13,データシート1!$A:$BS,MATCH("ab_"&amp;AP$2,データシート1!$A$1:$BS$1,0),0)</f>
        <v>0</v>
      </c>
      <c r="AQ13" s="1073">
        <f>VLOOKUP(年度マスタ!$K$4&amp;"_"&amp;$AG13,データシート1!$A:$BS,MATCH("ab_"&amp;AQ$2,データシート1!$A$1:$BS$1,0),0)</f>
        <v>5.457564192008002</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459.60599999999999</v>
      </c>
      <c r="AI14" s="88">
        <f>VLOOKUP(年度マスタ!$K$4&amp;"_"&amp;$AG14,データシート1!$A:$BS,MATCH("ab_"&amp;AI$2,データシート1!$A$1:$BS$1,0),0)</f>
        <v>792</v>
      </c>
      <c r="AJ14" s="88">
        <f>VLOOKUP(年度マスタ!$K$4&amp;"_"&amp;$AG14,データシート1!$A:$BS,MATCH("ab_"&amp;AJ$2,データシート1!$A$1:$BS$1,0),0)</f>
        <v>3</v>
      </c>
      <c r="AK14" s="88">
        <f>VLOOKUP(年度マスタ!$K$4&amp;"_"&amp;$AG14,データシート1!$A:$BS,MATCH("ab_"&amp;AK$2,データシート1!$A$1:$BS$1,0),0)</f>
        <v>11550</v>
      </c>
      <c r="AL14" s="88">
        <f>VLOOKUP(年度マスタ!$K$4&amp;"_"&amp;$AG14,データシート1!$A:$BS,MATCH("ab_"&amp;AL$2,データシート1!$A$1:$BS$1,0),0)</f>
        <v>20387</v>
      </c>
      <c r="AM14" s="88">
        <f>VLOOKUP(年度マスタ!$K$4&amp;"_"&amp;$AG14,データシート1!$A:$BS,MATCH("ab_"&amp;AM$2,データシート1!$A$1:$BS$1,0),0)</f>
        <v>24886</v>
      </c>
      <c r="AN14" s="88">
        <f>VLOOKUP(年度マスタ!$K$4&amp;"_"&amp;$AG14,データシート1!$A:$BS,MATCH("ab_"&amp;AN$2,データシート1!$A$1:$BS$1,0),0)</f>
        <v>4466</v>
      </c>
      <c r="AO14" s="88">
        <f>VLOOKUP(年度マスタ!$K$4&amp;"_"&amp;$AG14,データシート1!$A:$BS,MATCH("ab_"&amp;AO$2,データシート1!$A$1:$BS$1,0),0)</f>
        <v>52035</v>
      </c>
      <c r="AP14" s="88">
        <f>VLOOKUP(年度マスタ!$K$4&amp;"_"&amp;$AG14,データシート1!$A:$BS,MATCH("ab_"&amp;AP$2,データシート1!$A$1:$BS$1,0),0)</f>
        <v>0</v>
      </c>
      <c r="AQ14" s="1073">
        <f>VLOOKUP(年度マスタ!$K$4&amp;"_"&amp;$AG14,データシート1!$A:$BS,MATCH("ab_"&amp;AQ$2,データシート1!$A$1:$BS$1,0),0)</f>
        <v>4.771932622022284</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550.36479999999995</v>
      </c>
      <c r="AI15" s="88">
        <f>VLOOKUP(年度マスタ!$K$4&amp;"_"&amp;$AG15,データシート1!$A:$BS,MATCH("ab_"&amp;AI$2,データシート1!$A$1:$BS$1,0),0)</f>
        <v>792</v>
      </c>
      <c r="AJ15" s="88">
        <f>VLOOKUP(年度マスタ!$K$4&amp;"_"&amp;$AG15,データシート1!$A:$BS,MATCH("ab_"&amp;AJ$2,データシート1!$A$1:$BS$1,0),0)</f>
        <v>3</v>
      </c>
      <c r="AK15" s="88">
        <f>VLOOKUP(年度マスタ!$K$4&amp;"_"&amp;$AG15,データシート1!$A:$BS,MATCH("ab_"&amp;AK$2,データシート1!$A$1:$BS$1,0),0)</f>
        <v>11550</v>
      </c>
      <c r="AL15" s="88">
        <f>VLOOKUP(年度マスタ!$K$4&amp;"_"&amp;$AG15,データシート1!$A:$BS,MATCH("ab_"&amp;AL$2,データシート1!$A$1:$BS$1,0),0)</f>
        <v>20785</v>
      </c>
      <c r="AM15" s="88">
        <f>VLOOKUP(年度マスタ!$K$4&amp;"_"&amp;$AG15,データシート1!$A:$BS,MATCH("ab_"&amp;AM$2,データシート1!$A$1:$BS$1,0),0)</f>
        <v>25240</v>
      </c>
      <c r="AN15" s="88">
        <f>VLOOKUP(年度マスタ!$K$4&amp;"_"&amp;$AG15,データシート1!$A:$BS,MATCH("ab_"&amp;AN$2,データシート1!$A$1:$BS$1,0),0)</f>
        <v>4584</v>
      </c>
      <c r="AO15" s="88">
        <f>VLOOKUP(年度マスタ!$K$4&amp;"_"&amp;$AG15,データシート1!$A:$BS,MATCH("ab_"&amp;AO$2,データシート1!$A$1:$BS$1,0),0)</f>
        <v>52257</v>
      </c>
      <c r="AP15" s="88">
        <f>VLOOKUP(年度マスタ!$K$4&amp;"_"&amp;$AG15,データシート1!$A:$BS,MATCH("ab_"&amp;AP$2,データシート1!$A$1:$BS$1,0),0)</f>
        <v>0</v>
      </c>
      <c r="AQ15" s="1073">
        <f>VLOOKUP(年度マスタ!$K$4&amp;"_"&amp;$AG15,データシート1!$A:$BS,MATCH("ab_"&amp;AQ$2,データシート1!$A$1:$BS$1,0),0)</f>
        <v>6.2392241775226811</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597.05730000000005</v>
      </c>
      <c r="AI16" s="88">
        <f>VLOOKUP(年度マスタ!$K$4&amp;"_"&amp;$AG16,データシート1!$A:$BS,MATCH("ab_"&amp;AI$2,データシート1!$A$1:$BS$1,0),0)</f>
        <v>792</v>
      </c>
      <c r="AJ16" s="88">
        <f>VLOOKUP(年度マスタ!$K$4&amp;"_"&amp;$AG16,データシート1!$A:$BS,MATCH("ab_"&amp;AJ$2,データシート1!$A$1:$BS$1,0),0)</f>
        <v>3</v>
      </c>
      <c r="AK16" s="88">
        <f>VLOOKUP(年度マスタ!$K$4&amp;"_"&amp;$AG16,データシート1!$A:$BS,MATCH("ab_"&amp;AK$2,データシート1!$A$1:$BS$1,0),0)</f>
        <v>11550</v>
      </c>
      <c r="AL16" s="88">
        <f>VLOOKUP(年度マスタ!$K$4&amp;"_"&amp;$AG16,データシート1!$A:$BS,MATCH("ab_"&amp;AL$2,データシート1!$A$1:$BS$1,0),0)</f>
        <v>21148</v>
      </c>
      <c r="AM16" s="88">
        <f>VLOOKUP(年度マスタ!$K$4&amp;"_"&amp;$AG16,データシート1!$A:$BS,MATCH("ab_"&amp;AM$2,データシート1!$A$1:$BS$1,0),0)</f>
        <v>25585</v>
      </c>
      <c r="AN16" s="88">
        <f>VLOOKUP(年度マスタ!$K$4&amp;"_"&amp;$AG16,データシート1!$A:$BS,MATCH("ab_"&amp;AN$2,データシート1!$A$1:$BS$1,0),0)</f>
        <v>4640</v>
      </c>
      <c r="AO16" s="88">
        <f>VLOOKUP(年度マスタ!$K$4&amp;"_"&amp;$AG16,データシート1!$A:$BS,MATCH("ab_"&amp;AO$2,データシート1!$A$1:$BS$1,0),0)</f>
        <v>52539</v>
      </c>
      <c r="AP16" s="88">
        <f>VLOOKUP(年度マスタ!$K$4&amp;"_"&amp;$AG16,データシート1!$A:$BS,MATCH("ab_"&amp;AP$2,データシート1!$A$1:$BS$1,0),0)</f>
        <v>0</v>
      </c>
      <c r="AQ16" s="1073">
        <f>VLOOKUP(年度マスタ!$K$4&amp;"_"&amp;$AG16,データシート1!$A:$BS,MATCH("ab_"&amp;AQ$2,データシート1!$A$1:$BS$1,0),0)</f>
        <v>5.1486944695745107</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616.39790000000005</v>
      </c>
      <c r="AI17" s="187">
        <f>VLOOKUP(年度マスタ!$K$4&amp;"_"&amp;$AG17,データシート1!$A:$BS,MATCH("ab_"&amp;AI$2,データシート1!$A$1:$BS$1,0),0)</f>
        <v>792</v>
      </c>
      <c r="AJ17" s="187">
        <f>VLOOKUP(年度マスタ!$K$4&amp;"_"&amp;$AG17,データシート1!$A:$BS,MATCH("ab_"&amp;AJ$2,データシート1!$A$1:$BS$1,0),0)</f>
        <v>3</v>
      </c>
      <c r="AK17" s="187">
        <f>VLOOKUP(年度マスタ!$K$4&amp;"_"&amp;$AG17,データシート1!$A:$BS,MATCH("ab_"&amp;AK$2,データシート1!$A$1:$BS$1,0),0)</f>
        <v>11550</v>
      </c>
      <c r="AL17" s="187">
        <f>VLOOKUP(年度マスタ!$K$4&amp;"_"&amp;$AG17,データシート1!$A:$BS,MATCH("ab_"&amp;AL$2,データシート1!$A$1:$BS$1,0),0)</f>
        <v>21379</v>
      </c>
      <c r="AM17" s="187">
        <f>VLOOKUP(年度マスタ!$K$4&amp;"_"&amp;$AG17,データシート1!$A:$BS,MATCH("ab_"&amp;AM$2,データシート1!$A$1:$BS$1,0),0)</f>
        <v>25781</v>
      </c>
      <c r="AN17" s="187">
        <f>VLOOKUP(年度マスタ!$K$4&amp;"_"&amp;$AG17,データシート1!$A:$BS,MATCH("ab_"&amp;AN$2,データシート1!$A$1:$BS$1,0),0)</f>
        <v>4612</v>
      </c>
      <c r="AO17" s="187">
        <f>VLOOKUP(年度マスタ!$K$4&amp;"_"&amp;$AG17,データシート1!$A:$BS,MATCH("ab_"&amp;AO$2,データシート1!$A$1:$BS$1,0),0)</f>
        <v>52497</v>
      </c>
      <c r="AP17" s="187">
        <f>VLOOKUP(年度マスタ!$K$4&amp;"_"&amp;$AG17,データシート1!$A:$BS,MATCH("ab_"&amp;AP$2,データシート1!$A$1:$BS$1,0),0)</f>
        <v>0</v>
      </c>
      <c r="AQ17" s="1074">
        <f>VLOOKUP(年度マスタ!$K$4&amp;"_"&amp;$AG17,データシート1!$A:$BS,MATCH("ab_"&amp;AQ$2,データシート1!$A$1:$BS$1,0),0)</f>
        <v>4.819404650188968</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607.97130000000004</v>
      </c>
      <c r="AI18" s="88">
        <f>VLOOKUP(年度マスタ!$K$4&amp;"_"&amp;$AG18,データシート1!$A:$BS,MATCH("ab_"&amp;AI$2,データシート1!$A$1:$BS$1,0),0)</f>
        <v>792</v>
      </c>
      <c r="AJ18" s="88">
        <f>VLOOKUP(年度マスタ!$K$4&amp;"_"&amp;$AG18,データシート1!$A:$BS,MATCH("ab_"&amp;AJ$2,データシート1!$A$1:$BS$1,0),0)</f>
        <v>3</v>
      </c>
      <c r="AK18" s="88">
        <f>VLOOKUP(年度マスタ!$K$4&amp;"_"&amp;$AG18,データシート1!$A:$BS,MATCH("ab_"&amp;AK$2,データシート1!$A$1:$BS$1,0),0)</f>
        <v>11550</v>
      </c>
      <c r="AL18" s="88">
        <f>VLOOKUP(年度マスタ!$K$4&amp;"_"&amp;$AG18,データシート1!$A:$BS,MATCH("ab_"&amp;AL$2,データシート1!$A$1:$BS$1,0),0)</f>
        <v>21637</v>
      </c>
      <c r="AM18" s="88">
        <f>VLOOKUP(年度マスタ!$K$4&amp;"_"&amp;$AG18,データシート1!$A:$BS,MATCH("ab_"&amp;AM$2,データシート1!$A$1:$BS$1,0),0)</f>
        <v>25998</v>
      </c>
      <c r="AN18" s="88">
        <f>VLOOKUP(年度マスタ!$K$4&amp;"_"&amp;$AG18,データシート1!$A:$BS,MATCH("ab_"&amp;AN$2,データシート1!$A$1:$BS$1,0),0)</f>
        <v>4581</v>
      </c>
      <c r="AO18" s="88">
        <f>VLOOKUP(年度マスタ!$K$4&amp;"_"&amp;$AG18,データシート1!$A:$BS,MATCH("ab_"&amp;AO$2,データシート1!$A$1:$BS$1,0),0)</f>
        <v>52404</v>
      </c>
      <c r="AP18" s="88">
        <f>VLOOKUP(年度マスタ!$K$4&amp;"_"&amp;$AG18,データシート1!$A:$BS,MATCH("ab_"&amp;AP$2,データシート1!$A$1:$BS$1,0),0)</f>
        <v>0</v>
      </c>
      <c r="AQ18" s="1073">
        <f>VLOOKUP(年度マスタ!$K$4&amp;"_"&amp;$AG18,データシート1!$A:$BS,MATCH("ab_"&amp;AQ$2,データシート1!$A$1:$BS$1,0),0)</f>
        <v>7.2066684624534982</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580.07100000000003</v>
      </c>
      <c r="AI19" s="88">
        <f>VLOOKUP(年度マスタ!$K$4&amp;"_"&amp;$AG19,データシート1!$A:$BS,MATCH("ab_"&amp;AI$2,データシート1!$A$1:$BS$1,0),0)</f>
        <v>781</v>
      </c>
      <c r="AJ19" s="88">
        <f>VLOOKUP(年度マスタ!$K$4&amp;"_"&amp;$AG19,データシート1!$A:$BS,MATCH("ab_"&amp;AJ$2,データシート1!$A$1:$BS$1,0),0)</f>
        <v>97</v>
      </c>
      <c r="AK19" s="88">
        <f>VLOOKUP(年度マスタ!$K$4&amp;"_"&amp;$AG19,データシート1!$A:$BS,MATCH("ab_"&amp;AK$2,データシート1!$A$1:$BS$1,0),0)</f>
        <v>12001</v>
      </c>
      <c r="AL19" s="88">
        <f>VLOOKUP(年度マスタ!$K$4&amp;"_"&amp;$AG19,データシート1!$A:$BS,MATCH("ab_"&amp;AL$2,データシート1!$A$1:$BS$1,0),0)</f>
        <v>21977</v>
      </c>
      <c r="AM19" s="88">
        <f>VLOOKUP(年度マスタ!$K$4&amp;"_"&amp;$AG19,データシート1!$A:$BS,MATCH("ab_"&amp;AM$2,データシート1!$A$1:$BS$1,0),0)</f>
        <v>26431</v>
      </c>
      <c r="AN19" s="88">
        <f>VLOOKUP(年度マスタ!$K$4&amp;"_"&amp;$AG19,データシート1!$A:$BS,MATCH("ab_"&amp;AN$2,データシート1!$A$1:$BS$1,0),0)</f>
        <v>4725</v>
      </c>
      <c r="AO19" s="88">
        <f>VLOOKUP(年度マスタ!$K$4&amp;"_"&amp;$AG19,データシート1!$A:$BS,MATCH("ab_"&amp;AO$2,データシート1!$A$1:$BS$1,0),0)</f>
        <v>52475</v>
      </c>
      <c r="AP19" s="88">
        <f>VLOOKUP(年度マスタ!$K$4&amp;"_"&amp;$AG19,データシート1!$A:$BS,MATCH("ab_"&amp;AP$2,データシート1!$A$1:$BS$1,0),0)</f>
        <v>0</v>
      </c>
      <c r="AQ19" s="1073">
        <f>VLOOKUP(年度マスタ!$K$4&amp;"_"&amp;$AG19,データシート1!$A:$BS,MATCH("ab_"&amp;AQ$2,データシート1!$A$1:$BS$1,0),0)</f>
        <v>5.2135709196407003</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611.55949999999996</v>
      </c>
      <c r="AI20" s="88">
        <f>VLOOKUP(年度マスタ!$K$4&amp;"_"&amp;$AG20,データシート1!$A:$BS,MATCH("ab_"&amp;AI$2,データシート1!$A$1:$BS$1,0),0)</f>
        <v>781</v>
      </c>
      <c r="AJ20" s="88">
        <f>VLOOKUP(年度マスタ!$K$4&amp;"_"&amp;$AG20,データシート1!$A:$BS,MATCH("ab_"&amp;AJ$2,データシート1!$A$1:$BS$1,0),0)</f>
        <v>97</v>
      </c>
      <c r="AK20" s="88">
        <f>VLOOKUP(年度マスタ!$K$4&amp;"_"&amp;$AG20,データシート1!$A:$BS,MATCH("ab_"&amp;AK$2,データシート1!$A$1:$BS$1,0),0)</f>
        <v>12001</v>
      </c>
      <c r="AL20" s="88">
        <f>VLOOKUP(年度マスタ!$K$4&amp;"_"&amp;$AG20,データシート1!$A:$BS,MATCH("ab_"&amp;AL$2,データシート1!$A$1:$BS$1,0),0)</f>
        <v>22391</v>
      </c>
      <c r="AM20" s="88">
        <f>VLOOKUP(年度マスタ!$K$4&amp;"_"&amp;$AG20,データシート1!$A:$BS,MATCH("ab_"&amp;AM$2,データシート1!$A$1:$BS$1,0),0)</f>
        <v>26586</v>
      </c>
      <c r="AN20" s="88">
        <f>VLOOKUP(年度マスタ!$K$4&amp;"_"&amp;$AG20,データシート1!$A:$BS,MATCH("ab_"&amp;AN$2,データシート1!$A$1:$BS$1,0),0)</f>
        <v>4755</v>
      </c>
      <c r="AO20" s="88">
        <f>VLOOKUP(年度マスタ!$K$4&amp;"_"&amp;$AG20,データシート1!$A:$BS,MATCH("ab_"&amp;AO$2,データシート1!$A$1:$BS$1,0),0)</f>
        <v>52705</v>
      </c>
      <c r="AP20" s="88">
        <f>VLOOKUP(年度マスタ!$K$4&amp;"_"&amp;$AG20,データシート1!$A:$BS,MATCH("ab_"&amp;AP$2,データシート1!$A$1:$BS$1,0),0)</f>
        <v>0</v>
      </c>
      <c r="AQ20" s="1073">
        <f>VLOOKUP(年度マスタ!$K$4&amp;"_"&amp;$AG20,データシート1!$A:$BS,MATCH("ab_"&amp;AQ$2,データシート1!$A$1:$BS$1,0),0)</f>
        <v>7.2342328188283922</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1634</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白岡市</v>
      </c>
      <c r="AQ2" s="295"/>
      <c r="AR2" s="204"/>
      <c r="AW2" s="18"/>
      <c r="AX2" s="18"/>
      <c r="AY2" s="18"/>
      <c r="AZ2" s="18"/>
    </row>
    <row r="3" spans="1:63" ht="22.7" customHeight="1">
      <c r="B3" s="296" t="s">
        <v>1491</v>
      </c>
      <c r="C3" s="297"/>
      <c r="F3" s="298"/>
      <c r="AB3" s="299" t="s">
        <v>1631</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29.841999999999999</v>
      </c>
      <c r="BE13" s="80" t="str">
        <f>年度マスタ!K4</f>
        <v>11246</v>
      </c>
      <c r="BF13" s="80" t="str">
        <f>年度マスタ!K4</f>
        <v>11246</v>
      </c>
      <c r="BG13" s="80" t="str">
        <f>年度マスタ!K4</f>
        <v>11246</v>
      </c>
      <c r="BH13" s="318" t="s">
        <v>108</v>
      </c>
      <c r="BI13" s="318" t="s">
        <v>108</v>
      </c>
      <c r="BJ13" s="318" t="s">
        <v>108</v>
      </c>
      <c r="BK13" s="318" t="str">
        <f>年度マスタ!K4</f>
        <v>11246</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29.841999999999999</v>
      </c>
      <c r="AY14" s="80"/>
      <c r="BE14" s="80" t="str">
        <f>AP2</f>
        <v>白岡市</v>
      </c>
      <c r="BF14" s="80" t="str">
        <f>AP2</f>
        <v>白岡市</v>
      </c>
      <c r="BG14" s="80" t="str">
        <f>AP2</f>
        <v>白岡市</v>
      </c>
      <c r="BH14" s="80" t="s">
        <v>118</v>
      </c>
      <c r="BI14" s="80" t="s">
        <v>118</v>
      </c>
      <c r="BJ14" s="80" t="s">
        <v>118</v>
      </c>
      <c r="BK14" s="80" t="str">
        <f>AP2</f>
        <v>白岡市</v>
      </c>
    </row>
    <row r="15" spans="1:63" ht="15.95" customHeight="1">
      <c r="B15" s="312"/>
      <c r="C15" s="15"/>
      <c r="D15" s="15"/>
      <c r="E15" s="202"/>
      <c r="F15" s="202"/>
      <c r="G15" s="15"/>
      <c r="W15" s="15"/>
      <c r="X15" s="15"/>
      <c r="Y15" s="15"/>
      <c r="Z15" s="313"/>
      <c r="AB15" s="312"/>
      <c r="AQ15" s="313"/>
      <c r="AV15" s="80" t="s">
        <v>27</v>
      </c>
      <c r="AW15" s="80" t="s">
        <v>27</v>
      </c>
      <c r="AX15" s="201">
        <f t="shared" si="0"/>
        <v>0</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0</v>
      </c>
      <c r="AY16" s="80"/>
      <c r="BA16" s="80">
        <v>14</v>
      </c>
      <c r="BB16" s="80" t="s">
        <v>159</v>
      </c>
      <c r="BC16" s="80" t="s">
        <v>156</v>
      </c>
      <c r="BD16" s="80" t="str">
        <f>BC16&amp;"(N="&amp;BE16&amp;")"</f>
        <v>14：パルプ・紙・紙加工品製造業(N=0)</v>
      </c>
      <c r="BE16" s="961">
        <f>VLOOKUP(BE$13&amp;"_"&amp;$AV$8,データシート2!$A:$SI,MATCH($AV$5&amp;"_"&amp;$BA16&amp;$AV$6,データシート2!$A$1:$SI$1,0),0)</f>
        <v>0</v>
      </c>
      <c r="BF16" s="1071">
        <f>VLOOKUP(BF$13&amp;"_"&amp;$AW$8,データシート2!$A:$SI,MATCH($AW$5&amp;"_"&amp;$BA16&amp;$AW$6,データシート2!$A$1:$SI$1,0),0)</f>
        <v>0</v>
      </c>
      <c r="BG16" s="1071" t="e">
        <f>BF16/BE16</f>
        <v>#DIV/0!</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t="e">
        <f>BG16/BJ16</f>
        <v>#DIV/0!</v>
      </c>
    </row>
    <row r="17" spans="2:63" ht="15.95" customHeight="1">
      <c r="B17" s="312"/>
      <c r="D17" s="15"/>
      <c r="E17" s="202"/>
      <c r="F17" s="202"/>
      <c r="G17" s="15"/>
      <c r="O17" s="320"/>
      <c r="P17" s="320"/>
      <c r="Z17" s="313"/>
      <c r="AB17" s="312"/>
      <c r="AQ17" s="313"/>
      <c r="AV17" s="316"/>
      <c r="AW17" s="317" t="s">
        <v>30</v>
      </c>
      <c r="AX17" s="201">
        <f>P26</f>
        <v>17.794</v>
      </c>
      <c r="AY17" s="201">
        <f>AX17</f>
        <v>17.794</v>
      </c>
      <c r="BA17" s="80">
        <v>16</v>
      </c>
      <c r="BB17" s="80"/>
      <c r="BC17" s="80" t="s">
        <v>157</v>
      </c>
      <c r="BD17" s="80" t="str">
        <f t="shared" ref="BD17:BD50" si="1">BC17&amp;"(N="&amp;BE17&amp;")"</f>
        <v>16：化学工業(N=1)</v>
      </c>
      <c r="BE17" s="961">
        <f>VLOOKUP(BE$13&amp;"_"&amp;$AV$8,データシート2!$A:$SI,MATCH($AV$5&amp;"_"&amp;$BA17&amp;$AV$6,データシート2!$A$1:$SI$1,0),0)</f>
        <v>1</v>
      </c>
      <c r="BF17" s="1071">
        <f>VLOOKUP(BF$13&amp;"_"&amp;$AW$8,データシート2!$A:$SI,MATCH($AW$5&amp;"_"&amp;$BA17&amp;$AW$6,データシート2!$A$1:$SI$1,0),0)</f>
        <v>3.3340000000000001</v>
      </c>
      <c r="BG17" s="1071">
        <f t="shared" ref="BG17:BG38" si="2">BF17/BE17</f>
        <v>3.3340000000000001</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f t="shared" ref="BK17:BK38" si="4">BG17/BJ17</f>
        <v>5.7722827138812757E-2</v>
      </c>
    </row>
    <row r="18" spans="2:63" ht="15.95" customHeight="1">
      <c r="B18" s="312"/>
      <c r="C18" s="297"/>
      <c r="D18" s="15"/>
      <c r="E18" s="202"/>
      <c r="F18" s="202"/>
      <c r="G18" s="15"/>
      <c r="H18" s="15"/>
      <c r="I18" s="15"/>
      <c r="N18" s="23"/>
      <c r="Z18" s="313"/>
      <c r="AB18" s="312"/>
      <c r="AD18" s="15"/>
      <c r="AQ18" s="313"/>
      <c r="AV18" s="316"/>
      <c r="AW18" s="317" t="s">
        <v>212</v>
      </c>
      <c r="AX18" s="201">
        <f t="shared" si="0"/>
        <v>0</v>
      </c>
      <c r="AY18" s="201">
        <f>AX18</f>
        <v>0</v>
      </c>
      <c r="BA18" s="80">
        <v>17</v>
      </c>
      <c r="BB18" s="80"/>
      <c r="BC18" s="80" t="s">
        <v>158</v>
      </c>
      <c r="BD18" s="80" t="str">
        <f t="shared" si="1"/>
        <v>17：石油製品・石炭製品製造業(N=0)</v>
      </c>
      <c r="BE18" s="961">
        <f>VLOOKUP(BE$13&amp;"_"&amp;$AV$8,データシート2!$A:$SI,MATCH($AV$5&amp;"_"&amp;$BA18&amp;$AV$6,データシート2!$A$1:$SI$1,0),0)</f>
        <v>0</v>
      </c>
      <c r="BF18" s="1071">
        <f>VLOOKUP(BF$13&amp;"_"&amp;$AW$8,データシート2!$A:$SI,MATCH($AW$5&amp;"_"&amp;$BA18&amp;$AW$6,データシート2!$A$1:$SI$1,0),0)</f>
        <v>0</v>
      </c>
      <c r="BG18" s="1071" t="e">
        <f t="shared" si="2"/>
        <v>#DIV/0!</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t="e">
        <f t="shared" si="4"/>
        <v>#DIV/0!</v>
      </c>
    </row>
    <row r="19" spans="2:63" ht="15.95" customHeight="1">
      <c r="B19" s="312"/>
      <c r="N19" s="322"/>
      <c r="P19" s="198" t="s">
        <v>1386</v>
      </c>
      <c r="Z19" s="313"/>
      <c r="AB19" s="312"/>
      <c r="AQ19" s="313"/>
      <c r="AV19" s="316"/>
      <c r="AW19" s="317" t="s">
        <v>1306</v>
      </c>
      <c r="AX19" s="201">
        <f>P28</f>
        <v>0</v>
      </c>
      <c r="AY19" s="201">
        <f>AX19</f>
        <v>0</v>
      </c>
      <c r="BA19" s="80">
        <v>21</v>
      </c>
      <c r="BB19" s="80"/>
      <c r="BC19" s="80" t="s">
        <v>160</v>
      </c>
      <c r="BD19" s="80" t="str">
        <f t="shared" si="1"/>
        <v>21：窯業・土石製品製造業(N=0)</v>
      </c>
      <c r="BE19" s="961">
        <f>VLOOKUP(BE$13&amp;"_"&amp;$AV$8,データシート2!$A:$SI,MATCH($AV$5&amp;"_"&amp;$BA19&amp;$AV$6,データシート2!$A$1:$SI$1,0),0)</f>
        <v>0</v>
      </c>
      <c r="BF19" s="1071">
        <f>VLOOKUP(BF$13&amp;"_"&amp;$AW$8,データシート2!$A:$SI,MATCH($AW$5&amp;"_"&amp;$BA19&amp;$AW$6,データシート2!$A$1:$SI$1,0),0)</f>
        <v>0</v>
      </c>
      <c r="BG19" s="1071" t="e">
        <f t="shared" si="2"/>
        <v>#DIV/0!</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t="e">
        <f t="shared" si="4"/>
        <v>#DIV/0!</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22：鉄鋼業(N=0)</v>
      </c>
      <c r="BE20" s="961">
        <f>VLOOKUP(BE$13&amp;"_"&amp;$AV$8,データシート2!$A:$SI,MATCH($AV$5&amp;"_"&amp;$BA20&amp;$AV$6,データシート2!$A$1:$SI$1,0),0)</f>
        <v>0</v>
      </c>
      <c r="BF20" s="1071">
        <f>VLOOKUP(BF$13&amp;"_"&amp;$AW$8,データシート2!$A:$SI,MATCH($AW$5&amp;"_"&amp;$BA20&amp;$AW$6,データシート2!$A$1:$SI$1,0),0)</f>
        <v>0</v>
      </c>
      <c r="BG20" s="1071" t="e">
        <f t="shared" si="2"/>
        <v>#DIV/0!</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t="e">
        <f t="shared" si="4"/>
        <v>#DIV/0!</v>
      </c>
    </row>
    <row r="21" spans="2:63" ht="15.95" customHeight="1" thickTop="1" thickBot="1">
      <c r="B21" s="323"/>
      <c r="C21" s="455" t="s">
        <v>116</v>
      </c>
      <c r="D21" s="572"/>
      <c r="E21" s="572"/>
      <c r="F21" s="996">
        <f>SUM(F22,F26,F27,F28)</f>
        <v>38.466999999999999</v>
      </c>
      <c r="G21" s="996">
        <f t="shared" ref="G21:O21" si="5">SUM(G22,G26,G27,G28)</f>
        <v>38.133000000000003</v>
      </c>
      <c r="H21" s="996">
        <f t="shared" si="5"/>
        <v>44.328000000000003</v>
      </c>
      <c r="I21" s="996">
        <f t="shared" si="5"/>
        <v>44.420999999999999</v>
      </c>
      <c r="J21" s="996">
        <f t="shared" si="5"/>
        <v>52.939</v>
      </c>
      <c r="K21" s="996">
        <f t="shared" si="5"/>
        <v>51.795000000000002</v>
      </c>
      <c r="L21" s="996">
        <f t="shared" si="5"/>
        <v>53.031999999999996</v>
      </c>
      <c r="M21" s="996">
        <f t="shared" si="5"/>
        <v>51.777999999999999</v>
      </c>
      <c r="N21" s="996">
        <f t="shared" si="5"/>
        <v>52.677999999999997</v>
      </c>
      <c r="O21" s="996">
        <f t="shared" si="5"/>
        <v>52.460999999999999</v>
      </c>
      <c r="P21" s="997">
        <f>SUM(P22,P26,P27,P28)</f>
        <v>47.635999999999996</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9：食料品製造業(N=1)</v>
      </c>
      <c r="BE21" s="961">
        <f>VLOOKUP(BE$13&amp;"_"&amp;$AV$8,データシート2!$A:$SI,MATCH($AV$5&amp;"_"&amp;$BA21&amp;$AV$6,データシート2!$A$1:$SI$1,0),0)</f>
        <v>1</v>
      </c>
      <c r="BF21" s="1071">
        <f>VLOOKUP(BF$13&amp;"_"&amp;$AW$8,データシート2!$A:$SI,MATCH($AW$5&amp;"_"&amp;$BA21&amp;$AW$6,データシート2!$A$1:$SI$1,0),0)</f>
        <v>4.0330000000000004</v>
      </c>
      <c r="BG21" s="1071">
        <f t="shared" si="2"/>
        <v>4.0330000000000004</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f t="shared" si="4"/>
        <v>0.45515175257628127</v>
      </c>
    </row>
    <row r="22" spans="2:63" ht="15.95" customHeight="1" thickBot="1">
      <c r="B22" s="325"/>
      <c r="C22" s="572"/>
      <c r="D22" s="456" t="s">
        <v>31</v>
      </c>
      <c r="E22" s="457"/>
      <c r="F22" s="998">
        <f>SUM(F23:F25)</f>
        <v>23.777999999999999</v>
      </c>
      <c r="G22" s="998">
        <f t="shared" ref="G22:P22" si="6">SUM(G23:G25)</f>
        <v>23.439</v>
      </c>
      <c r="H22" s="998">
        <f t="shared" si="6"/>
        <v>28.94</v>
      </c>
      <c r="I22" s="998">
        <f t="shared" si="6"/>
        <v>32.094000000000001</v>
      </c>
      <c r="J22" s="998">
        <f t="shared" si="6"/>
        <v>37.183</v>
      </c>
      <c r="K22" s="998">
        <f t="shared" si="6"/>
        <v>36.374000000000002</v>
      </c>
      <c r="L22" s="998">
        <f t="shared" si="6"/>
        <v>37.277999999999999</v>
      </c>
      <c r="M22" s="998">
        <f t="shared" si="6"/>
        <v>36.735999999999997</v>
      </c>
      <c r="N22" s="998">
        <f t="shared" si="6"/>
        <v>37.207999999999998</v>
      </c>
      <c r="O22" s="998">
        <f t="shared" si="6"/>
        <v>34.959000000000003</v>
      </c>
      <c r="P22" s="999">
        <f t="shared" si="6"/>
        <v>29.841999999999999</v>
      </c>
      <c r="Z22" s="313"/>
      <c r="AB22" s="312"/>
      <c r="AC22" s="571" t="s">
        <v>1377</v>
      </c>
      <c r="AP22" s="18" t="s">
        <v>1387</v>
      </c>
      <c r="AQ22" s="313"/>
      <c r="AV22" s="80" t="str">
        <f>AW22</f>
        <v>エネルギー起源CO2</v>
      </c>
      <c r="AW22" s="80" t="str">
        <f>D56</f>
        <v>エネルギー起源CO2</v>
      </c>
      <c r="AX22" s="201">
        <f>P56</f>
        <v>33.04</v>
      </c>
      <c r="AY22" s="201">
        <f>AX22</f>
        <v>33.04</v>
      </c>
      <c r="BA22" s="80">
        <v>10</v>
      </c>
      <c r="BB22" s="80"/>
      <c r="BC22" s="80" t="s">
        <v>163</v>
      </c>
      <c r="BD22" s="80" t="str">
        <f t="shared" si="1"/>
        <v>10：飲料・たばこ・飼料製造業(N=0)</v>
      </c>
      <c r="BE22" s="961">
        <f>VLOOKUP(BE$13&amp;"_"&amp;$AV$8,データシート2!$A:$SI,MATCH($AV$5&amp;"_"&amp;$BA22&amp;$AV$6,データシート2!$A$1:$SI$1,0),0)</f>
        <v>0</v>
      </c>
      <c r="BF22" s="1071">
        <f>VLOOKUP(BF$13&amp;"_"&amp;$AW$8,データシート2!$A:$SI,MATCH($AW$5&amp;"_"&amp;$BA22&amp;$AW$6,データシート2!$A$1:$SI$1,0),0)</f>
        <v>0</v>
      </c>
      <c r="BG22" s="1071" t="e">
        <f t="shared" si="2"/>
        <v>#DIV/0!</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t="e">
        <f t="shared" si="4"/>
        <v>#DIV/0!</v>
      </c>
    </row>
    <row r="23" spans="2:63" ht="15.95" customHeight="1" thickBot="1">
      <c r="B23" s="325"/>
      <c r="C23" s="572"/>
      <c r="D23" s="458"/>
      <c r="E23" s="457" t="s">
        <v>98</v>
      </c>
      <c r="F23" s="1000">
        <f>IFERROR(VLOOKUP(年度マスタ!$K$4&amp;"_"&amp;F$20,データシート1!$A:$BT,MATCH("ba_"&amp;$E23,データシート1!$A$1:$BT$1,0),0),0)</f>
        <v>23.777999999999999</v>
      </c>
      <c r="G23" s="1000">
        <f>IFERROR(VLOOKUP(年度マスタ!$K$4&amp;"_"&amp;G$20,データシート1!$A:$BT,MATCH("ba_"&amp;$E23,データシート1!$A$1:$BT$1,0),0),0)</f>
        <v>23.439</v>
      </c>
      <c r="H23" s="1000">
        <f>IFERROR(VLOOKUP(年度マスタ!$K$4&amp;"_"&amp;H$20,データシート1!$A:$BT,MATCH("ba_"&amp;$E23,データシート1!$A$1:$BT$1,0),0),0)</f>
        <v>28.94</v>
      </c>
      <c r="I23" s="1000">
        <f>IFERROR(VLOOKUP(年度マスタ!$K$4&amp;"_"&amp;I$20,データシート1!$A:$BT,MATCH("ba_"&amp;$E23,データシート1!$A$1:$BT$1,0),0),0)</f>
        <v>32.094000000000001</v>
      </c>
      <c r="J23" s="1000">
        <f>IFERROR(VLOOKUP(年度マスタ!$K$4&amp;"_"&amp;J$20,データシート1!$A:$BT,MATCH("ba_"&amp;$E23,データシート1!$A$1:$BT$1,0),0),0)</f>
        <v>37.183</v>
      </c>
      <c r="K23" s="1000">
        <f>IFERROR(VLOOKUP(年度マスタ!$K$4&amp;"_"&amp;K$20,データシート1!$A:$BT,MATCH("ba_"&amp;$E23,データシート1!$A$1:$BT$1,0),0),0)</f>
        <v>36.374000000000002</v>
      </c>
      <c r="L23" s="1000">
        <f>IFERROR(VLOOKUP(年度マスタ!$K$4&amp;"_"&amp;L$20,データシート1!$A:$BT,MATCH("ba_"&amp;$E23,データシート1!$A$1:$BT$1,0),0),0)</f>
        <v>37.277999999999999</v>
      </c>
      <c r="M23" s="1000">
        <f>IFERROR(VLOOKUP(年度マスタ!$K$4&amp;"_"&amp;M$20,データシート1!$A:$BT,MATCH("ba_"&amp;$E23,データシート1!$A$1:$BT$1,0),0),0)</f>
        <v>36.735999999999997</v>
      </c>
      <c r="N23" s="1000">
        <f>IFERROR(VLOOKUP(年度マスタ!$K$4&amp;"_"&amp;N$20,データシート1!$A:$BT,MATCH("ba_"&amp;$E23,データシート1!$A$1:$BT$1,0),0),0)</f>
        <v>37.207999999999998</v>
      </c>
      <c r="O23" s="1000">
        <f>IFERROR(VLOOKUP(年度マスタ!$K$4&amp;"_"&amp;O$20,データシート1!$A:$BT,MATCH("ba_"&amp;$E23,データシート1!$A$1:$BT$1,0),0),0)</f>
        <v>34.959000000000003</v>
      </c>
      <c r="P23" s="1001">
        <f>IFERROR(VLOOKUP(年度マスタ!$K$4&amp;"_"&amp;P$20,データシート1!$A:$BT,MATCH("ba_"&amp;$E23,データシート1!$A$1:$BT$1,0),0),0)</f>
        <v>29.841999999999999</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14.596</v>
      </c>
      <c r="AZ23" s="200"/>
      <c r="BA23" s="80">
        <v>12</v>
      </c>
      <c r="BB23" s="80"/>
      <c r="BC23" s="80" t="s">
        <v>1353</v>
      </c>
      <c r="BD23" s="80" t="str">
        <f t="shared" si="1"/>
        <v>12：木材・木製品製造業(N=0)</v>
      </c>
      <c r="BE23" s="961">
        <f>VLOOKUP(BE$13&amp;"_"&amp;$AV$8,データシート2!$A:$SI,MATCH($AV$5&amp;"_"&amp;$BA23&amp;$AV$6,データシート2!$A$1:$SI$1,0),0)</f>
        <v>0</v>
      </c>
      <c r="BF23" s="1071">
        <f>VLOOKUP(BF$13&amp;"_"&amp;$AW$8,データシート2!$A:$SI,MATCH($AW$5&amp;"_"&amp;$BA23&amp;$AW$6,データシート2!$A$1:$SI$1,0),0)</f>
        <v>0</v>
      </c>
      <c r="BG23" s="1071" t="e">
        <f t="shared" si="2"/>
        <v>#DIV/0!</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t="e">
        <f t="shared" si="4"/>
        <v>#DIV/0!</v>
      </c>
    </row>
    <row r="24" spans="2:63" ht="15.95" customHeight="1" thickTop="1" thickBot="1">
      <c r="B24" s="326"/>
      <c r="C24" s="572"/>
      <c r="D24" s="458"/>
      <c r="E24" s="457" t="s">
        <v>107</v>
      </c>
      <c r="F24" s="1000">
        <f>IFERROR(VLOOKUP(年度マスタ!$K$4&amp;"_"&amp;F$20,データシート1!$A:$BT,MATCH("ba_"&amp;$E24,データシート1!$A$1:$BT$1,0),0),0)</f>
        <v>0</v>
      </c>
      <c r="G24" s="1000">
        <f>IFERROR(VLOOKUP(年度マスタ!$K$4&amp;"_"&amp;G$20,データシート1!$A:$BT,MATCH("ba_"&amp;$E24,データシート1!$A$1:$BT$1,0),0),0)</f>
        <v>0</v>
      </c>
      <c r="H24" s="1000">
        <f>IFERROR(VLOOKUP(年度マスタ!$K$4&amp;"_"&amp;H$20,データシート1!$A:$BT,MATCH("ba_"&amp;$E24,データシート1!$A$1:$BT$1,0),0),0)</f>
        <v>0</v>
      </c>
      <c r="I24" s="1000">
        <f>IFERROR(VLOOKUP(年度マスタ!$K$4&amp;"_"&amp;I$20,データシート1!$A:$BT,MATCH("ba_"&amp;$E24,データシート1!$A$1:$BT$1,0),0),0)</f>
        <v>0</v>
      </c>
      <c r="J24" s="1000">
        <f>IFERROR(VLOOKUP(年度マスタ!$K$4&amp;"_"&amp;J$20,データシート1!$A:$BT,MATCH("ba_"&amp;$E24,データシート1!$A$1:$BT$1,0),0),0)</f>
        <v>0</v>
      </c>
      <c r="K24" s="1000">
        <f>IFERROR(VLOOKUP(年度マスタ!$K$4&amp;"_"&amp;K$20,データシート1!$A:$BT,MATCH("ba_"&amp;$E24,データシート1!$A$1:$BT$1,0),0),0)</f>
        <v>0</v>
      </c>
      <c r="L24" s="1000">
        <f>IFERROR(VLOOKUP(年度マスタ!$K$4&amp;"_"&amp;L$20,データシート1!$A:$BT,MATCH("ba_"&amp;$E24,データシート1!$A$1:$BT$1,0),0),0)</f>
        <v>0</v>
      </c>
      <c r="M24" s="1000">
        <f>IFERROR(VLOOKUP(年度マスタ!$K$4&amp;"_"&amp;M$20,データシート1!$A:$BT,MATCH("ba_"&amp;$E24,データシート1!$A$1:$BT$1,0),0),0)</f>
        <v>0</v>
      </c>
      <c r="N24" s="1000">
        <f>IFERROR(VLOOKUP(年度マスタ!$K$4&amp;"_"&amp;N$20,データシート1!$A:$BT,MATCH("ba_"&amp;$E24,データシート1!$A$1:$BT$1,0),0),0)</f>
        <v>0</v>
      </c>
      <c r="O24" s="1000">
        <f>IFERROR(VLOOKUP(年度マスタ!$K$4&amp;"_"&amp;O$20,データシート1!$A:$BT,MATCH("ba_"&amp;$E24,データシート1!$A$1:$BT$1,0),0),0)</f>
        <v>0</v>
      </c>
      <c r="P24" s="1001">
        <f>IFERROR(VLOOKUP(年度マスタ!$K$4&amp;"_"&amp;P$20,データシート1!$A:$BT,MATCH("ba_"&amp;$E24,データシート1!$A$1:$BT$1,0),0),0)</f>
        <v>0</v>
      </c>
      <c r="Z24" s="313"/>
      <c r="AB24" s="312"/>
      <c r="AC24" s="1129" t="s">
        <v>1376</v>
      </c>
      <c r="AD24" s="1129"/>
      <c r="AE24" s="1130"/>
      <c r="AF24" s="996">
        <f>AF25+AF29</f>
        <v>72.63759940437518</v>
      </c>
      <c r="AG24" s="996">
        <f t="shared" ref="AG24:AP24" si="7">AG25+AG29</f>
        <v>89.160896030560451</v>
      </c>
      <c r="AH24" s="996">
        <f t="shared" si="7"/>
        <v>94.776066704221648</v>
      </c>
      <c r="AI24" s="996">
        <f t="shared" si="7"/>
        <v>94.33073094948486</v>
      </c>
      <c r="AJ24" s="996">
        <f t="shared" si="7"/>
        <v>88.845384275419548</v>
      </c>
      <c r="AK24" s="996">
        <f t="shared" si="7"/>
        <v>86.934186090381274</v>
      </c>
      <c r="AL24" s="996">
        <f t="shared" si="7"/>
        <v>84.580876823301963</v>
      </c>
      <c r="AM24" s="996">
        <f t="shared" si="7"/>
        <v>82.869558647162762</v>
      </c>
      <c r="AN24" s="996">
        <f t="shared" si="7"/>
        <v>81.196060146518278</v>
      </c>
      <c r="AO24" s="996">
        <f>AO25+AO29</f>
        <v>76.675999108930412</v>
      </c>
      <c r="AP24" s="997">
        <f t="shared" si="7"/>
        <v>79.166739857864812</v>
      </c>
      <c r="AQ24" s="313"/>
      <c r="AV24" s="80" t="str">
        <f>AW24</f>
        <v>廃棄物原燃料</v>
      </c>
      <c r="AW24" s="80" t="str">
        <f>E58</f>
        <v>廃棄物原燃料</v>
      </c>
      <c r="AX24" s="327">
        <f t="shared" ref="AX24:AX31" si="8">P58</f>
        <v>14.596</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0</v>
      </c>
      <c r="G25" s="1000">
        <f>IFERROR(VLOOKUP(年度マスタ!$K$4&amp;"_"&amp;G$20,データシート1!$A:$BT,MATCH("ba_"&amp;$E25,データシート1!$A$1:$BT$1,0),0),0)</f>
        <v>0</v>
      </c>
      <c r="H25" s="1000">
        <f>IFERROR(VLOOKUP(年度マスタ!$K$4&amp;"_"&amp;H$20,データシート1!$A:$BT,MATCH("ba_"&amp;$E25,データシート1!$A$1:$BT$1,0),0),0)</f>
        <v>0</v>
      </c>
      <c r="I25" s="1000">
        <f>IFERROR(VLOOKUP(年度マスタ!$K$4&amp;"_"&amp;I$20,データシート1!$A:$BT,MATCH("ba_"&amp;$E25,データシート1!$A$1:$BT$1,0),0),0)</f>
        <v>0</v>
      </c>
      <c r="J25" s="1000">
        <f>IFERROR(VLOOKUP(年度マスタ!$K$4&amp;"_"&amp;J$20,データシート1!$A:$BT,MATCH("ba_"&amp;$E25,データシート1!$A$1:$BT$1,0),0),0)</f>
        <v>0</v>
      </c>
      <c r="K25" s="1000">
        <f>IFERROR(VLOOKUP(年度マスタ!$K$4&amp;"_"&amp;K$20,データシート1!$A:$BT,MATCH("ba_"&amp;$E25,データシート1!$A$1:$BT$1,0),0),0)</f>
        <v>0</v>
      </c>
      <c r="L25" s="1000">
        <f>IFERROR(VLOOKUP(年度マスタ!$K$4&amp;"_"&amp;L$20,データシート1!$A:$BT,MATCH("ba_"&amp;$E25,データシート1!$A$1:$BT$1,0),0),0)</f>
        <v>0</v>
      </c>
      <c r="M25" s="1000">
        <f>IFERROR(VLOOKUP(年度マスタ!$K$4&amp;"_"&amp;M$20,データシート1!$A:$BT,MATCH("ba_"&amp;$E25,データシート1!$A$1:$BT$1,0),0),0)</f>
        <v>0</v>
      </c>
      <c r="N25" s="1000">
        <f>IFERROR(VLOOKUP(年度マスタ!$K$4&amp;"_"&amp;N$20,データシート1!$A:$BT,MATCH("ba_"&amp;$E25,データシート1!$A$1:$BT$1,0),0),0)</f>
        <v>0</v>
      </c>
      <c r="O25" s="1000">
        <f>IFERROR(VLOOKUP(年度マスタ!$K$4&amp;"_"&amp;O$20,データシート1!$A:$BT,MATCH("ba_"&amp;$E25,データシート1!$A$1:$BT$1,0),0),0)</f>
        <v>0</v>
      </c>
      <c r="P25" s="1001">
        <f>IFERROR(VLOOKUP(年度マスタ!$K$4&amp;"_"&amp;P$20,データシート1!$A:$BT,MATCH("ba_"&amp;$E25,データシート1!$A$1:$BT$1,0),0),0)</f>
        <v>0</v>
      </c>
      <c r="Z25" s="313"/>
      <c r="AB25" s="312"/>
      <c r="AC25" s="572"/>
      <c r="AD25" s="456" t="s">
        <v>31</v>
      </c>
      <c r="AE25" s="457"/>
      <c r="AF25" s="998">
        <f>①CO2排出量の現状把握!Z35</f>
        <v>29.714072275309299</v>
      </c>
      <c r="AG25" s="998">
        <f>①CO2排出量の現状把握!AA35</f>
        <v>34.695665456679009</v>
      </c>
      <c r="AH25" s="998">
        <f>①CO2排出量の現状把握!AB35</f>
        <v>38.471803347259829</v>
      </c>
      <c r="AI25" s="998">
        <f>①CO2排出量の現状把握!AC35</f>
        <v>40.086130080322491</v>
      </c>
      <c r="AJ25" s="998">
        <f>①CO2排出量の現状把握!AD35</f>
        <v>36.783515630010982</v>
      </c>
      <c r="AK25" s="998">
        <f>①CO2排出量の現状把握!AE35</f>
        <v>32.377997756034446</v>
      </c>
      <c r="AL25" s="998">
        <f>①CO2排出量の現状把握!AF35</f>
        <v>36.835227747969</v>
      </c>
      <c r="AM25" s="998">
        <f>①CO2排出量の現状把握!AG35</f>
        <v>36.816784999748585</v>
      </c>
      <c r="AN25" s="998">
        <f>①CO2排出量の現状把握!AH35</f>
        <v>35.664893592058228</v>
      </c>
      <c r="AO25" s="998">
        <f>①CO2排出量の現状把握!AI35</f>
        <v>33.564676608452885</v>
      </c>
      <c r="AP25" s="999">
        <f>①CO2排出量の現状把握!AJ35</f>
        <v>38.580516687343227</v>
      </c>
      <c r="AQ25" s="313"/>
      <c r="AV25" s="80" t="str">
        <f>AW25</f>
        <v>廃棄物原燃料以外</v>
      </c>
      <c r="AW25" s="80" t="str">
        <f>E59</f>
        <v>廃棄物原燃料以外</v>
      </c>
      <c r="AX25" s="327">
        <f t="shared" si="8"/>
        <v>0</v>
      </c>
      <c r="AY25" s="80"/>
      <c r="BA25" s="80">
        <v>15</v>
      </c>
      <c r="BB25" s="80"/>
      <c r="BC25" s="80" t="s">
        <v>166</v>
      </c>
      <c r="BD25" s="80" t="str">
        <f t="shared" si="1"/>
        <v>15：印刷・同関連業(N=1)</v>
      </c>
      <c r="BE25" s="961">
        <f>VLOOKUP(BE$13&amp;"_"&amp;$AV$8,データシート2!$A:$SI,MATCH($AV$5&amp;"_"&amp;$BA25&amp;$AV$6,データシート2!$A$1:$SI$1,0),0)</f>
        <v>1</v>
      </c>
      <c r="BF25" s="1071">
        <f>VLOOKUP(BF$13&amp;"_"&amp;$AW$8,データシート2!$A:$SI,MATCH($AW$5&amp;"_"&amp;$BA25&amp;$AW$6,データシート2!$A$1:$SI$1,0),0)</f>
        <v>8.4369999999999994</v>
      </c>
      <c r="BG25" s="1071">
        <f t="shared" si="2"/>
        <v>8.4369999999999994</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f t="shared" si="4"/>
        <v>1.1211907190346673</v>
      </c>
    </row>
    <row r="26" spans="2:63" ht="15.95" customHeight="1" thickBot="1">
      <c r="B26" s="325"/>
      <c r="C26" s="572"/>
      <c r="D26" s="460" t="s">
        <v>112</v>
      </c>
      <c r="E26" s="457"/>
      <c r="F26" s="998">
        <f>IFERROR(VLOOKUP(年度マスタ!$K$4&amp;"_"&amp;F$20,データシート1!$A:$BT,MATCH("ba_"&amp;$D26,データシート1!$A$1:$BT$1,0),0),0)</f>
        <v>14.689</v>
      </c>
      <c r="G26" s="998">
        <f>IFERROR(VLOOKUP(年度マスタ!$K$4&amp;"_"&amp;G$20,データシート1!$A:$BT,MATCH("ba_"&amp;$D26,データシート1!$A$1:$BT$1,0),0),0)</f>
        <v>14.694000000000001</v>
      </c>
      <c r="H26" s="998">
        <f>IFERROR(VLOOKUP(年度マスタ!$K$4&amp;"_"&amp;H$20,データシート1!$A:$BT,MATCH("ba_"&amp;$D26,データシート1!$A$1:$BT$1,0),0),0)</f>
        <v>15.388</v>
      </c>
      <c r="I26" s="998">
        <f>IFERROR(VLOOKUP(年度マスタ!$K$4&amp;"_"&amp;I$20,データシート1!$A:$BT,MATCH("ba_"&amp;$D26,データシート1!$A$1:$BT$1,0),0),0)</f>
        <v>12.327</v>
      </c>
      <c r="J26" s="998">
        <f>IFERROR(VLOOKUP(年度マスタ!$K$4&amp;"_"&amp;J$20,データシート1!$A:$BT,MATCH("ba_"&amp;$D26,データシート1!$A$1:$BT$1,0),0),0)</f>
        <v>15.756</v>
      </c>
      <c r="K26" s="998">
        <f>IFERROR(VLOOKUP(年度マスタ!$K$4&amp;"_"&amp;K$20,データシート1!$A:$BT,MATCH("ba_"&amp;$D26,データシート1!$A$1:$BT$1,0),0),0)</f>
        <v>15.420999999999999</v>
      </c>
      <c r="L26" s="998">
        <f>IFERROR(VLOOKUP(年度マスタ!$K$4&amp;"_"&amp;L$20,データシート1!$A:$BT,MATCH("ba_"&amp;$D26,データシート1!$A$1:$BT$1,0),0),0)</f>
        <v>15.754</v>
      </c>
      <c r="M26" s="998">
        <f>IFERROR(VLOOKUP(年度マスタ!$K$4&amp;"_"&amp;M$20,データシート1!$A:$BT,MATCH("ba_"&amp;$D26,データシート1!$A$1:$BT$1,0),0),0)</f>
        <v>15.042</v>
      </c>
      <c r="N26" s="998">
        <f>IFERROR(VLOOKUP(年度マスタ!$K$4&amp;"_"&amp;N$20,データシート1!$A:$BT,MATCH("ba_"&amp;$D26,データシート1!$A$1:$BT$1,0),0),0)</f>
        <v>15.47</v>
      </c>
      <c r="O26" s="998">
        <f>IFERROR(VLOOKUP(年度マスタ!$K$4&amp;"_"&amp;O$20,データシート1!$A:$BT,MATCH("ba_"&amp;$D26,データシート1!$A$1:$BT$1,0),0),0)</f>
        <v>17.501999999999999</v>
      </c>
      <c r="P26" s="999">
        <f>IFERROR(VLOOKUP(年度マスタ!$K$4&amp;"_"&amp;P$20,データシート1!$A:$BT,MATCH("ba_"&amp;$D26,データシート1!$A$1:$BT$1,0),0),0)</f>
        <v>17.794</v>
      </c>
      <c r="Z26" s="313"/>
      <c r="AB26" s="312"/>
      <c r="AC26" s="572"/>
      <c r="AD26" s="458"/>
      <c r="AE26" s="457" t="s">
        <v>98</v>
      </c>
      <c r="AF26" s="1000">
        <f>①CO2排出量の現状把握!Z36</f>
        <v>27.595730605718423</v>
      </c>
      <c r="AG26" s="1000">
        <f>①CO2排出量の現状把握!AA36</f>
        <v>31.873101479046692</v>
      </c>
      <c r="AH26" s="1000">
        <f>①CO2排出量の現状把握!AB36</f>
        <v>35.71652371631216</v>
      </c>
      <c r="AI26" s="1000">
        <f>①CO2排出量の現状把握!AC36</f>
        <v>37.683263161647638</v>
      </c>
      <c r="AJ26" s="1000">
        <f>①CO2排出量の現状把握!AD36</f>
        <v>34.833350539113653</v>
      </c>
      <c r="AK26" s="1000">
        <f>①CO2排出量の現状把握!AE36</f>
        <v>30.49548531537631</v>
      </c>
      <c r="AL26" s="1000">
        <f>①CO2排出量の現状把握!AF36</f>
        <v>34.929318989753185</v>
      </c>
      <c r="AM26" s="1000">
        <f>①CO2排出量の現状把握!AG36</f>
        <v>34.860503878934523</v>
      </c>
      <c r="AN26" s="1000">
        <f>①CO2排出量の現状把握!AH36</f>
        <v>33.826015745962941</v>
      </c>
      <c r="AO26" s="1000">
        <f>①CO2排出量の現状把握!AI36</f>
        <v>31.92333957190684</v>
      </c>
      <c r="AP26" s="1001">
        <f>①CO2排出量の現状把握!AJ36</f>
        <v>32.400616303767748</v>
      </c>
      <c r="AQ26" s="313"/>
      <c r="AV26" s="80" t="str">
        <f>AW26</f>
        <v>CH4</v>
      </c>
      <c r="AW26" s="80" t="str">
        <f t="shared" ref="AW26:AW31" si="9">D60</f>
        <v>CH4</v>
      </c>
      <c r="AX26" s="327">
        <f t="shared" si="8"/>
        <v>0</v>
      </c>
      <c r="AY26" s="327">
        <f>AX26</f>
        <v>0</v>
      </c>
      <c r="BA26" s="80">
        <v>18</v>
      </c>
      <c r="BB26" s="80"/>
      <c r="BC26" s="80" t="s">
        <v>1354</v>
      </c>
      <c r="BD26" s="80" t="str">
        <f t="shared" si="1"/>
        <v>18：プラスチック製品製造業(N=2)</v>
      </c>
      <c r="BE26" s="961">
        <f>VLOOKUP(BE$13&amp;"_"&amp;$AV$8,データシート2!$A:$SI,MATCH($AV$5&amp;"_"&amp;$BA26&amp;$AV$6,データシート2!$A$1:$SI$1,0),0)</f>
        <v>2</v>
      </c>
      <c r="BF26" s="1071">
        <f>VLOOKUP(BF$13&amp;"_"&amp;$AW$8,データシート2!$A:$SI,MATCH($AW$5&amp;"_"&amp;$BA26&amp;$AW$6,データシート2!$A$1:$SI$1,0),0)</f>
        <v>14.038</v>
      </c>
      <c r="BG26" s="1071">
        <f t="shared" si="2"/>
        <v>7.0190000000000001</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f t="shared" si="4"/>
        <v>0.83247488940093117</v>
      </c>
    </row>
    <row r="27" spans="2:63" ht="15.95" customHeight="1" thickBot="1">
      <c r="B27" s="325"/>
      <c r="C27" s="572"/>
      <c r="D27" s="460" t="s">
        <v>1310</v>
      </c>
      <c r="E27" s="457"/>
      <c r="F27" s="998">
        <f>IFERROR(VLOOKUP(年度マスタ!$K$4&amp;"_"&amp;F$20,データシート1!$A:$BT,MATCH("ba_"&amp;$D27,データシート1!$A$1:$BT$1,0),0),0)</f>
        <v>0</v>
      </c>
      <c r="G27" s="998">
        <f>IFERROR(VLOOKUP(年度マスタ!$K$4&amp;"_"&amp;G$20,データシート1!$A:$BT,MATCH("ba_"&amp;$D27,データシート1!$A$1:$BT$1,0),0),0)</f>
        <v>0</v>
      </c>
      <c r="H27" s="998">
        <f>IFERROR(VLOOKUP(年度マスタ!$K$4&amp;"_"&amp;H$20,データシート1!$A:$BT,MATCH("ba_"&amp;$D27,データシート1!$A$1:$BT$1,0),0),0)</f>
        <v>0</v>
      </c>
      <c r="I27" s="998">
        <f>IFERROR(VLOOKUP(年度マスタ!$K$4&amp;"_"&amp;I$20,データシート1!$A:$BT,MATCH("ba_"&amp;$D27,データシート1!$A$1:$BT$1,0),0),0)</f>
        <v>0</v>
      </c>
      <c r="J27" s="998">
        <f>IFERROR(VLOOKUP(年度マスタ!$K$4&amp;"_"&amp;J$20,データシート1!$A:$BT,MATCH("ba_"&amp;$D27,データシート1!$A$1:$BT$1,0),0),0)</f>
        <v>0</v>
      </c>
      <c r="K27" s="998">
        <f>IFERROR(VLOOKUP(年度マスタ!$K$4&amp;"_"&amp;K$20,データシート1!$A:$BT,MATCH("ba_"&amp;$D27,データシート1!$A$1:$BT$1,0),0),0)</f>
        <v>0</v>
      </c>
      <c r="L27" s="998">
        <f>IFERROR(VLOOKUP(年度マスタ!$K$4&amp;"_"&amp;L$20,データシート1!$A:$BT,MATCH("ba_"&amp;$D27,データシート1!$A$1:$BT$1,0),0),0)</f>
        <v>0</v>
      </c>
      <c r="M27" s="998">
        <f>IFERROR(VLOOKUP(年度マスタ!$K$4&amp;"_"&amp;M$20,データシート1!$A:$BT,MATCH("ba_"&amp;$D27,データシート1!$A$1:$BT$1,0),0),0)</f>
        <v>0</v>
      </c>
      <c r="N27" s="998">
        <f>IFERROR(VLOOKUP(年度マスタ!$K$4&amp;"_"&amp;N$20,データシート1!$A:$BT,MATCH("ba_"&amp;$D27,データシート1!$A$1:$BT$1,0),0),0)</f>
        <v>0</v>
      </c>
      <c r="O27" s="998">
        <f>IFERROR(VLOOKUP(年度マスタ!$K$4&amp;"_"&amp;O$20,データシート1!$A:$BT,MATCH("ba_"&amp;$D27,データシート1!$A$1:$BT$1,0),0),0)</f>
        <v>0</v>
      </c>
      <c r="P27" s="999">
        <f>IFERROR(VLOOKUP(年度マスタ!$K$4&amp;"_"&amp;P$20,データシート1!$A:$BT,MATCH("ba_"&amp;$D27,データシート1!$A$1:$BT$1,0),0),0)</f>
        <v>0</v>
      </c>
      <c r="Z27" s="313"/>
      <c r="AB27" s="312"/>
      <c r="AC27" s="572"/>
      <c r="AD27" s="458"/>
      <c r="AE27" s="457" t="s">
        <v>107</v>
      </c>
      <c r="AF27" s="1000">
        <f>①CO2排出量の現状把握!Z37</f>
        <v>1.8275396300421005</v>
      </c>
      <c r="AG27" s="1000">
        <f>①CO2排出量の現状把握!AA37</f>
        <v>2.6577541263619122</v>
      </c>
      <c r="AH27" s="1000">
        <f>①CO2排出量の現状把握!AB37</f>
        <v>2.5916674382578893</v>
      </c>
      <c r="AI27" s="1000">
        <f>①CO2排出量の現状把握!AC37</f>
        <v>2.234129944388358</v>
      </c>
      <c r="AJ27" s="1000">
        <f>①CO2排出量の現状把握!AD37</f>
        <v>1.8154708324649684</v>
      </c>
      <c r="AK27" s="1000">
        <f>①CO2排出量の現状把握!AE37</f>
        <v>1.7340070864404111</v>
      </c>
      <c r="AL27" s="1000">
        <f>①CO2排出量の現状把握!AF37</f>
        <v>1.7319094102660639</v>
      </c>
      <c r="AM27" s="1000">
        <f>①CO2排出量の現状把握!AG37</f>
        <v>1.8040554447997599</v>
      </c>
      <c r="AN27" s="1000">
        <f>①CO2排出量の現状把握!AH37</f>
        <v>1.6962702406730239</v>
      </c>
      <c r="AO27" s="1000">
        <f>①CO2排出量の現状把握!AI37</f>
        <v>1.4975289519082942</v>
      </c>
      <c r="AP27" s="1001">
        <f>①CO2排出量の現状把握!AJ37</f>
        <v>1.6174245150295337</v>
      </c>
      <c r="AQ27" s="313"/>
      <c r="AV27" s="80" t="str">
        <f t="shared" ref="AV27:AV31" si="10">AW27</f>
        <v>N2O</v>
      </c>
      <c r="AW27" s="80" t="str">
        <f t="shared" si="9"/>
        <v>N2O</v>
      </c>
      <c r="AX27" s="327">
        <f t="shared" si="8"/>
        <v>0</v>
      </c>
      <c r="AY27" s="327">
        <f t="shared" ref="AY27:AY31" si="11">AX27</f>
        <v>0</v>
      </c>
      <c r="BA27" s="80">
        <v>19</v>
      </c>
      <c r="BB27" s="80"/>
      <c r="BC27" s="80" t="s">
        <v>167</v>
      </c>
      <c r="BD27" s="80" t="str">
        <f t="shared" si="1"/>
        <v>19：ゴム製品製造業(N=0)</v>
      </c>
      <c r="BE27" s="961">
        <f>VLOOKUP(BE$13&amp;"_"&amp;$AV$8,データシート2!$A:$SI,MATCH($AV$5&amp;"_"&amp;$BA27&amp;$AV$6,データシート2!$A$1:$SI$1,0),0)</f>
        <v>0</v>
      </c>
      <c r="BF27" s="1071">
        <f>VLOOKUP(BF$13&amp;"_"&amp;$AW$8,データシート2!$A:$SI,MATCH($AW$5&amp;"_"&amp;$BA27&amp;$AW$6,データシート2!$A$1:$SI$1,0),0)</f>
        <v>0</v>
      </c>
      <c r="BG27" s="1071" t="e">
        <f t="shared" si="2"/>
        <v>#DIV/0!</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t="e">
        <f t="shared" si="4"/>
        <v>#DIV/0!</v>
      </c>
    </row>
    <row r="28" spans="2:63" ht="15.95" customHeight="1" thickBot="1">
      <c r="B28" s="325"/>
      <c r="C28" s="572"/>
      <c r="D28" s="456" t="s">
        <v>155</v>
      </c>
      <c r="E28" s="461"/>
      <c r="F28" s="1002">
        <f>IFERROR(VLOOKUP(年度マスタ!$K$4&amp;"_"&amp;F$20,データシート1!$A:$BT,MATCH("ba_"&amp;$D28,データシート1!$A$1:$BT$1,0),0),0)</f>
        <v>0</v>
      </c>
      <c r="G28" s="1002">
        <f>IFERROR(VLOOKUP(年度マスタ!$K$4&amp;"_"&amp;G$20,データシート1!$A:$BT,MATCH("ba_"&amp;$D28,データシート1!$A$1:$BT$1,0),0),0)</f>
        <v>0</v>
      </c>
      <c r="H28" s="1002">
        <f>IFERROR(VLOOKUP(年度マスタ!$K$4&amp;"_"&amp;H$20,データシート1!$A:$BT,MATCH("ba_"&amp;$D28,データシート1!$A$1:$BT$1,0),0),0)</f>
        <v>0</v>
      </c>
      <c r="I28" s="1002">
        <f>IFERROR(VLOOKUP(年度マスタ!$K$4&amp;"_"&amp;I$20,データシート1!$A:$BT,MATCH("ba_"&amp;$D28,データシート1!$A$1:$BT$1,0),0),0)</f>
        <v>0</v>
      </c>
      <c r="J28" s="1002">
        <f>IFERROR(VLOOKUP(年度マスタ!$K$4&amp;"_"&amp;J$20,データシート1!$A:$BT,MATCH("ba_"&amp;$D28,データシート1!$A$1:$BT$1,0),0),0)</f>
        <v>0</v>
      </c>
      <c r="K28" s="1002">
        <f>IFERROR(VLOOKUP(年度マスタ!$K$4&amp;"_"&amp;K$20,データシート1!$A:$BT,MATCH("ba_"&amp;$D28,データシート1!$A$1:$BT$1,0),0),0)</f>
        <v>0</v>
      </c>
      <c r="L28" s="1002">
        <f>IFERROR(VLOOKUP(年度マスタ!$K$4&amp;"_"&amp;L$20,データシート1!$A:$BT,MATCH("ba_"&amp;$D28,データシート1!$A$1:$BT$1,0),0),0)</f>
        <v>0</v>
      </c>
      <c r="M28" s="1002">
        <f>IFERROR(VLOOKUP(年度マスタ!$K$4&amp;"_"&amp;M$20,データシート1!$A:$BT,MATCH("ba_"&amp;$D28,データシート1!$A$1:$BT$1,0),0),0)</f>
        <v>0</v>
      </c>
      <c r="N28" s="1002">
        <f>IFERROR(VLOOKUP(年度マスタ!$K$4&amp;"_"&amp;N$20,データシート1!$A:$BT,MATCH("ba_"&amp;$D28,データシート1!$A$1:$BT$1,0),0),0)</f>
        <v>0</v>
      </c>
      <c r="O28" s="1002">
        <f>IFERROR(VLOOKUP(年度マスタ!$K$4&amp;"_"&amp;O$20,データシート1!$A:$BT,MATCH("ba_"&amp;$D28,データシート1!$A$1:$BT$1,0),0),0)</f>
        <v>0</v>
      </c>
      <c r="P28" s="1003">
        <f>IFERROR(VLOOKUP(年度マスタ!$K$4&amp;"_"&amp;P$20,データシート1!$A:$BT,MATCH("ba_"&amp;$D28,データシート1!$A$1:$BT$1,0),0),0)</f>
        <v>0</v>
      </c>
      <c r="Z28" s="313"/>
      <c r="AB28" s="312"/>
      <c r="AC28" s="572"/>
      <c r="AD28" s="459"/>
      <c r="AE28" s="457" t="s">
        <v>110</v>
      </c>
      <c r="AF28" s="1000">
        <f>①CO2排出量の現状把握!Z38</f>
        <v>0.29080203954877443</v>
      </c>
      <c r="AG28" s="1000">
        <f>①CO2排出量の現状把握!AA38</f>
        <v>0.16480985127040357</v>
      </c>
      <c r="AH28" s="1000">
        <f>①CO2排出量の現状把握!AB38</f>
        <v>0.16361219268978611</v>
      </c>
      <c r="AI28" s="1000">
        <f>①CO2排出量の現状把握!AC38</f>
        <v>0.1687369742864949</v>
      </c>
      <c r="AJ28" s="1000">
        <f>①CO2排出量の現状把握!AD38</f>
        <v>0.13469425843236355</v>
      </c>
      <c r="AK28" s="1000">
        <f>①CO2排出量の現状把握!AE38</f>
        <v>0.14850535421772851</v>
      </c>
      <c r="AL28" s="1000">
        <f>①CO2排出量の現状把握!AF38</f>
        <v>0.17399934794975394</v>
      </c>
      <c r="AM28" s="1000">
        <f>①CO2排出量の現状把握!AG38</f>
        <v>0.15222567601430437</v>
      </c>
      <c r="AN28" s="1000">
        <f>①CO2排出量の現状把握!AH38</f>
        <v>0.14260760542226672</v>
      </c>
      <c r="AO28" s="1000">
        <f>①CO2排出量の現状把握!AI38</f>
        <v>0.14380808463774783</v>
      </c>
      <c r="AP28" s="1001">
        <f>①CO2排出量の現状把握!AJ38</f>
        <v>4.5624758685459446</v>
      </c>
      <c r="AQ28" s="313"/>
      <c r="AV28" s="80" t="str">
        <f t="shared" si="10"/>
        <v>HFC</v>
      </c>
      <c r="AW28" s="80" t="str">
        <f t="shared" si="9"/>
        <v>HFC</v>
      </c>
      <c r="AX28" s="327">
        <f t="shared" si="8"/>
        <v>0</v>
      </c>
      <c r="AY28" s="327">
        <f t="shared" si="11"/>
        <v>0</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42.923527129065889</v>
      </c>
      <c r="AG29" s="1002">
        <f>①CO2排出量の現状把握!AA39</f>
        <v>54.465230573881442</v>
      </c>
      <c r="AH29" s="1002">
        <f>①CO2排出量の現状把握!AB39</f>
        <v>56.304263356961826</v>
      </c>
      <c r="AI29" s="1002">
        <f>①CO2排出量の現状把握!AC39</f>
        <v>54.244600869162369</v>
      </c>
      <c r="AJ29" s="1002">
        <f>①CO2排出量の現状把握!AD39</f>
        <v>52.061868645408559</v>
      </c>
      <c r="AK29" s="1002">
        <f>①CO2排出量の現状把握!AE39</f>
        <v>54.556188334346835</v>
      </c>
      <c r="AL29" s="1002">
        <f>①CO2排出量の現状把握!AF39</f>
        <v>47.745649075332963</v>
      </c>
      <c r="AM29" s="1002">
        <f>①CO2排出量の現状把握!AG39</f>
        <v>46.05277364741417</v>
      </c>
      <c r="AN29" s="1002">
        <f>①CO2排出量の現状把握!AH39</f>
        <v>45.531166554460057</v>
      </c>
      <c r="AO29" s="1002">
        <f>①CO2排出量の現状把握!AI39</f>
        <v>43.111322500477527</v>
      </c>
      <c r="AP29" s="1003">
        <f>①CO2排出量の現状把握!AJ39</f>
        <v>40.586223170521585</v>
      </c>
      <c r="AQ29" s="313"/>
      <c r="AV29" s="80" t="str">
        <f t="shared" si="10"/>
        <v>PFC</v>
      </c>
      <c r="AW29" s="80" t="str">
        <f t="shared" si="9"/>
        <v>PFC</v>
      </c>
      <c r="AX29" s="327">
        <f t="shared" si="8"/>
        <v>0</v>
      </c>
      <c r="AY29" s="327">
        <f t="shared" si="11"/>
        <v>0</v>
      </c>
      <c r="BA29" s="80">
        <v>23</v>
      </c>
      <c r="BB29" s="80"/>
      <c r="BC29" s="80" t="s">
        <v>169</v>
      </c>
      <c r="BD29" s="80" t="str">
        <f t="shared" si="1"/>
        <v>23：非鉄金属製造業(N=0)</v>
      </c>
      <c r="BE29" s="961">
        <f>VLOOKUP(BE$13&amp;"_"&amp;$AV$8,データシート2!$A:$SI,MATCH($AV$5&amp;"_"&amp;$BA29&amp;$AV$6,データシート2!$A$1:$SI$1,0),0)</f>
        <v>0</v>
      </c>
      <c r="BF29" s="1071">
        <f>VLOOKUP(BF$13&amp;"_"&amp;$AW$8,データシート2!$A:$SI,MATCH($AW$5&amp;"_"&amp;$BA29&amp;$AW$6,データシート2!$A$1:$SI$1,0),0)</f>
        <v>0</v>
      </c>
      <c r="BG29" s="1071" t="e">
        <f t="shared" si="2"/>
        <v>#DIV/0!</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t="e">
        <f t="shared" si="4"/>
        <v>#DIV/0!</v>
      </c>
    </row>
    <row r="30" spans="2:63" ht="15.95" customHeight="1">
      <c r="B30" s="325"/>
      <c r="Z30" s="313"/>
      <c r="AB30" s="312"/>
      <c r="AC30" s="571" t="s">
        <v>1632</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24：金属製品製造業(N=0)</v>
      </c>
      <c r="BE30" s="961">
        <f>VLOOKUP(BE$13&amp;"_"&amp;$AV$8,データシート2!$A:$SI,MATCH($AV$5&amp;"_"&amp;$BA30&amp;$AV$6,データシート2!$A$1:$SI$1,0),0)</f>
        <v>0</v>
      </c>
      <c r="BF30" s="1071">
        <f>VLOOKUP(BF$13&amp;"_"&amp;$AW$8,データシート2!$A:$SI,MATCH($AW$5&amp;"_"&amp;$BA30&amp;$AW$6,データシート2!$A$1:$SI$1,0),0)</f>
        <v>0</v>
      </c>
      <c r="BG30" s="1071" t="e">
        <f t="shared" si="2"/>
        <v>#DIV/0!</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t="e">
        <f t="shared" si="4"/>
        <v>#DIV/0!</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25：はん用機械器具製造業(N=0)</v>
      </c>
      <c r="BE31" s="961">
        <f>VLOOKUP(BE$13&amp;"_"&amp;$AV$8,データシート2!$A:$SI,MATCH($AV$5&amp;"_"&amp;$BA31&amp;$AV$6,データシート2!$A$1:$SI$1,0),0)</f>
        <v>0</v>
      </c>
      <c r="BF31" s="1071">
        <f>VLOOKUP(BF$13&amp;"_"&amp;$AW$8,データシート2!$A:$SI,MATCH($AW$5&amp;"_"&amp;$BA31&amp;$AW$6,データシート2!$A$1:$SI$1,0),0)</f>
        <v>0</v>
      </c>
      <c r="BG31" s="1071" t="e">
        <f t="shared" si="2"/>
        <v>#DIV/0!</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t="e">
        <f t="shared" si="4"/>
        <v>#DIV/0!</v>
      </c>
    </row>
    <row r="32" spans="2:63" ht="15.95" customHeight="1" thickTop="1" thickBot="1">
      <c r="B32" s="325"/>
      <c r="Z32" s="313"/>
      <c r="AB32" s="312"/>
      <c r="AC32" s="1131" t="s">
        <v>1376</v>
      </c>
      <c r="AD32" s="1131"/>
      <c r="AE32" s="1132"/>
      <c r="AF32" s="509">
        <f t="shared" ref="AF32:AP32" si="12">IFERROR(IF(SUM(F23:F26)/AF24&gt;1,1,SUM(F23:F26)/AF24),0)</f>
        <v>0.52957421934958682</v>
      </c>
      <c r="AG32" s="509">
        <f t="shared" si="12"/>
        <v>0.42768749191270666</v>
      </c>
      <c r="AH32" s="509">
        <f t="shared" si="12"/>
        <v>0.46771301596994302</v>
      </c>
      <c r="AI32" s="509">
        <f t="shared" si="12"/>
        <v>0.47090698389465391</v>
      </c>
      <c r="AJ32" s="509">
        <f t="shared" si="12"/>
        <v>0.59585537765124386</v>
      </c>
      <c r="AK32" s="509">
        <f t="shared" si="12"/>
        <v>0.59579553601791635</v>
      </c>
      <c r="AL32" s="509">
        <f t="shared" si="12"/>
        <v>0.62699751990972175</v>
      </c>
      <c r="AM32" s="509">
        <f t="shared" si="12"/>
        <v>0.62481327094376582</v>
      </c>
      <c r="AN32" s="509">
        <f t="shared" si="12"/>
        <v>0.64877532117866998</v>
      </c>
      <c r="AO32" s="509">
        <f t="shared" si="12"/>
        <v>0.68419062822345267</v>
      </c>
      <c r="AP32" s="509">
        <f t="shared" si="12"/>
        <v>0.60171733843688902</v>
      </c>
      <c r="AQ32" s="313"/>
      <c r="BA32" s="80">
        <v>26</v>
      </c>
      <c r="BB32" s="80"/>
      <c r="BC32" s="80" t="s">
        <v>172</v>
      </c>
      <c r="BD32" s="80" t="str">
        <f t="shared" si="1"/>
        <v>26：生産用機械器具製造業(N=0)</v>
      </c>
      <c r="BE32" s="961">
        <f>VLOOKUP(BE$13&amp;"_"&amp;$AV$8,データシート2!$A:$SI,MATCH($AV$5&amp;"_"&amp;$BA32&amp;$AV$6,データシート2!$A$1:$SI$1,0),0)</f>
        <v>0</v>
      </c>
      <c r="BF32" s="1071">
        <f>VLOOKUP(BF$13&amp;"_"&amp;$AW$8,データシート2!$A:$SI,MATCH($AW$5&amp;"_"&amp;$BA32&amp;$AW$6,データシート2!$A$1:$SI$1,0),0)</f>
        <v>0</v>
      </c>
      <c r="BG32" s="1071" t="e">
        <f t="shared" si="2"/>
        <v>#DIV/0!</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t="e">
        <f t="shared" si="4"/>
        <v>#DIV/0!</v>
      </c>
    </row>
    <row r="33" spans="2:63" ht="15.95" customHeight="1" thickBot="1">
      <c r="B33" s="325"/>
      <c r="Z33" s="313"/>
      <c r="AB33" s="312"/>
      <c r="AC33" s="572"/>
      <c r="AD33" s="456" t="s">
        <v>31</v>
      </c>
      <c r="AE33" s="457"/>
      <c r="AF33" s="506">
        <f>IFERROR(IF(F22/AF25&gt;1,1,F22/AF25),0)</f>
        <v>0.80022690190998025</v>
      </c>
      <c r="AG33" s="506">
        <f t="shared" ref="AG33:AP33" si="13">IFERROR(IF(G22/AG25&gt;1,1,G22/AG25),0)</f>
        <v>0.67555989174687903</v>
      </c>
      <c r="AH33" s="506">
        <f t="shared" si="13"/>
        <v>0.75223923710509566</v>
      </c>
      <c r="AI33" s="506">
        <f t="shared" si="13"/>
        <v>0.80062605034937828</v>
      </c>
      <c r="AJ33" s="506">
        <f t="shared" si="13"/>
        <v>1</v>
      </c>
      <c r="AK33" s="506">
        <f t="shared" si="13"/>
        <v>1</v>
      </c>
      <c r="AL33" s="506">
        <f t="shared" si="13"/>
        <v>1</v>
      </c>
      <c r="AM33" s="506">
        <f t="shared" si="13"/>
        <v>0.99780575626717161</v>
      </c>
      <c r="AN33" s="506">
        <f t="shared" si="13"/>
        <v>1</v>
      </c>
      <c r="AO33" s="506">
        <f t="shared" si="13"/>
        <v>1</v>
      </c>
      <c r="AP33" s="506">
        <f t="shared" si="13"/>
        <v>0.77349923127882847</v>
      </c>
      <c r="AQ33" s="313"/>
      <c r="BA33" s="80">
        <v>27</v>
      </c>
      <c r="BB33" s="80"/>
      <c r="BC33" s="80" t="s">
        <v>173</v>
      </c>
      <c r="BD33" s="80" t="str">
        <f t="shared" si="1"/>
        <v>27：業務用機械器具製造業(N=0)</v>
      </c>
      <c r="BE33" s="961">
        <f>VLOOKUP(BE$13&amp;"_"&amp;$AV$8,データシート2!$A:$SI,MATCH($AV$5&amp;"_"&amp;$BA33&amp;$AV$6,データシート2!$A$1:$SI$1,0),0)</f>
        <v>0</v>
      </c>
      <c r="BF33" s="1071">
        <f>VLOOKUP(BF$13&amp;"_"&amp;$AW$8,データシート2!$A:$SI,MATCH($AW$5&amp;"_"&amp;$BA33&amp;$AW$6,データシート2!$A$1:$SI$1,0),0)</f>
        <v>0</v>
      </c>
      <c r="BG33" s="1071" t="e">
        <f t="shared" si="2"/>
        <v>#DIV/0!</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t="e">
        <f t="shared" si="4"/>
        <v>#DIV/0!</v>
      </c>
    </row>
    <row r="34" spans="2:63" ht="15.95" customHeight="1" thickBot="1">
      <c r="B34" s="325"/>
      <c r="Z34" s="313"/>
      <c r="AB34" s="312"/>
      <c r="AC34" s="572"/>
      <c r="AD34" s="458"/>
      <c r="AE34" s="457" t="s">
        <v>98</v>
      </c>
      <c r="AF34" s="507">
        <f>IFERROR(IF(F23/AF26&gt;1,1,F23/AF26),0)</f>
        <v>0.8616550269943819</v>
      </c>
      <c r="AG34" s="507">
        <f t="shared" ref="AG34:AP36" si="14">IFERROR(IF(G23/AG26&gt;1,1,G23/AG26),0)</f>
        <v>0.73538497706000616</v>
      </c>
      <c r="AH34" s="507">
        <f t="shared" si="14"/>
        <v>0.81026922524329437</v>
      </c>
      <c r="AI34" s="507">
        <f t="shared" si="14"/>
        <v>0.85167783539149178</v>
      </c>
      <c r="AJ34" s="507">
        <f t="shared" si="14"/>
        <v>1</v>
      </c>
      <c r="AK34" s="507">
        <f t="shared" si="14"/>
        <v>1</v>
      </c>
      <c r="AL34" s="507">
        <f t="shared" si="14"/>
        <v>1</v>
      </c>
      <c r="AM34" s="507">
        <f t="shared" si="14"/>
        <v>1</v>
      </c>
      <c r="AN34" s="507">
        <f t="shared" si="14"/>
        <v>1</v>
      </c>
      <c r="AO34" s="507">
        <f t="shared" si="14"/>
        <v>1</v>
      </c>
      <c r="AP34" s="507">
        <f t="shared" si="14"/>
        <v>0.92103186310470841</v>
      </c>
      <c r="AQ34" s="313"/>
      <c r="BA34" s="80">
        <v>28</v>
      </c>
      <c r="BB34" s="80"/>
      <c r="BC34" s="80" t="s">
        <v>1357</v>
      </c>
      <c r="BD34" s="80" t="str">
        <f t="shared" si="1"/>
        <v>28：電子部品等製造業(N=0)</v>
      </c>
      <c r="BE34" s="961">
        <f>VLOOKUP(BE$13&amp;"_"&amp;$AV$8,データシート2!$A:$SI,MATCH($AV$5&amp;"_"&amp;$BA34&amp;$AV$6,データシート2!$A$1:$SI$1,0),0)</f>
        <v>0</v>
      </c>
      <c r="BF34" s="1071">
        <f>VLOOKUP(BF$13&amp;"_"&amp;$AW$8,データシート2!$A:$SI,MATCH($AW$5&amp;"_"&amp;$BA34&amp;$AW$6,データシート2!$A$1:$SI$1,0),0)</f>
        <v>0</v>
      </c>
      <c r="BG34" s="1071" t="e">
        <f t="shared" si="2"/>
        <v>#DIV/0!</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t="e">
        <f t="shared" si="4"/>
        <v>#DIV/0!</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0</v>
      </c>
      <c r="AG35" s="507">
        <f t="shared" si="14"/>
        <v>0</v>
      </c>
      <c r="AH35" s="507">
        <f>IFERROR(IF(H24/AH27&gt;1,1,H24/AH27),0)</f>
        <v>0</v>
      </c>
      <c r="AI35" s="507">
        <f t="shared" si="14"/>
        <v>0</v>
      </c>
      <c r="AJ35" s="507">
        <f t="shared" si="14"/>
        <v>0</v>
      </c>
      <c r="AK35" s="507">
        <f t="shared" si="14"/>
        <v>0</v>
      </c>
      <c r="AL35" s="507">
        <f t="shared" si="14"/>
        <v>0</v>
      </c>
      <c r="AM35" s="507">
        <f t="shared" si="14"/>
        <v>0</v>
      </c>
      <c r="AN35" s="507">
        <f t="shared" si="14"/>
        <v>0</v>
      </c>
      <c r="AO35" s="507">
        <f t="shared" si="14"/>
        <v>0</v>
      </c>
      <c r="AP35" s="507">
        <f t="shared" si="14"/>
        <v>0</v>
      </c>
      <c r="AQ35" s="313"/>
      <c r="BA35" s="80">
        <v>29</v>
      </c>
      <c r="BB35" s="80"/>
      <c r="BC35" s="80" t="s">
        <v>174</v>
      </c>
      <c r="BD35" s="80" t="str">
        <f t="shared" si="1"/>
        <v>29：電気機械器具製造業(N=0)</v>
      </c>
      <c r="BE35" s="961">
        <f>VLOOKUP(BE$13&amp;"_"&amp;$AV$8,データシート2!$A:$SI,MATCH($AV$5&amp;"_"&amp;$BA35&amp;$AV$6,データシート2!$A$1:$SI$1,0),0)</f>
        <v>0</v>
      </c>
      <c r="BF35" s="1071">
        <f>VLOOKUP(BF$13&amp;"_"&amp;$AW$8,データシート2!$A:$SI,MATCH($AW$5&amp;"_"&amp;$BA35&amp;$AW$6,データシート2!$A$1:$SI$1,0),0)</f>
        <v>0</v>
      </c>
      <c r="BG35" s="1071" t="e">
        <f t="shared" si="2"/>
        <v>#DIV/0!</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t="e">
        <f t="shared" si="4"/>
        <v>#DIV/0!</v>
      </c>
    </row>
    <row r="36" spans="2:63" ht="15.95" customHeight="1" thickBot="1">
      <c r="B36" s="325">
        <f t="shared" si="15"/>
        <v>0</v>
      </c>
      <c r="Z36" s="313"/>
      <c r="AB36" s="312"/>
      <c r="AC36" s="572"/>
      <c r="AD36" s="458"/>
      <c r="AE36" s="457" t="s">
        <v>110</v>
      </c>
      <c r="AF36" s="507">
        <f t="shared" si="16"/>
        <v>0</v>
      </c>
      <c r="AG36" s="507">
        <f t="shared" si="14"/>
        <v>0</v>
      </c>
      <c r="AH36" s="507">
        <f t="shared" si="14"/>
        <v>0</v>
      </c>
      <c r="AI36" s="507">
        <f t="shared" si="14"/>
        <v>0</v>
      </c>
      <c r="AJ36" s="507">
        <f t="shared" si="14"/>
        <v>0</v>
      </c>
      <c r="AK36" s="507">
        <f t="shared" si="14"/>
        <v>0</v>
      </c>
      <c r="AL36" s="507">
        <f t="shared" si="14"/>
        <v>0</v>
      </c>
      <c r="AM36" s="507">
        <f t="shared" si="14"/>
        <v>0</v>
      </c>
      <c r="AN36" s="507">
        <f t="shared" si="14"/>
        <v>0</v>
      </c>
      <c r="AO36" s="507">
        <f t="shared" si="14"/>
        <v>0</v>
      </c>
      <c r="AP36" s="507">
        <f t="shared" si="14"/>
        <v>0</v>
      </c>
      <c r="AQ36" s="313"/>
      <c r="BA36" s="80">
        <v>30</v>
      </c>
      <c r="BB36" s="80"/>
      <c r="BC36" s="80" t="s">
        <v>175</v>
      </c>
      <c r="BD36" s="80" t="str">
        <f t="shared" si="1"/>
        <v>30：情報通信機械器具製造業(N=0)</v>
      </c>
      <c r="BE36" s="961">
        <f>VLOOKUP(BE$13&amp;"_"&amp;$AV$8,データシート2!$A:$SI,MATCH($AV$5&amp;"_"&amp;$BA36&amp;$AV$6,データシート2!$A$1:$SI$1,0),0)</f>
        <v>0</v>
      </c>
      <c r="BF36" s="1071">
        <f>VLOOKUP(BF$13&amp;"_"&amp;$AW$8,データシート2!$A:$SI,MATCH($AW$5&amp;"_"&amp;$BA36&amp;$AW$6,データシート2!$A$1:$SI$1,0),0)</f>
        <v>0</v>
      </c>
      <c r="BG36" s="1071" t="e">
        <f t="shared" si="2"/>
        <v>#DIV/0!</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t="e">
        <f t="shared" si="4"/>
        <v>#DIV/0!</v>
      </c>
    </row>
    <row r="37" spans="2:63" ht="15.95" customHeight="1">
      <c r="B37" s="330"/>
      <c r="C37" s="34"/>
      <c r="Z37" s="313"/>
      <c r="AB37" s="312"/>
      <c r="AC37" s="572"/>
      <c r="AD37" s="456" t="s">
        <v>112</v>
      </c>
      <c r="AE37" s="461"/>
      <c r="AF37" s="508">
        <f>IFERROR(IF(F26/AF29&gt;1,1,F26/AF29),0)</f>
        <v>0.34221325651622109</v>
      </c>
      <c r="AG37" s="508">
        <f t="shared" ref="AG37:AP37" si="17">IFERROR(IF(G26/AG29&gt;1,1,G26/AG29),0)</f>
        <v>0.26978679508329195</v>
      </c>
      <c r="AH37" s="508">
        <f t="shared" si="17"/>
        <v>0.27330079611275704</v>
      </c>
      <c r="AI37" s="508">
        <f t="shared" si="17"/>
        <v>0.22724842293028655</v>
      </c>
      <c r="AJ37" s="508">
        <f t="shared" si="17"/>
        <v>0.30263992457346328</v>
      </c>
      <c r="AK37" s="508">
        <f t="shared" si="17"/>
        <v>0.28266270923277514</v>
      </c>
      <c r="AL37" s="508">
        <f t="shared" si="17"/>
        <v>0.32995676684892017</v>
      </c>
      <c r="AM37" s="508">
        <f t="shared" si="17"/>
        <v>0.32662527810297476</v>
      </c>
      <c r="AN37" s="508">
        <f t="shared" si="17"/>
        <v>0.33976726648319577</v>
      </c>
      <c r="AO37" s="508">
        <f t="shared" si="17"/>
        <v>0.40597223617545336</v>
      </c>
      <c r="AP37" s="508">
        <f t="shared" si="17"/>
        <v>0.43842463303961882</v>
      </c>
      <c r="AQ37" s="313"/>
      <c r="BA37" s="80">
        <v>31</v>
      </c>
      <c r="BB37" s="80"/>
      <c r="BC37" s="80" t="s">
        <v>176</v>
      </c>
      <c r="BD37" s="80" t="str">
        <f t="shared" si="1"/>
        <v>31：輸送用機械器具製造業(N=0)</v>
      </c>
      <c r="BE37" s="961">
        <f>VLOOKUP(BE$13&amp;"_"&amp;$AV$8,データシート2!$A:$SI,MATCH($AV$5&amp;"_"&amp;$BA37&amp;$AV$6,データシート2!$A$1:$SI$1,0),0)</f>
        <v>0</v>
      </c>
      <c r="BF37" s="1071">
        <f>VLOOKUP(BF$13&amp;"_"&amp;$AW$8,データシート2!$A:$SI,MATCH($AW$5&amp;"_"&amp;$BA37&amp;$AW$6,データシート2!$A$1:$SI$1,0),0)</f>
        <v>0</v>
      </c>
      <c r="BG37" s="1071" t="e">
        <f t="shared" si="2"/>
        <v>#DIV/0!</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t="e">
        <f t="shared" si="4"/>
        <v>#DIV/0!</v>
      </c>
    </row>
    <row r="38" spans="2:63" ht="15.95" customHeight="1">
      <c r="B38" s="330"/>
      <c r="J38" s="15"/>
      <c r="K38" s="15"/>
      <c r="L38" s="15"/>
      <c r="M38" s="15"/>
      <c r="Z38" s="313"/>
      <c r="AB38" s="312"/>
      <c r="AP38" s="466"/>
      <c r="AQ38" s="313"/>
      <c r="BA38" s="80">
        <v>32</v>
      </c>
      <c r="BB38" s="80"/>
      <c r="BC38" s="80" t="s">
        <v>177</v>
      </c>
      <c r="BD38" s="80" t="str">
        <f t="shared" si="1"/>
        <v>32：その他の製造業(N=0)</v>
      </c>
      <c r="BE38" s="961">
        <f>VLOOKUP(BE$13&amp;"_"&amp;$AV$8,データシート2!$A:$SI,MATCH($AV$5&amp;"_"&amp;$BA38&amp;$AV$6,データシート2!$A$1:$SI$1,0),0)</f>
        <v>0</v>
      </c>
      <c r="BF38" s="1071">
        <f>VLOOKUP(BF$13&amp;"_"&amp;$AW$8,データシート2!$A:$SI,MATCH($AW$5&amp;"_"&amp;$BA38&amp;$AW$6,データシート2!$A$1:$SI$1,0),0)</f>
        <v>0</v>
      </c>
      <c r="BG38" s="1071" t="e">
        <f t="shared" si="2"/>
        <v>#DIV/0!</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t="e">
        <f t="shared" si="4"/>
        <v>#DIV/0!</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F：電気・ガス・熱供給・水道業(N=0)</v>
      </c>
      <c r="BE39" s="961">
        <f>VLOOKUP(BE$13&amp;"_"&amp;$AV$8,データシート2!$A:$SI,MATCH($AV$5&amp;"_"&amp;$BA39&amp;$AV$6,データシート2!$A$1:$SI$1,0),0)</f>
        <v>0</v>
      </c>
      <c r="BF39" s="1071">
        <f>VLOOKUP(BF$13&amp;"_"&amp;$AW$8,データシート2!$A:$SI,MATCH($AW$5&amp;"_"&amp;$BA39&amp;$AW$6,データシート2!$A$1:$SI$1,0),0)</f>
        <v>0</v>
      </c>
      <c r="BG39" s="1071" t="e">
        <f t="shared" ref="BG39:BG50" si="18">BF39/BE39</f>
        <v>#DIV/0!</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t="e">
        <f t="shared" ref="BK39:BK50" si="20">BG39/BJ39</f>
        <v>#DIV/0!</v>
      </c>
    </row>
    <row r="40" spans="2:63" ht="15.95" customHeight="1">
      <c r="B40" s="312"/>
      <c r="Z40" s="313"/>
      <c r="AB40" s="312"/>
      <c r="AQ40" s="313"/>
      <c r="BA40" s="80" t="s">
        <v>195</v>
      </c>
      <c r="BB40" s="80"/>
      <c r="BC40" s="80" t="s">
        <v>178</v>
      </c>
      <c r="BD40" s="80" t="str">
        <f t="shared" si="1"/>
        <v>G：情報通信業(N=0)</v>
      </c>
      <c r="BE40" s="961">
        <f>VLOOKUP(BE$13&amp;"_"&amp;$AV$8,データシート2!$A:$SI,MATCH($AV$5&amp;"_"&amp;$BA40&amp;$AV$6,データシート2!$A$1:$SI$1,0),0)</f>
        <v>0</v>
      </c>
      <c r="BF40" s="1071">
        <f>VLOOKUP(BF$13&amp;"_"&amp;$AW$8,データシート2!$A:$SI,MATCH($AW$5&amp;"_"&amp;$BA40&amp;$AW$6,データシート2!$A$1:$SI$1,0),0)</f>
        <v>0</v>
      </c>
      <c r="BG40" s="1071" t="e">
        <f t="shared" si="18"/>
        <v>#DIV/0!</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t="e">
        <f t="shared" si="20"/>
        <v>#DIV/0!</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H：運輸業，郵便業(N=0)</v>
      </c>
      <c r="BE41" s="961">
        <f>VLOOKUP(BE$13&amp;"_"&amp;$AV$8,データシート2!$A:$SI,MATCH($AV$5&amp;"_"&amp;$BA41&amp;$AV$6,データシート2!$A$1:$SI$1,0),0)</f>
        <v>0</v>
      </c>
      <c r="BF41" s="1071">
        <f>VLOOKUP(BF$13&amp;"_"&amp;$AW$8,データシート2!$A:$SI,MATCH($AW$5&amp;"_"&amp;$BA41&amp;$AW$6,データシート2!$A$1:$SI$1,0),0)</f>
        <v>0</v>
      </c>
      <c r="BG41" s="1071" t="e">
        <f t="shared" si="18"/>
        <v>#DIV/0!</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t="e">
        <f t="shared" si="20"/>
        <v>#DIV/0!</v>
      </c>
    </row>
    <row r="42" spans="2:63" ht="24.6" customHeight="1">
      <c r="B42" s="312"/>
      <c r="Z42" s="313"/>
      <c r="AB42" s="299" t="s">
        <v>1325</v>
      </c>
      <c r="BA42" s="80" t="s">
        <v>199</v>
      </c>
      <c r="BB42" s="80"/>
      <c r="BC42" s="80" t="s">
        <v>180</v>
      </c>
      <c r="BD42" s="80" t="str">
        <f t="shared" si="1"/>
        <v>I：卸売業，小売業(N=0)</v>
      </c>
      <c r="BE42" s="961">
        <f>VLOOKUP(BE$13&amp;"_"&amp;$AV$8,データシート2!$A:$SI,MATCH($AV$5&amp;"_"&amp;$BA42&amp;$AV$6,データシート2!$A$1:$SI$1,0),0)</f>
        <v>0</v>
      </c>
      <c r="BF42" s="1071">
        <f>VLOOKUP(BF$13&amp;"_"&amp;$AW$8,データシート2!$A:$SI,MATCH($AW$5&amp;"_"&amp;$BA42&amp;$AW$6,データシート2!$A$1:$SI$1,0),0)</f>
        <v>0</v>
      </c>
      <c r="BG42" s="1071" t="e">
        <f t="shared" si="18"/>
        <v>#DIV/0!</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t="e">
        <f t="shared" si="20"/>
        <v>#DIV/0!</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J：金融業，保険業(N=0)</v>
      </c>
      <c r="BE43" s="961">
        <f>VLOOKUP(BE$13&amp;"_"&amp;$AV$8,データシート2!$A:$SI,MATCH($AV$5&amp;"_"&amp;$BA43&amp;$AV$6,データシート2!$A$1:$SI$1,0),0)</f>
        <v>0</v>
      </c>
      <c r="BF43" s="1071">
        <f>VLOOKUP(BF$13&amp;"_"&amp;$AW$8,データシート2!$A:$SI,MATCH($AW$5&amp;"_"&amp;$BA43&amp;$AW$6,データシート2!$A$1:$SI$1,0),0)</f>
        <v>0</v>
      </c>
      <c r="BG43" s="1071" t="e">
        <f t="shared" si="18"/>
        <v>#DIV/0!</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t="e">
        <f t="shared" si="20"/>
        <v>#DIV/0!</v>
      </c>
    </row>
    <row r="44" spans="2:63" ht="15.95" customHeight="1">
      <c r="B44" s="331"/>
      <c r="Z44" s="313"/>
      <c r="AB44" s="312"/>
      <c r="AQ44" s="313"/>
      <c r="BA44" s="80" t="s">
        <v>203</v>
      </c>
      <c r="BB44" s="80"/>
      <c r="BC44" s="80" t="s">
        <v>186</v>
      </c>
      <c r="BD44" s="80" t="str">
        <f t="shared" si="1"/>
        <v>K：不動産業，物品賃貸業(N=0)</v>
      </c>
      <c r="BE44" s="961">
        <f>VLOOKUP(BE$13&amp;"_"&amp;$AV$8,データシート2!$A:$SI,MATCH($AV$5&amp;"_"&amp;$BA44&amp;$AV$6,データシート2!$A$1:$SI$1,0),0)</f>
        <v>0</v>
      </c>
      <c r="BF44" s="1071">
        <f>VLOOKUP(BF$13&amp;"_"&amp;$AW$8,データシート2!$A:$SI,MATCH($AW$5&amp;"_"&amp;$BA44&amp;$AW$6,データシート2!$A$1:$SI$1,0),0)</f>
        <v>0</v>
      </c>
      <c r="BG44" s="1071" t="e">
        <f t="shared" si="18"/>
        <v>#DIV/0!</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t="e">
        <f t="shared" si="20"/>
        <v>#DIV/0!</v>
      </c>
    </row>
    <row r="45" spans="2:63" ht="15.95" customHeight="1">
      <c r="B45" s="332"/>
      <c r="Z45" s="313"/>
      <c r="AB45" s="312"/>
      <c r="AQ45" s="313"/>
      <c r="BA45" s="80" t="s">
        <v>204</v>
      </c>
      <c r="BB45" s="80"/>
      <c r="BC45" s="80" t="s">
        <v>1356</v>
      </c>
      <c r="BD45" s="80" t="str">
        <f t="shared" si="1"/>
        <v>L：学術研究,専門･技術ｻｰﾋﾞｽ業(N=0)</v>
      </c>
      <c r="BE45" s="961">
        <f>VLOOKUP(BE$13&amp;"_"&amp;$AV$8,データシート2!$A:$SI,MATCH($AV$5&amp;"_"&amp;$BA45&amp;$AV$6,データシート2!$A$1:$SI$1,0),0)</f>
        <v>0</v>
      </c>
      <c r="BF45" s="1071">
        <f>VLOOKUP(BF$13&amp;"_"&amp;$AW$8,データシート2!$A:$SI,MATCH($AW$5&amp;"_"&amp;$BA45&amp;$AW$6,データシート2!$A$1:$SI$1,0),0)</f>
        <v>0</v>
      </c>
      <c r="BG45" s="1071" t="e">
        <f t="shared" si="18"/>
        <v>#DIV/0!</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t="e">
        <f t="shared" si="20"/>
        <v>#DIV/0!</v>
      </c>
    </row>
    <row r="46" spans="2:63" ht="15.95" customHeight="1">
      <c r="B46" s="332"/>
      <c r="Z46" s="313"/>
      <c r="AB46" s="312"/>
      <c r="AQ46" s="313"/>
      <c r="BA46" s="80" t="s">
        <v>205</v>
      </c>
      <c r="BB46" s="80"/>
      <c r="BC46" s="80" t="s">
        <v>189</v>
      </c>
      <c r="BD46" s="80" t="str">
        <f t="shared" si="1"/>
        <v>M：宿泊業，飲食サービス業(N=0)</v>
      </c>
      <c r="BE46" s="961">
        <f>VLOOKUP(BE$13&amp;"_"&amp;$AV$8,データシート2!$A:$SI,MATCH($AV$5&amp;"_"&amp;$BA46&amp;$AV$6,データシート2!$A$1:$SI$1,0),0)</f>
        <v>0</v>
      </c>
      <c r="BF46" s="1071">
        <f>VLOOKUP(BF$13&amp;"_"&amp;$AW$8,データシート2!$A:$SI,MATCH($AW$5&amp;"_"&amp;$BA46&amp;$AW$6,データシート2!$A$1:$SI$1,0),0)</f>
        <v>0</v>
      </c>
      <c r="BG46" s="1071" t="e">
        <f t="shared" si="18"/>
        <v>#DIV/0!</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t="e">
        <f t="shared" si="20"/>
        <v>#DIV/0!</v>
      </c>
    </row>
    <row r="47" spans="2:63" ht="15.95" customHeight="1">
      <c r="B47" s="332"/>
      <c r="Z47" s="313"/>
      <c r="AB47" s="312"/>
      <c r="AQ47" s="313"/>
      <c r="BA47" s="80" t="s">
        <v>206</v>
      </c>
      <c r="BB47" s="80"/>
      <c r="BC47" s="80" t="s">
        <v>190</v>
      </c>
      <c r="BD47" s="80" t="str">
        <f t="shared" si="1"/>
        <v>N：生活関連ｻｰﾋﾞｽ業,娯楽業(N=0)</v>
      </c>
      <c r="BE47" s="961">
        <f>VLOOKUP(BE$13&amp;"_"&amp;$AV$8,データシート2!$A:$SI,MATCH($AV$5&amp;"_"&amp;$BA47&amp;$AV$6,データシート2!$A$1:$SI$1,0),0)</f>
        <v>0</v>
      </c>
      <c r="BF47" s="1071">
        <f>VLOOKUP(BF$13&amp;"_"&amp;$AW$8,データシート2!$A:$SI,MATCH($AW$5&amp;"_"&amp;$BA47&amp;$AW$6,データシート2!$A$1:$SI$1,0),0)</f>
        <v>0</v>
      </c>
      <c r="BG47" s="1071" t="e">
        <f t="shared" si="18"/>
        <v>#DIV/0!</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t="e">
        <f t="shared" si="20"/>
        <v>#DIV/0!</v>
      </c>
    </row>
    <row r="48" spans="2:63" ht="15.95" customHeight="1">
      <c r="B48" s="332"/>
      <c r="Z48" s="313"/>
      <c r="AB48" s="312"/>
      <c r="AQ48" s="313"/>
      <c r="BA48" s="80" t="s">
        <v>207</v>
      </c>
      <c r="BB48" s="80"/>
      <c r="BC48" s="80" t="s">
        <v>191</v>
      </c>
      <c r="BD48" s="80" t="str">
        <f t="shared" si="1"/>
        <v>O：教育，学習支援業(N=0)</v>
      </c>
      <c r="BE48" s="961">
        <f>VLOOKUP(BE$13&amp;"_"&amp;$AV$8,データシート2!$A:$SI,MATCH($AV$5&amp;"_"&amp;$BA48&amp;$AV$6,データシート2!$A$1:$SI$1,0),0)</f>
        <v>0</v>
      </c>
      <c r="BF48" s="1071">
        <f>VLOOKUP(BF$13&amp;"_"&amp;$AW$8,データシート2!$A:$SI,MATCH($AW$5&amp;"_"&amp;$BA48&amp;$AW$6,データシート2!$A$1:$SI$1,0),0)</f>
        <v>0</v>
      </c>
      <c r="BG48" s="1071" t="e">
        <f t="shared" si="18"/>
        <v>#DIV/0!</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t="e">
        <f t="shared" si="20"/>
        <v>#DIV/0!</v>
      </c>
    </row>
    <row r="49" spans="2:63" ht="15.95" customHeight="1">
      <c r="B49" s="332"/>
      <c r="Z49" s="313"/>
      <c r="AB49" s="312"/>
      <c r="AQ49" s="313"/>
      <c r="BA49" s="80" t="s">
        <v>208</v>
      </c>
      <c r="BB49" s="80"/>
      <c r="BC49" s="80" t="s">
        <v>192</v>
      </c>
      <c r="BD49" s="80" t="str">
        <f t="shared" si="1"/>
        <v>P：医療，福祉(N=0)</v>
      </c>
      <c r="BE49" s="961">
        <f>VLOOKUP(BE$13&amp;"_"&amp;$AV$8,データシート2!$A:$SI,MATCH($AV$5&amp;"_"&amp;$BA49&amp;$AV$6,データシート2!$A$1:$SI$1,0),0)</f>
        <v>0</v>
      </c>
      <c r="BF49" s="1071">
        <f>VLOOKUP(BF$13&amp;"_"&amp;$AW$8,データシート2!$A:$SI,MATCH($AW$5&amp;"_"&amp;$BA49&amp;$AW$6,データシート2!$A$1:$SI$1,0),0)</f>
        <v>0</v>
      </c>
      <c r="BG49" s="1071" t="e">
        <f t="shared" si="18"/>
        <v>#DIV/0!</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t="e">
        <f t="shared" si="20"/>
        <v>#DIV/0!</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1626</v>
      </c>
      <c r="BB51" s="80"/>
      <c r="BC51" s="18" t="s">
        <v>1627</v>
      </c>
      <c r="BD51" s="80" t="str">
        <f t="shared" ref="BD51" si="21">BC51&amp;"(N="&amp;BE51&amp;")"</f>
        <v>R：ｻｰﾋﾞｽ業(他に分類されない)(N=1)</v>
      </c>
      <c r="BE51" s="961">
        <f>VLOOKUP(BE$13&amp;"_"&amp;$AV$8,データシート2!$A:$SI,MATCH($AV$5&amp;"_"&amp;$BA51&amp;$AV$6,データシート2!$A$1:$SI$1,0),0)</f>
        <v>1</v>
      </c>
      <c r="BF51" s="1071">
        <f>VLOOKUP(BF$13&amp;"_"&amp;$AW$8,データシート2!$A:$SI,MATCH($AW$5&amp;"_"&amp;$BA51&amp;$AW$6,データシート2!$A$1:$SI$1,0),0)</f>
        <v>17.794</v>
      </c>
      <c r="BG51" s="1071">
        <f t="shared" ref="BG51" si="22">BF51/BE51</f>
        <v>17.794</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f t="shared" ref="BK51" si="24">BG51/BJ51</f>
        <v>0.68632711515482525</v>
      </c>
    </row>
    <row r="52" spans="2:63" ht="15.95" customHeight="1">
      <c r="B52" s="312"/>
      <c r="Z52" s="313"/>
      <c r="AB52" s="312"/>
      <c r="AQ52" s="313"/>
      <c r="BA52" s="80" t="s">
        <v>211</v>
      </c>
      <c r="BB52" s="80"/>
      <c r="BC52" s="80" t="s">
        <v>1355</v>
      </c>
      <c r="BD52" s="80" t="str">
        <f>BC52&amp;"(N="&amp;BE52&amp;")"</f>
        <v>S：公務(N=0)</v>
      </c>
      <c r="BE52" s="961">
        <f>VLOOKUP(BE$13&amp;"_"&amp;$AV$8,データシート2!$A:$SI,MATCH($AV$5&amp;"_"&amp;$BA52&amp;$AV$6,データシート2!$A$1:$SI$1,0),0)</f>
        <v>0</v>
      </c>
      <c r="BF52" s="1071">
        <f>VLOOKUP(BF$13&amp;"_"&amp;$AW$8,データシート2!$A:$SI,MATCH($AW$5&amp;"_"&amp;$BA52&amp;$AW$6,データシート2!$A$1:$SI$1,0),0)</f>
        <v>0</v>
      </c>
      <c r="BG52" s="1071" t="e">
        <f t="shared" ref="BG52:BG62" si="25">BF52/BE52</f>
        <v>#DIV/0!</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t="e">
        <f t="shared" ref="BK52:BK62" si="27">BG52/BJ52</f>
        <v>#DIV/0!</v>
      </c>
    </row>
    <row r="53" spans="2:63" ht="15.95" customHeight="1">
      <c r="B53" s="312"/>
      <c r="P53" s="198" t="s">
        <v>1386</v>
      </c>
      <c r="Z53" s="313"/>
      <c r="AB53" s="312"/>
      <c r="AQ53" s="313"/>
      <c r="BA53" s="80" t="s">
        <v>1316</v>
      </c>
      <c r="BB53" s="80" t="s">
        <v>212</v>
      </c>
      <c r="BC53" s="80" t="s">
        <v>196</v>
      </c>
      <c r="BD53" s="80" t="str">
        <f>BC53&amp;"(N="&amp;BE53&amp;")"</f>
        <v>石油精製業・コークス製造業(N=0)</v>
      </c>
      <c r="BE53" s="961">
        <f>BE57+BE58</f>
        <v>0</v>
      </c>
      <c r="BF53" s="1071">
        <f>BF57+BF58</f>
        <v>0</v>
      </c>
      <c r="BG53" s="1071" t="e">
        <f t="shared" si="25"/>
        <v>#DIV/0!</v>
      </c>
      <c r="BH53" s="961">
        <f>BH57+BH58</f>
        <v>33</v>
      </c>
      <c r="BI53" s="961">
        <f>BI57+BI58</f>
        <v>26443.679</v>
      </c>
      <c r="BJ53" s="961">
        <f t="shared" si="26"/>
        <v>801.32360606060604</v>
      </c>
      <c r="BK53" s="319" t="e">
        <f t="shared" si="27"/>
        <v>#DIV/0!</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発電所・変電所(N=0)</v>
      </c>
      <c r="BE54" s="961">
        <f>BE59+BE60</f>
        <v>0</v>
      </c>
      <c r="BF54" s="1071">
        <f>BF59+BF60</f>
        <v>0</v>
      </c>
      <c r="BG54" s="1071" t="e">
        <f t="shared" si="25"/>
        <v>#DIV/0!</v>
      </c>
      <c r="BH54" s="961">
        <f>BH59+BH60</f>
        <v>224</v>
      </c>
      <c r="BI54" s="961">
        <f>BI59+BI60</f>
        <v>22617.216</v>
      </c>
      <c r="BJ54" s="961">
        <f t="shared" si="26"/>
        <v>100.96971428571429</v>
      </c>
      <c r="BK54" s="319" t="e">
        <f t="shared" si="27"/>
        <v>#DIV/0!</v>
      </c>
    </row>
    <row r="55" spans="2:63" ht="15.95" customHeight="1" thickTop="1" thickBot="1">
      <c r="B55" s="312"/>
      <c r="C55" s="455" t="s">
        <v>116</v>
      </c>
      <c r="D55" s="572"/>
      <c r="E55" s="572"/>
      <c r="F55" s="997">
        <f>SUM(F56,F57,F60,F61,F62,F63,F64,F65,)</f>
        <v>38.466999999999999</v>
      </c>
      <c r="G55" s="1004">
        <f t="shared" ref="G55:P55" si="29">SUM(G56,G57,G60,G61,G62,G63,G64,G65,)</f>
        <v>38.132999999999996</v>
      </c>
      <c r="H55" s="1004">
        <f t="shared" si="29"/>
        <v>44.328000000000003</v>
      </c>
      <c r="I55" s="1004">
        <f t="shared" si="29"/>
        <v>44.420999999999999</v>
      </c>
      <c r="J55" s="1004">
        <f t="shared" si="29"/>
        <v>52.939</v>
      </c>
      <c r="K55" s="1004">
        <f t="shared" si="29"/>
        <v>51.795000000000002</v>
      </c>
      <c r="L55" s="1004">
        <f t="shared" si="29"/>
        <v>53.032000000000004</v>
      </c>
      <c r="M55" s="1004">
        <f t="shared" si="29"/>
        <v>51.778000000000006</v>
      </c>
      <c r="N55" s="1004">
        <f t="shared" si="29"/>
        <v>52.677999999999997</v>
      </c>
      <c r="O55" s="1004">
        <f t="shared" si="29"/>
        <v>52.460999999999999</v>
      </c>
      <c r="P55" s="1005">
        <f t="shared" si="29"/>
        <v>47.635999999999996</v>
      </c>
      <c r="Z55" s="313"/>
      <c r="AB55" s="312"/>
      <c r="AQ55" s="313"/>
      <c r="BA55" s="80">
        <v>3411</v>
      </c>
      <c r="BB55" s="80"/>
      <c r="BC55" s="80" t="s">
        <v>200</v>
      </c>
      <c r="BD55" s="80" t="str">
        <f t="shared" si="28"/>
        <v>ガス製造工場(N=0)</v>
      </c>
      <c r="BE55" s="961">
        <f>BE61</f>
        <v>0</v>
      </c>
      <c r="BF55" s="1071">
        <f>BF61</f>
        <v>0</v>
      </c>
      <c r="BG55" s="1071" t="e">
        <f t="shared" si="25"/>
        <v>#DIV/0!</v>
      </c>
      <c r="BH55" s="961">
        <f>BH61</f>
        <v>30</v>
      </c>
      <c r="BI55" s="961">
        <f>BI61</f>
        <v>768.30100000000004</v>
      </c>
      <c r="BJ55" s="961">
        <f t="shared" si="26"/>
        <v>25.610033333333334</v>
      </c>
      <c r="BK55" s="319" t="e">
        <f t="shared" si="27"/>
        <v>#DIV/0!</v>
      </c>
    </row>
    <row r="56" spans="2:63" ht="15.95" customHeight="1" thickBot="1">
      <c r="B56" s="312"/>
      <c r="C56" s="680" t="str">
        <f>D56</f>
        <v>エネルギー起源CO2</v>
      </c>
      <c r="D56" s="460" t="s">
        <v>1364</v>
      </c>
      <c r="E56" s="457"/>
      <c r="F56" s="999">
        <f>IFERROR(VLOOKUP(年度マスタ!$K$4&amp;"_"&amp;F$54,データシート1!$A:$CD,MATCH("bc_"&amp;$C56,データシート1!$A$1:$CD$1,0),0),0)</f>
        <v>26.334</v>
      </c>
      <c r="G56" s="1006">
        <f>IFERROR(VLOOKUP(年度マスタ!$K$4&amp;"_"&amp;G$54,データシート1!$A:$CD,MATCH("bc_"&amp;$C56,データシート1!$A$1:$CD$1,0),0),0)</f>
        <v>25.972999999999999</v>
      </c>
      <c r="H56" s="1006">
        <f>IFERROR(VLOOKUP(年度マスタ!$K$4&amp;"_"&amp;H$54,データシート1!$A:$CD,MATCH("bc_"&amp;$C56,データシート1!$A$1:$CD$1,0),0),0)</f>
        <v>32.093000000000004</v>
      </c>
      <c r="I56" s="1006">
        <f>IFERROR(VLOOKUP(年度マスタ!$K$4&amp;"_"&amp;I$54,データシート1!$A:$CD,MATCH("bc_"&amp;$C56,データシート1!$A$1:$CD$1,0),0),0)</f>
        <v>32.094000000000001</v>
      </c>
      <c r="J56" s="1006">
        <f>IFERROR(VLOOKUP(年度マスタ!$K$4&amp;"_"&amp;J$54,データシート1!$A:$CD,MATCH("bc_"&amp;$C56,データシート1!$A$1:$CD$1,0),0),0)</f>
        <v>40.640999999999998</v>
      </c>
      <c r="K56" s="1006">
        <f>IFERROR(VLOOKUP(年度マスタ!$K$4&amp;"_"&amp;K$54,データシート1!$A:$CD,MATCH("bc_"&amp;$C56,データシート1!$A$1:$CD$1,0),0),0)</f>
        <v>39.491999999999997</v>
      </c>
      <c r="L56" s="1006">
        <f>IFERROR(VLOOKUP(年度マスタ!$K$4&amp;"_"&amp;L$54,データシート1!$A:$CD,MATCH("bc_"&amp;$C56,データシート1!$A$1:$CD$1,0),0),0)</f>
        <v>40.840000000000003</v>
      </c>
      <c r="M56" s="1006">
        <f>IFERROR(VLOOKUP(年度マスタ!$K$4&amp;"_"&amp;M$54,データシート1!$A:$CD,MATCH("bc_"&amp;$C56,データシート1!$A$1:$CD$1,0),0),0)</f>
        <v>39.642000000000003</v>
      </c>
      <c r="N56" s="1006">
        <f>IFERROR(VLOOKUP(年度マスタ!$K$4&amp;"_"&amp;N$54,データシート1!$A:$CD,MATCH("bc_"&amp;$C56,データシート1!$A$1:$CD$1,0),0),0)</f>
        <v>40.073999999999998</v>
      </c>
      <c r="O56" s="1006">
        <f>IFERROR(VLOOKUP(年度マスタ!$K$4&amp;"_"&amp;O$54,データシート1!$A:$CD,MATCH("bc_"&amp;$C56,データシート1!$A$1:$CD$1,0),0),0)</f>
        <v>37.948999999999998</v>
      </c>
      <c r="P56" s="1007">
        <f>IFERROR(VLOOKUP(年度マスタ!$K$4&amp;"_"&amp;P$54,データシート1!$A:$CD,MATCH("bc_"&amp;$C56,データシート1!$A$1:$CD$1,0),0),0)</f>
        <v>33.04</v>
      </c>
      <c r="Z56" s="313"/>
      <c r="AB56" s="312"/>
      <c r="AQ56" s="313"/>
      <c r="BA56" s="80">
        <v>3511</v>
      </c>
      <c r="BB56" s="80"/>
      <c r="BC56" s="80" t="s">
        <v>202</v>
      </c>
      <c r="BD56" s="80" t="str">
        <f t="shared" si="28"/>
        <v>熱供給業(N=0)</v>
      </c>
      <c r="BE56" s="961">
        <f>BE62</f>
        <v>0</v>
      </c>
      <c r="BF56" s="1071">
        <f>BF62</f>
        <v>0</v>
      </c>
      <c r="BG56" s="1071" t="e">
        <f t="shared" si="25"/>
        <v>#DIV/0!</v>
      </c>
      <c r="BH56" s="961">
        <f>BH62</f>
        <v>138</v>
      </c>
      <c r="BI56" s="961">
        <f>BI62</f>
        <v>528.86</v>
      </c>
      <c r="BJ56" s="961">
        <f t="shared" si="26"/>
        <v>3.8323188405797102</v>
      </c>
      <c r="BK56" s="319" t="e">
        <f t="shared" si="27"/>
        <v>#DIV/0!</v>
      </c>
    </row>
    <row r="57" spans="2:63" ht="15.95" customHeight="1" thickBot="1">
      <c r="B57" s="312"/>
      <c r="C57" s="572"/>
      <c r="D57" s="458" t="s">
        <v>1365</v>
      </c>
      <c r="E57" s="457"/>
      <c r="F57" s="999">
        <f>SUM(F58:F59)</f>
        <v>12.132999999999999</v>
      </c>
      <c r="G57" s="1006">
        <f t="shared" ref="G57:J57" si="30">SUM(G58:G59)</f>
        <v>12.16</v>
      </c>
      <c r="H57" s="1006">
        <f t="shared" si="30"/>
        <v>12.234999999999999</v>
      </c>
      <c r="I57" s="1006">
        <f t="shared" si="30"/>
        <v>12.327</v>
      </c>
      <c r="J57" s="1006">
        <f t="shared" si="30"/>
        <v>12.298</v>
      </c>
      <c r="K57" s="1006">
        <f t="shared" ref="K57:O57" si="31">SUM(K58:K59)</f>
        <v>12.303000000000001</v>
      </c>
      <c r="L57" s="1006">
        <f t="shared" si="31"/>
        <v>12.192</v>
      </c>
      <c r="M57" s="1006">
        <f t="shared" si="31"/>
        <v>12.135999999999999</v>
      </c>
      <c r="N57" s="1006">
        <f t="shared" si="31"/>
        <v>12.603999999999999</v>
      </c>
      <c r="O57" s="1006">
        <f t="shared" si="31"/>
        <v>14.512</v>
      </c>
      <c r="P57" s="1007">
        <f>SUM(P58:P59)</f>
        <v>14.596</v>
      </c>
      <c r="Z57" s="313"/>
      <c r="AB57" s="312"/>
      <c r="AQ57" s="313"/>
      <c r="BA57" s="333">
        <v>1711</v>
      </c>
      <c r="BB57" s="333"/>
      <c r="BC57" s="333"/>
      <c r="BD57" s="333" t="s">
        <v>1318</v>
      </c>
      <c r="BE57" s="962">
        <f>VLOOKUP(BE$13&amp;"_"&amp;$AV$8,データシート2!$A:$SI,MATCH($AV$5&amp;"_"&amp;$BA57,データシート2!$A$1:$SI$1,0),0)</f>
        <v>0</v>
      </c>
      <c r="BF57" s="1072">
        <f>VLOOKUP(BF$13&amp;"_"&amp;$AW$8,データシート2!$A:$SI,MATCH($AW$5&amp;"_"&amp;$BA57,データシート2!$A$1:$SI$1,0),0)</f>
        <v>0</v>
      </c>
      <c r="BG57" s="1072" t="e">
        <f t="shared" si="25"/>
        <v>#DIV/0!</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t="e">
        <f t="shared" si="27"/>
        <v>#DIV/0!</v>
      </c>
    </row>
    <row r="58" spans="2:63" ht="15.95" customHeight="1" thickBot="1">
      <c r="B58" s="312"/>
      <c r="C58" s="680" t="s">
        <v>1349</v>
      </c>
      <c r="D58" s="458" t="s">
        <v>1348</v>
      </c>
      <c r="E58" s="457" t="s">
        <v>1346</v>
      </c>
      <c r="F58" s="1001">
        <f>IFERROR(VLOOKUP(年度マスタ!$K$4&amp;"_"&amp;F$54,データシート1!$A:$CD,MATCH("bc_"&amp;$C58,データシート1!$A$1:$CD$1,0),0),0)</f>
        <v>12.132999999999999</v>
      </c>
      <c r="G58" s="1008">
        <f>IFERROR(VLOOKUP(年度マスタ!$K$4&amp;"_"&amp;G$54,データシート1!$A:$CD,MATCH("bc_"&amp;$C58,データシート1!$A$1:$CD$1,0),0),0)</f>
        <v>12.16</v>
      </c>
      <c r="H58" s="1008">
        <f>IFERROR(VLOOKUP(年度マスタ!$K$4&amp;"_"&amp;H$54,データシート1!$A:$CD,MATCH("bc_"&amp;$C58,データシート1!$A$1:$CD$1,0),0),0)</f>
        <v>12.234999999999999</v>
      </c>
      <c r="I58" s="1008">
        <f>IFERROR(VLOOKUP(年度マスタ!$K$4&amp;"_"&amp;I$54,データシート1!$A:$CD,MATCH("bc_"&amp;$C58,データシート1!$A$1:$CD$1,0),0),0)</f>
        <v>12.327</v>
      </c>
      <c r="J58" s="1008">
        <f>IFERROR(VLOOKUP(年度マスタ!$K$4&amp;"_"&amp;J$54,データシート1!$A:$CD,MATCH("bc_"&amp;$C58,データシート1!$A$1:$CD$1,0),0),0)</f>
        <v>12.298</v>
      </c>
      <c r="K58" s="1008">
        <f>IFERROR(VLOOKUP(年度マスタ!$K$4&amp;"_"&amp;K$54,データシート1!$A:$CD,MATCH("bc_"&amp;$C58,データシート1!$A$1:$CD$1,0),0),0)</f>
        <v>12.303000000000001</v>
      </c>
      <c r="L58" s="1008">
        <f>IFERROR(VLOOKUP(年度マスタ!$K$4&amp;"_"&amp;L$54,データシート1!$A:$CD,MATCH("bc_"&amp;$C58,データシート1!$A$1:$CD$1,0),0),0)</f>
        <v>12.192</v>
      </c>
      <c r="M58" s="1008">
        <f>IFERROR(VLOOKUP(年度マスタ!$K$4&amp;"_"&amp;M$54,データシート1!$A:$CD,MATCH("bc_"&amp;$C58,データシート1!$A$1:$CD$1,0),0),0)</f>
        <v>12.135999999999999</v>
      </c>
      <c r="N58" s="1008">
        <f>IFERROR(VLOOKUP(年度マスタ!$K$4&amp;"_"&amp;N$54,データシート1!$A:$CD,MATCH("bc_"&amp;$C58,データシート1!$A$1:$CD$1,0),0),0)</f>
        <v>12.603999999999999</v>
      </c>
      <c r="O58" s="1008">
        <f>IFERROR(VLOOKUP(年度マスタ!$K$4&amp;"_"&amp;O$54,データシート1!$A:$CD,MATCH("bc_"&amp;$C58,データシート1!$A$1:$CD$1,0),0),0)</f>
        <v>14.512</v>
      </c>
      <c r="P58" s="1009">
        <f>IFERROR(VLOOKUP(年度マスタ!$K$4&amp;"_"&amp;P$54,データシート1!$A:$CD,MATCH("bc_"&amp;$C58,データシート1!$A$1:$CD$1,0),0),0)</f>
        <v>14.596</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0</v>
      </c>
      <c r="G59" s="1008">
        <f>IFERROR(VLOOKUP(年度マスタ!$K$4&amp;"_"&amp;G$54,データシート1!$A:$CD,MATCH("bc_"&amp;$C59,データシート1!$A$1:$CD$1,0),0),0)</f>
        <v>0</v>
      </c>
      <c r="H59" s="1008">
        <f>IFERROR(VLOOKUP(年度マスタ!$K$4&amp;"_"&amp;H$54,データシート1!$A:$CD,MATCH("bc_"&amp;$C59,データシート1!$A$1:$CD$1,0),0),0)</f>
        <v>0</v>
      </c>
      <c r="I59" s="1008">
        <f>IFERROR(VLOOKUP(年度マスタ!$K$4&amp;"_"&amp;I$54,データシート1!$A:$CD,MATCH("bc_"&amp;$C59,データシート1!$A$1:$CD$1,0),0),0)</f>
        <v>0</v>
      </c>
      <c r="J59" s="1008">
        <f>IFERROR(VLOOKUP(年度マスタ!$K$4&amp;"_"&amp;J$54,データシート1!$A:$CD,MATCH("bc_"&amp;$C59,データシート1!$A$1:$CD$1,0),0),0)</f>
        <v>0</v>
      </c>
      <c r="K59" s="1008">
        <f>IFERROR(VLOOKUP(年度マスタ!$K$4&amp;"_"&amp;K$54,データシート1!$A:$CD,MATCH("bc_"&amp;$C59,データシート1!$A$1:$CD$1,0),0),0)</f>
        <v>0</v>
      </c>
      <c r="L59" s="1008">
        <f>IFERROR(VLOOKUP(年度マスタ!$K$4&amp;"_"&amp;L$54,データシート1!$A:$CD,MATCH("bc_"&amp;$C59,データシート1!$A$1:$CD$1,0),0),0)</f>
        <v>0</v>
      </c>
      <c r="M59" s="1008">
        <f>IFERROR(VLOOKUP(年度マスタ!$K$4&amp;"_"&amp;M$54,データシート1!$A:$CD,MATCH("bc_"&amp;$C59,データシート1!$A$1:$CD$1,0),0),0)</f>
        <v>0</v>
      </c>
      <c r="N59" s="1008">
        <f>IFERROR(VLOOKUP(年度マスタ!$K$4&amp;"_"&amp;N$54,データシート1!$A:$CD,MATCH("bc_"&amp;$C59,データシート1!$A$1:$CD$1,0),0),0)</f>
        <v>0</v>
      </c>
      <c r="O59" s="1008">
        <f>IFERROR(VLOOKUP(年度マスタ!$K$4&amp;"_"&amp;O$54,データシート1!$A:$CD,MATCH("bc_"&amp;$C59,データシート1!$A$1:$CD$1,0),0),0)</f>
        <v>0</v>
      </c>
      <c r="P59" s="1009">
        <f>IFERROR(VLOOKUP(年度マスタ!$K$4&amp;"_"&amp;P$54,データシート1!$A:$CD,MATCH("bc_"&amp;$C59,データシート1!$A$1:$CD$1,0),0),0)</f>
        <v>0</v>
      </c>
      <c r="Z59" s="313"/>
      <c r="AB59" s="312"/>
      <c r="AQ59" s="313"/>
      <c r="BA59" s="333">
        <v>3311</v>
      </c>
      <c r="BB59" s="333"/>
      <c r="BC59" s="333"/>
      <c r="BD59" s="333" t="s">
        <v>348</v>
      </c>
      <c r="BE59" s="962">
        <f>VLOOKUP(BE$13&amp;"_"&amp;$AV$8,データシート2!$A:$SI,MATCH($AV$5&amp;"_"&amp;$BA59,データシート2!$A$1:$SI$1,0),0)</f>
        <v>0</v>
      </c>
      <c r="BF59" s="1072">
        <f>VLOOKUP(BF$13&amp;"_"&amp;$AW$8,データシート2!$A:$SI,MATCH($AW$5&amp;"_"&amp;$BA59,データシート2!$A$1:$SI$1,0),0)</f>
        <v>0</v>
      </c>
      <c r="BG59" s="1072" t="e">
        <f t="shared" si="25"/>
        <v>#DIV/0!</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t="e">
        <f t="shared" si="27"/>
        <v>#DIV/0!</v>
      </c>
    </row>
    <row r="60" spans="2:63" ht="15.95" customHeight="1" thickBot="1">
      <c r="B60" s="325"/>
      <c r="C60" s="681" t="str">
        <f>D60</f>
        <v>CH4</v>
      </c>
      <c r="D60" s="460" t="s">
        <v>1362</v>
      </c>
      <c r="E60" s="457"/>
      <c r="F60" s="999">
        <f>IFERROR(VLOOKUP(年度マスタ!$K$4&amp;"_"&amp;F$54,データシート1!$A:$CD,MATCH("bc_"&amp;$C60,データシート1!$A$1:$CD$1,0),0),0)</f>
        <v>0</v>
      </c>
      <c r="G60" s="1006">
        <f>IFERROR(VLOOKUP(年度マスタ!$K$4&amp;"_"&amp;G$54,データシート1!$A:$CD,MATCH("bc_"&amp;$C60,データシート1!$A$1:$CD$1,0),0),0)</f>
        <v>0</v>
      </c>
      <c r="H60" s="1006">
        <f>IFERROR(VLOOKUP(年度マスタ!$K$4&amp;"_"&amp;H$54,データシート1!$A:$CD,MATCH("bc_"&amp;$C60,データシート1!$A$1:$CD$1,0),0),0)</f>
        <v>0</v>
      </c>
      <c r="I60" s="1006">
        <f>IFERROR(VLOOKUP(年度マスタ!$K$4&amp;"_"&amp;I$54,データシート1!$A:$CD,MATCH("bc_"&amp;$C60,データシート1!$A$1:$CD$1,0),0),0)</f>
        <v>0</v>
      </c>
      <c r="J60" s="1006">
        <f>IFERROR(VLOOKUP(年度マスタ!$K$4&amp;"_"&amp;J$54,データシート1!$A:$CD,MATCH("bc_"&amp;$C60,データシート1!$A$1:$CD$1,0),0),0)</f>
        <v>0</v>
      </c>
      <c r="K60" s="1006">
        <f>IFERROR(VLOOKUP(年度マスタ!$K$4&amp;"_"&amp;K$54,データシート1!$A:$CD,MATCH("bc_"&amp;$C60,データシート1!$A$1:$CD$1,0),0),0)</f>
        <v>0</v>
      </c>
      <c r="L60" s="1006">
        <f>IFERROR(VLOOKUP(年度マスタ!$K$4&amp;"_"&amp;L$54,データシート1!$A:$CD,MATCH("bc_"&amp;$C60,データシート1!$A$1:$CD$1,0),0),0)</f>
        <v>0</v>
      </c>
      <c r="M60" s="1006">
        <f>IFERROR(VLOOKUP(年度マスタ!$K$4&amp;"_"&amp;M$54,データシート1!$A:$CD,MATCH("bc_"&amp;$C60,データシート1!$A$1:$CD$1,0),0),0)</f>
        <v>0</v>
      </c>
      <c r="N60" s="1006">
        <f>IFERROR(VLOOKUP(年度マスタ!$K$4&amp;"_"&amp;N$54,データシート1!$A:$CD,MATCH("bc_"&amp;$C60,データシート1!$A$1:$CD$1,0),0),0)</f>
        <v>0</v>
      </c>
      <c r="O60" s="1006">
        <f>IFERROR(VLOOKUP(年度マスタ!$K$4&amp;"_"&amp;O$54,データシート1!$A:$CD,MATCH("bc_"&amp;$C60,データシート1!$A$1:$CD$1,0),0),0)</f>
        <v>0</v>
      </c>
      <c r="P60" s="1007">
        <f>IFERROR(VLOOKUP(年度マスタ!$K$4&amp;"_"&amp;P$54,データシート1!$A:$CD,MATCH("bc_"&amp;$C60,データシート1!$A$1:$CD$1,0),0),0)</f>
        <v>0</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0</v>
      </c>
      <c r="G61" s="1006">
        <f>IFERROR(VLOOKUP(年度マスタ!$K$4&amp;"_"&amp;G$54,データシート1!$A:$CD,MATCH("bc_"&amp;$C61,データシート1!$A$1:$CD$1,0),0),0)</f>
        <v>0</v>
      </c>
      <c r="H61" s="1006">
        <f>IFERROR(VLOOKUP(年度マスタ!$K$4&amp;"_"&amp;H$54,データシート1!$A:$CD,MATCH("bc_"&amp;$C61,データシート1!$A$1:$CD$1,0),0),0)</f>
        <v>0</v>
      </c>
      <c r="I61" s="1006">
        <f>IFERROR(VLOOKUP(年度マスタ!$K$4&amp;"_"&amp;I$54,データシート1!$A:$CD,MATCH("bc_"&amp;$C61,データシート1!$A$1:$CD$1,0),0),0)</f>
        <v>0</v>
      </c>
      <c r="J61" s="1006">
        <f>IFERROR(VLOOKUP(年度マスタ!$K$4&amp;"_"&amp;J$54,データシート1!$A:$CD,MATCH("bc_"&amp;$C61,データシート1!$A$1:$CD$1,0),0),0)</f>
        <v>0</v>
      </c>
      <c r="K61" s="1006">
        <f>IFERROR(VLOOKUP(年度マスタ!$K$4&amp;"_"&amp;K$54,データシート1!$A:$CD,MATCH("bc_"&amp;$C61,データシート1!$A$1:$CD$1,0),0),0)</f>
        <v>0</v>
      </c>
      <c r="L61" s="1006">
        <f>IFERROR(VLOOKUP(年度マスタ!$K$4&amp;"_"&amp;L$54,データシート1!$A:$CD,MATCH("bc_"&amp;$C61,データシート1!$A$1:$CD$1,0),0),0)</f>
        <v>0</v>
      </c>
      <c r="M61" s="1006">
        <f>IFERROR(VLOOKUP(年度マスタ!$K$4&amp;"_"&amp;M$54,データシート1!$A:$CD,MATCH("bc_"&amp;$C61,データシート1!$A$1:$CD$1,0),0),0)</f>
        <v>0</v>
      </c>
      <c r="N61" s="1006">
        <f>IFERROR(VLOOKUP(年度マスタ!$K$4&amp;"_"&amp;N$54,データシート1!$A:$CD,MATCH("bc_"&amp;$C61,データシート1!$A$1:$CD$1,0),0),0)</f>
        <v>0</v>
      </c>
      <c r="O61" s="1006">
        <f>IFERROR(VLOOKUP(年度マスタ!$K$4&amp;"_"&amp;O$54,データシート1!$A:$CD,MATCH("bc_"&amp;$C61,データシート1!$A$1:$CD$1,0),0),0)</f>
        <v>0</v>
      </c>
      <c r="P61" s="1007">
        <f>IFERROR(VLOOKUP(年度マスタ!$K$4&amp;"_"&amp;P$54,データシート1!$A:$CD,MATCH("bc_"&amp;$C61,データシート1!$A$1:$CD$1,0),0),0)</f>
        <v>0</v>
      </c>
      <c r="Z61" s="313"/>
      <c r="AB61" s="312"/>
      <c r="AD61" s="334"/>
      <c r="AE61" s="335"/>
      <c r="AF61" s="336"/>
      <c r="AQ61" s="313"/>
      <c r="BA61" s="333">
        <v>3411</v>
      </c>
      <c r="BB61" s="333"/>
      <c r="BC61" s="333"/>
      <c r="BD61" s="333" t="s">
        <v>351</v>
      </c>
      <c r="BE61" s="962">
        <f>VLOOKUP(BE$13&amp;"_"&amp;$AV$8,データシート2!$A:$SI,MATCH($AV$5&amp;"_"&amp;$BA61,データシート2!$A$1:$SI$1,0),0)</f>
        <v>0</v>
      </c>
      <c r="BF61" s="1072">
        <f>VLOOKUP(BF$13&amp;"_"&amp;$AW$8,データシート2!$A:$SI,MATCH($AW$5&amp;"_"&amp;$BA61,データシート2!$A$1:$SI$1,0),0)</f>
        <v>0</v>
      </c>
      <c r="BG61" s="1072" t="e">
        <f t="shared" si="25"/>
        <v>#DIV/0!</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t="e">
        <f t="shared" si="27"/>
        <v>#DIV/0!</v>
      </c>
    </row>
    <row r="62" spans="2:63" ht="15.95" customHeight="1" thickBot="1">
      <c r="B62" s="325">
        <f>AE33</f>
        <v>0</v>
      </c>
      <c r="C62" s="681" t="str">
        <f t="shared" si="32"/>
        <v>HFC</v>
      </c>
      <c r="D62" s="460" t="s">
        <v>1319</v>
      </c>
      <c r="E62" s="457"/>
      <c r="F62" s="999">
        <f>IFERROR(VLOOKUP(年度マスタ!$K$4&amp;"_"&amp;F$54,データシート1!$A:$CD,MATCH("bc_"&amp;$C62,データシート1!$A$1:$CD$1,0),0),0)</f>
        <v>0</v>
      </c>
      <c r="G62" s="1006">
        <f>IFERROR(VLOOKUP(年度マスタ!$K$4&amp;"_"&amp;G$54,データシート1!$A:$CD,MATCH("bc_"&amp;$C62,データシート1!$A$1:$CD$1,0),0),0)</f>
        <v>0</v>
      </c>
      <c r="H62" s="1006">
        <f>IFERROR(VLOOKUP(年度マスタ!$K$4&amp;"_"&amp;H$54,データシート1!$A:$CD,MATCH("bc_"&amp;$C62,データシート1!$A$1:$CD$1,0),0),0)</f>
        <v>0</v>
      </c>
      <c r="I62" s="1006">
        <f>IFERROR(VLOOKUP(年度マスタ!$K$4&amp;"_"&amp;I$54,データシート1!$A:$CD,MATCH("bc_"&amp;$C62,データシート1!$A$1:$CD$1,0),0),0)</f>
        <v>0</v>
      </c>
      <c r="J62" s="1006">
        <f>IFERROR(VLOOKUP(年度マスタ!$K$4&amp;"_"&amp;J$54,データシート1!$A:$CD,MATCH("bc_"&amp;$C62,データシート1!$A$1:$CD$1,0),0),0)</f>
        <v>0</v>
      </c>
      <c r="K62" s="1006">
        <f>IFERROR(VLOOKUP(年度マスタ!$K$4&amp;"_"&amp;K$54,データシート1!$A:$CD,MATCH("bc_"&amp;$C62,データシート1!$A$1:$CD$1,0),0),0)</f>
        <v>0</v>
      </c>
      <c r="L62" s="1006">
        <f>IFERROR(VLOOKUP(年度マスタ!$K$4&amp;"_"&amp;L$54,データシート1!$A:$CD,MATCH("bc_"&amp;$C62,データシート1!$A$1:$CD$1,0),0),0)</f>
        <v>0</v>
      </c>
      <c r="M62" s="1006">
        <f>IFERROR(VLOOKUP(年度マスタ!$K$4&amp;"_"&amp;M$54,データシート1!$A:$CD,MATCH("bc_"&amp;$C62,データシート1!$A$1:$CD$1,0),0),0)</f>
        <v>0</v>
      </c>
      <c r="N62" s="1006">
        <f>IFERROR(VLOOKUP(年度マスタ!$K$4&amp;"_"&amp;N$54,データシート1!$A:$CD,MATCH("bc_"&amp;$C62,データシート1!$A$1:$CD$1,0),0),0)</f>
        <v>0</v>
      </c>
      <c r="O62" s="1006">
        <f>IFERROR(VLOOKUP(年度マスタ!$K$4&amp;"_"&amp;O$54,データシート1!$A:$CD,MATCH("bc_"&amp;$C62,データシート1!$A$1:$CD$1,0),0),0)</f>
        <v>0</v>
      </c>
      <c r="P62" s="1007">
        <f>IFERROR(VLOOKUP(年度マスタ!$K$4&amp;"_"&amp;P$54,データシート1!$A:$CD,MATCH("bc_"&amp;$C62,データシート1!$A$1:$CD$1,0),0),0)</f>
        <v>0</v>
      </c>
      <c r="Z62" s="313"/>
      <c r="AB62" s="312"/>
      <c r="AD62" s="334"/>
      <c r="AE62" s="335"/>
      <c r="AF62" s="336"/>
      <c r="AQ62" s="313"/>
      <c r="BA62" s="333">
        <v>3511</v>
      </c>
      <c r="BB62" s="333"/>
      <c r="BC62" s="333"/>
      <c r="BD62" s="333" t="s">
        <v>202</v>
      </c>
      <c r="BE62" s="962">
        <f>VLOOKUP(BE$13&amp;"_"&amp;$AV$8,データシート2!$A:$SI,MATCH($AV$5&amp;"_"&amp;$BA62,データシート2!$A$1:$SI$1,0),0)</f>
        <v>0</v>
      </c>
      <c r="BF62" s="1072">
        <f>VLOOKUP(BF$13&amp;"_"&amp;$AW$8,データシート2!$A:$SI,MATCH($AW$5&amp;"_"&amp;$BA62,データシート2!$A$1:$SI$1,0),0)</f>
        <v>0</v>
      </c>
      <c r="BG62" s="1072" t="e">
        <f t="shared" si="25"/>
        <v>#DIV/0!</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t="e">
        <f t="shared" si="27"/>
        <v>#DIV/0!</v>
      </c>
    </row>
    <row r="63" spans="2:63" ht="15.95" customHeight="1" thickBot="1">
      <c r="B63" s="325">
        <f>AD34</f>
        <v>0</v>
      </c>
      <c r="C63" s="681" t="str">
        <f t="shared" si="32"/>
        <v>PFC</v>
      </c>
      <c r="D63" s="460" t="s">
        <v>1320</v>
      </c>
      <c r="E63" s="457"/>
      <c r="F63" s="999">
        <f>IFERROR(VLOOKUP(年度マスタ!$K$4&amp;"_"&amp;F$54,データシート1!$A:$CD,MATCH("bc_"&amp;$C63,データシート1!$A$1:$CD$1,0),0),0)</f>
        <v>0</v>
      </c>
      <c r="G63" s="1006">
        <f>IFERROR(VLOOKUP(年度マスタ!$K$4&amp;"_"&amp;G$54,データシート1!$A:$CD,MATCH("bc_"&amp;$C63,データシート1!$A$1:$CD$1,0),0),0)</f>
        <v>0</v>
      </c>
      <c r="H63" s="1006">
        <f>IFERROR(VLOOKUP(年度マスタ!$K$4&amp;"_"&amp;H$54,データシート1!$A:$CD,MATCH("bc_"&amp;$C63,データシート1!$A$1:$CD$1,0),0),0)</f>
        <v>0</v>
      </c>
      <c r="I63" s="1006">
        <f>IFERROR(VLOOKUP(年度マスタ!$K$4&amp;"_"&amp;I$54,データシート1!$A:$CD,MATCH("bc_"&amp;$C63,データシート1!$A$1:$CD$1,0),0),0)</f>
        <v>0</v>
      </c>
      <c r="J63" s="1006">
        <f>IFERROR(VLOOKUP(年度マスタ!$K$4&amp;"_"&amp;J$54,データシート1!$A:$CD,MATCH("bc_"&amp;$C63,データシート1!$A$1:$CD$1,0),0),0)</f>
        <v>0</v>
      </c>
      <c r="K63" s="1006">
        <f>IFERROR(VLOOKUP(年度マスタ!$K$4&amp;"_"&amp;K$54,データシート1!$A:$CD,MATCH("bc_"&amp;$C63,データシート1!$A$1:$CD$1,0),0),0)</f>
        <v>0</v>
      </c>
      <c r="L63" s="1006">
        <f>IFERROR(VLOOKUP(年度マスタ!$K$4&amp;"_"&amp;L$54,データシート1!$A:$CD,MATCH("bc_"&amp;$C63,データシート1!$A$1:$CD$1,0),0),0)</f>
        <v>0</v>
      </c>
      <c r="M63" s="1006">
        <f>IFERROR(VLOOKUP(年度マスタ!$K$4&amp;"_"&amp;M$54,データシート1!$A:$CD,MATCH("bc_"&amp;$C63,データシート1!$A$1:$CD$1,0),0),0)</f>
        <v>0</v>
      </c>
      <c r="N63" s="1006">
        <f>IFERROR(VLOOKUP(年度マスタ!$K$4&amp;"_"&amp;N$54,データシート1!$A:$CD,MATCH("bc_"&amp;$C63,データシート1!$A$1:$CD$1,0),0),0)</f>
        <v>0</v>
      </c>
      <c r="O63" s="1006">
        <f>IFERROR(VLOOKUP(年度マスタ!$K$4&amp;"_"&amp;O$54,データシート1!$A:$CD,MATCH("bc_"&amp;$C63,データシート1!$A$1:$CD$1,0),0),0)</f>
        <v>0</v>
      </c>
      <c r="P63" s="1007">
        <f>IFERROR(VLOOKUP(年度マスタ!$K$4&amp;"_"&amp;P$54,データシート1!$A:$CD,MATCH("bc_"&amp;$C63,データシート1!$A$1:$CD$1,0),0),0)</f>
        <v>0</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0</v>
      </c>
      <c r="G64" s="1006">
        <f>IFERROR(VLOOKUP(年度マスタ!$K$4&amp;"_"&amp;G$54,データシート1!$A:$CD,MATCH("bc_"&amp;$C64,データシート1!$A$1:$CD$1,0),0),0)</f>
        <v>0</v>
      </c>
      <c r="H64" s="1006">
        <f>IFERROR(VLOOKUP(年度マスタ!$K$4&amp;"_"&amp;H$54,データシート1!$A:$CD,MATCH("bc_"&amp;$C64,データシート1!$A$1:$CD$1,0),0),0)</f>
        <v>0</v>
      </c>
      <c r="I64" s="1006">
        <f>IFERROR(VLOOKUP(年度マスタ!$K$4&amp;"_"&amp;I$54,データシート1!$A:$CD,MATCH("bc_"&amp;$C64,データシート1!$A$1:$CD$1,0),0),0)</f>
        <v>0</v>
      </c>
      <c r="J64" s="1006">
        <f>IFERROR(VLOOKUP(年度マスタ!$K$4&amp;"_"&amp;J$54,データシート1!$A:$CD,MATCH("bc_"&amp;$C64,データシート1!$A$1:$CD$1,0),0),0)</f>
        <v>0</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0</v>
      </c>
      <c r="O64" s="1006">
        <f>IFERROR(VLOOKUP(年度マスタ!$K$4&amp;"_"&amp;O$54,データシート1!$A:$CD,MATCH("bc_"&amp;$C64,データシート1!$A$1:$CD$1,0),0),0)</f>
        <v>0</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白岡市</v>
      </c>
      <c r="AF1" s="345"/>
      <c r="AG1" s="203"/>
      <c r="AH1" s="188"/>
      <c r="AI1" s="188"/>
      <c r="AJ1" s="188"/>
      <c r="AK1" s="188"/>
      <c r="AL1" s="189"/>
      <c r="AM1" s="189"/>
      <c r="AN1" s="189"/>
      <c r="AO1" s="189"/>
      <c r="AP1" s="189"/>
      <c r="AQ1" s="189"/>
      <c r="AR1" s="189"/>
      <c r="AS1" s="189"/>
      <c r="AT1" s="190"/>
    </row>
    <row r="2" spans="1:47" s="577" customFormat="1" ht="27.95" customHeight="1">
      <c r="A2" s="576"/>
      <c r="B2" s="576" t="s">
        <v>1653</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1657</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1607</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1832.1000000000001</v>
      </c>
      <c r="K6" s="688">
        <f>VLOOKUP(年度マスタ!$K$4&amp;"_"&amp;K$5,データシート1!$A:$BS,MATCH("cb_"&amp;$G6,データシート1!$A$1:$BS$1,0),0)</f>
        <v>2452.2999999999997</v>
      </c>
      <c r="L6" s="688">
        <f>VLOOKUP(年度マスタ!$K$4&amp;"_"&amp;L$5,データシート1!$A:$BS,MATCH("cb_"&amp;$G6,データシート1!$A$1:$BS$1,0),0)</f>
        <v>2841.1</v>
      </c>
      <c r="M6" s="688">
        <f>VLOOKUP(年度マスタ!$K$4&amp;"_"&amp;M$5,データシート1!$A:$BS,MATCH("cb_"&amp;$G6,データシート1!$A$1:$BS$1,0),0)</f>
        <v>3333.2</v>
      </c>
      <c r="N6" s="688">
        <f>VLOOKUP(年度マスタ!$K$4&amp;"_"&amp;N$5,データシート1!$A:$BS,MATCH("cb_"&amp;$G6,データシート1!$A$1:$BS$1,0),0)</f>
        <v>3762.4</v>
      </c>
      <c r="O6" s="688">
        <f>VLOOKUP(年度マスタ!$K$4&amp;"_"&amp;O$5,データシート1!$A:$BS,MATCH("cb_"&amp;$G6,データシート1!$A$1:$BS$1,0),0)</f>
        <v>4247.8</v>
      </c>
      <c r="P6" s="688">
        <f>VLOOKUP(年度マスタ!$K$4&amp;"_"&amp;P$5,データシート1!$A:$BS,MATCH("cb_"&amp;$G6,データシート1!$A$1:$BS$1,0),0)</f>
        <v>4846.2000000000007</v>
      </c>
      <c r="Q6" s="688">
        <f>VLOOKUP(年度マスタ!$K$4&amp;"_"&amp;Q$5,データシート1!$A:$BS,MATCH("cb_"&amp;$G6,データシート1!$A$1:$BS$1,0),0)</f>
        <v>5330.0999999999958</v>
      </c>
      <c r="R6" s="704">
        <f>VLOOKUP(年度マスタ!$K$4&amp;"_"&amp;R$5,データシート1!$A:$BS,MATCH("cb_"&amp;$G6,データシート1!$A$1:$BS$1,0),0)</f>
        <v>5972.0999999999913</v>
      </c>
      <c r="S6" s="627"/>
      <c r="T6" s="226"/>
      <c r="U6" s="640"/>
      <c r="V6" s="231"/>
      <c r="W6" s="231"/>
      <c r="X6" s="231"/>
      <c r="Y6" s="232" t="s">
        <v>233</v>
      </c>
      <c r="Z6" s="734" t="s">
        <v>234</v>
      </c>
      <c r="AA6" s="734"/>
      <c r="AB6" s="734"/>
      <c r="AC6" s="735">
        <f>SUM(AC7:AC8)</f>
        <v>199031</v>
      </c>
      <c r="AD6" s="735">
        <f>SUM(AD7:AD8)</f>
        <v>277013.05299999996</v>
      </c>
      <c r="AE6" s="736">
        <f>$AD6*3600/100000000</f>
        <v>9.972469907999999</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3787.5</v>
      </c>
      <c r="K7" s="684">
        <f>VLOOKUP(年度マスタ!$K$4&amp;"_"&amp;K$5,データシート1!$A:$BS,MATCH("cb_"&amp;$G7,データシート1!$A$1:$BS$1,0),0)</f>
        <v>4529.3999999999996</v>
      </c>
      <c r="L7" s="684">
        <f>VLOOKUP(年度マスタ!$K$4&amp;"_"&amp;L$5,データシート1!$A:$BS,MATCH("cb_"&amp;$G7,データシート1!$A$1:$BS$1,0),0)</f>
        <v>4891.8999999999996</v>
      </c>
      <c r="M7" s="684">
        <f>VLOOKUP(年度マスタ!$K$4&amp;"_"&amp;M$5,データシート1!$A:$BS,MATCH("cb_"&amp;$G7,データシート1!$A$1:$BS$1,0),0)</f>
        <v>5073.0999999999995</v>
      </c>
      <c r="N7" s="684">
        <f>VLOOKUP(年度マスタ!$K$4&amp;"_"&amp;N$5,データシート1!$A:$BS,MATCH("cb_"&amp;$G7,データシート1!$A$1:$BS$1,0),0)</f>
        <v>5303</v>
      </c>
      <c r="O7" s="684">
        <f>VLOOKUP(年度マスタ!$K$4&amp;"_"&amp;O$5,データシート1!$A:$BS,MATCH("cb_"&amp;$G7,データシート1!$A$1:$BS$1,0),0)</f>
        <v>5514.8000000000011</v>
      </c>
      <c r="P7" s="684">
        <f>VLOOKUP(年度マスタ!$K$4&amp;"_"&amp;P$5,データシート1!$A:$BS,MATCH("cb_"&amp;$G7,データシート1!$A$1:$BS$1,0),0)</f>
        <v>5529.7999999999975</v>
      </c>
      <c r="Q7" s="684">
        <f>VLOOKUP(年度マスタ!$K$4&amp;"_"&amp;Q$5,データシート1!$A:$BS,MATCH("cb_"&amp;$G7,データシート1!$A$1:$BS$1,0),0)</f>
        <v>5580.5999999999967</v>
      </c>
      <c r="R7" s="705">
        <f>VLOOKUP(年度マスタ!$K$4&amp;"_"&amp;R$5,データシート1!$A:$BS,MATCH("cb_"&amp;$G7,データシート1!$A$1:$BS$1,0),0)</f>
        <v>5640.4999999999964</v>
      </c>
      <c r="S7" s="627"/>
      <c r="T7" s="226"/>
      <c r="U7" s="640"/>
      <c r="V7" s="231"/>
      <c r="W7" s="231"/>
      <c r="X7" s="231"/>
      <c r="Y7" s="232" t="s">
        <v>236</v>
      </c>
      <c r="Z7" s="248" t="s">
        <v>1368</v>
      </c>
      <c r="AA7" s="248"/>
      <c r="AB7" s="248"/>
      <c r="AC7" s="671">
        <f>VLOOKUP(年度マスタ!$K$4&amp;"_令和4年度",データシート3!A:AB,MATCH("ea_"&amp;$Y7&amp;"_設備",データシート3!$A$1:$AB$1,0),0)</f>
        <v>153447</v>
      </c>
      <c r="AD7" s="671">
        <f>VLOOKUP(年度マスタ!$K$4&amp;"_令和4年度",データシート3!A:AB,MATCH("ea_"&amp;$Y7&amp;"_年間発電",データシート3!$A$1:$AB$1,0),0)/10^3</f>
        <v>214057.21299999999</v>
      </c>
      <c r="AE7" s="606">
        <f t="shared" ref="AE7:AE16" si="0">$AD7*3600/100000000</f>
        <v>7.7060596679999991</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0</v>
      </c>
      <c r="K8" s="684">
        <f>VLOOKUP(年度マスタ!$K$4&amp;"_"&amp;K$5,データシート1!$A:$BS,MATCH("cb_"&amp;$G8,データシート1!$A$1:$BS$1,0),0)</f>
        <v>0</v>
      </c>
      <c r="L8" s="684">
        <f>VLOOKUP(年度マスタ!$K$4&amp;"_"&amp;L$5,データシート1!$A:$BS,MATCH("cb_"&amp;$G8,データシート1!$A$1:$BS$1,0),0)</f>
        <v>0</v>
      </c>
      <c r="M8" s="684">
        <f>VLOOKUP(年度マスタ!$K$4&amp;"_"&amp;M$5,データシート1!$A:$BS,MATCH("cb_"&amp;$G8,データシート1!$A$1:$BS$1,0),0)</f>
        <v>0</v>
      </c>
      <c r="N8" s="684">
        <f>VLOOKUP(年度マスタ!$K$4&amp;"_"&amp;N$5,データシート1!$A:$BS,MATCH("cb_"&amp;$G8,データシート1!$A$1:$BS$1,0),0)</f>
        <v>0</v>
      </c>
      <c r="O8" s="684">
        <f>VLOOKUP(年度マスタ!$K$4&amp;"_"&amp;O$5,データシート1!$A:$BS,MATCH("cb_"&amp;$G8,データシート1!$A$1:$BS$1,0),0)</f>
        <v>0</v>
      </c>
      <c r="P8" s="684">
        <f>VLOOKUP(年度マスタ!$K$4&amp;"_"&amp;P$5,データシート1!$A:$BS,MATCH("cb_"&amp;$G8,データシート1!$A$1:$BS$1,0),0)</f>
        <v>0</v>
      </c>
      <c r="Q8" s="684">
        <f>VLOOKUP(年度マスタ!$K$4&amp;"_"&amp;Q$5,データシート1!$A:$BS,MATCH("cb_"&amp;$G8,データシート1!$A$1:$BS$1,0),0)</f>
        <v>0</v>
      </c>
      <c r="R8" s="705">
        <f>VLOOKUP(年度マスタ!$K$4&amp;"_"&amp;R$5,データシート1!$A:$BS,MATCH("cb_"&amp;$G8,データシート1!$A$1:$BS$1,0),0)</f>
        <v>0</v>
      </c>
      <c r="S8" s="627"/>
      <c r="T8" s="226"/>
      <c r="U8" s="640"/>
      <c r="V8" s="231"/>
      <c r="W8" s="231"/>
      <c r="X8" s="231"/>
      <c r="Y8" s="232" t="s">
        <v>237</v>
      </c>
      <c r="Z8" s="222" t="s">
        <v>1369</v>
      </c>
      <c r="AA8" s="222"/>
      <c r="AB8" s="222"/>
      <c r="AC8" s="671">
        <f>VLOOKUP(年度マスタ!$K$4&amp;"_令和4年度",データシート3!A:AB,MATCH("ea_"&amp;$Y8&amp;"_設備",データシート3!$A$1:$AB$1,0),0)</f>
        <v>45584</v>
      </c>
      <c r="AD8" s="671">
        <f>VLOOKUP(年度マスタ!$K$4&amp;"_令和4年度",データシート3!A:AB,MATCH("ea_"&amp;$Y8&amp;"_年間発電",データシート3!$A$1:$AB$1,0),0)/10^3</f>
        <v>62955.839999999989</v>
      </c>
      <c r="AE8" s="606">
        <f t="shared" si="0"/>
        <v>2.2664102399999999</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0</v>
      </c>
      <c r="K9" s="684">
        <f>VLOOKUP(年度マスタ!$K$4&amp;"_"&amp;K$5,データシート1!$A:$BS,MATCH("cb_"&amp;$G9,データシート1!$A$1:$BS$1,0),0)</f>
        <v>0</v>
      </c>
      <c r="L9" s="684">
        <f>VLOOKUP(年度マスタ!$K$4&amp;"_"&amp;L$5,データシート1!$A:$BS,MATCH("cb_"&amp;$G9,データシート1!$A$1:$BS$1,0),0)</f>
        <v>0</v>
      </c>
      <c r="M9" s="684">
        <f>VLOOKUP(年度マスタ!$K$4&amp;"_"&amp;M$5,データシート1!$A:$BS,MATCH("cb_"&amp;$G9,データシート1!$A$1:$BS$1,0),0)</f>
        <v>0</v>
      </c>
      <c r="N9" s="684">
        <f>VLOOKUP(年度マスタ!$K$4&amp;"_"&amp;N$5,データシート1!$A:$BS,MATCH("cb_"&amp;$G9,データシート1!$A$1:$BS$1,0),0)</f>
        <v>0</v>
      </c>
      <c r="O9" s="684">
        <f>VLOOKUP(年度マスタ!$K$4&amp;"_"&amp;O$5,データシート1!$A:$BS,MATCH("cb_"&amp;$G9,データシート1!$A$1:$BS$1,0),0)</f>
        <v>0</v>
      </c>
      <c r="P9" s="684">
        <f>VLOOKUP(年度マスタ!$K$4&amp;"_"&amp;P$5,データシート1!$A:$BS,MATCH("cb_"&amp;$G9,データシート1!$A$1:$BS$1,0),0)</f>
        <v>0</v>
      </c>
      <c r="Q9" s="684">
        <f>VLOOKUP(年度マスタ!$K$4&amp;"_"&amp;Q$5,データシート1!$A:$BS,MATCH("cb_"&amp;$G9,データシート1!$A$1:$BS$1,0),0)</f>
        <v>0</v>
      </c>
      <c r="R9" s="705">
        <f>VLOOKUP(年度マスタ!$K$4&amp;"_"&amp;R$5,データシート1!$A:$BS,MATCH("cb_"&amp;$G9,データシート1!$A$1:$BS$1,0),0)</f>
        <v>0</v>
      </c>
      <c r="S9" s="627"/>
      <c r="T9" s="226"/>
      <c r="U9" s="640"/>
      <c r="V9" s="231"/>
      <c r="W9" s="231"/>
      <c r="X9" s="231"/>
      <c r="Y9" s="232" t="s">
        <v>238</v>
      </c>
      <c r="Z9" s="244" t="s">
        <v>222</v>
      </c>
      <c r="AA9" s="244"/>
      <c r="AB9" s="244"/>
      <c r="AC9" s="737">
        <f>VLOOKUP(年度マスタ!$K$4&amp;"_令和4年度",データシート3!A:AB,MATCH("ea_"&amp;$Y9&amp;"_設備",データシート3!$A$1:$AB$1,0),0)</f>
        <v>0</v>
      </c>
      <c r="AD9" s="737">
        <f>VLOOKUP(年度マスタ!$K$4&amp;"_令和4年度",データシート3!A:AB,MATCH("ea_"&amp;$Y9&amp;"_年間発電",データシート3!$A$1:$AB$1,0),0)/10^3</f>
        <v>0</v>
      </c>
      <c r="AE9" s="738">
        <f t="shared" si="0"/>
        <v>0</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0</v>
      </c>
      <c r="AD10" s="737">
        <f>SUM(AD11:AD12)</f>
        <v>0</v>
      </c>
      <c r="AE10" s="738">
        <f t="shared" si="0"/>
        <v>0</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0</v>
      </c>
      <c r="K11" s="725">
        <f>VLOOKUP(年度マスタ!$K$4&amp;"_"&amp;K$5,データシート1!$A:$BS,MATCH("cb_"&amp;$G11,データシート1!$A$1:$BS$1,0),0)</f>
        <v>0</v>
      </c>
      <c r="L11" s="725">
        <f>VLOOKUP(年度マスタ!$K$4&amp;"_"&amp;L$5,データシート1!$A:$BS,MATCH("cb_"&amp;$G11,データシート1!$A$1:$BS$1,0),0)</f>
        <v>0</v>
      </c>
      <c r="M11" s="725">
        <f>VLOOKUP(年度マスタ!$K$4&amp;"_"&amp;M$5,データシート1!$A:$BS,MATCH("cb_"&amp;$G11,データシート1!$A$1:$BS$1,0),0)</f>
        <v>0</v>
      </c>
      <c r="N11" s="725">
        <f>VLOOKUP(年度マスタ!$K$4&amp;"_"&amp;N$5,データシート1!$A:$BS,MATCH("cb_"&amp;$G11,データシート1!$A$1:$BS$1,0),0)</f>
        <v>0</v>
      </c>
      <c r="O11" s="725">
        <f>VLOOKUP(年度マスタ!$K$4&amp;"_"&amp;O$5,データシート1!$A:$BS,MATCH("cb_"&amp;$G11,データシート1!$A$1:$BS$1,0),0)</f>
        <v>0</v>
      </c>
      <c r="P11" s="725">
        <f>VLOOKUP(年度マスタ!$K$4&amp;"_"&amp;P$5,データシート1!$A:$BS,MATCH("cb_"&amp;$G11,データシート1!$A$1:$BS$1,0),0)</f>
        <v>0</v>
      </c>
      <c r="Q11" s="725">
        <f>VLOOKUP(年度マスタ!$K$4&amp;"_"&amp;Q$5,データシート1!$A:$BS,MATCH("cb_"&amp;$G11,データシート1!$A$1:$BS$1,0),0)</f>
        <v>0</v>
      </c>
      <c r="R11" s="726">
        <f>VLOOKUP(年度マスタ!$K$4&amp;"_"&amp;R$5,データシート1!$A:$BS,MATCH("cb_"&amp;$G11,データシート1!$A$1:$BS$1,0),0)</f>
        <v>0</v>
      </c>
      <c r="S11" s="628"/>
      <c r="T11" s="183"/>
      <c r="U11" s="641"/>
      <c r="V11" s="233"/>
      <c r="W11" s="233"/>
      <c r="X11" s="233"/>
      <c r="Y11" s="232" t="s">
        <v>244</v>
      </c>
      <c r="Z11" s="248" t="s">
        <v>1370</v>
      </c>
      <c r="AA11" s="248"/>
      <c r="AB11" s="248"/>
      <c r="AC11" s="671">
        <f>VLOOKUP(年度マスタ!$K$4&amp;"_令和4年度",データシート3!A:AB,MATCH("ea_"&amp;$Y11&amp;"_設備",データシート3!$A$1:$AB$1,0),0)</f>
        <v>0</v>
      </c>
      <c r="AD11" s="671">
        <f>VLOOKUP(年度マスタ!$K$4&amp;"_令和4年度",データシート3!A:AB,MATCH("ea_"&amp;$Y11&amp;"_年間発電",データシート3!$A$1:$AB$1,0),0)/10^3</f>
        <v>0</v>
      </c>
      <c r="AE11" s="606">
        <f t="shared" si="0"/>
        <v>0</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5619.6</v>
      </c>
      <c r="K12" s="722">
        <f t="shared" ref="K12:Q12" si="1">SUM(K6:K11)</f>
        <v>6981.6999999999989</v>
      </c>
      <c r="L12" s="722">
        <f t="shared" si="1"/>
        <v>7733</v>
      </c>
      <c r="M12" s="722">
        <f t="shared" si="1"/>
        <v>8406.2999999999993</v>
      </c>
      <c r="N12" s="722">
        <f t="shared" si="1"/>
        <v>9065.4</v>
      </c>
      <c r="O12" s="722">
        <f t="shared" si="1"/>
        <v>9762.6000000000022</v>
      </c>
      <c r="P12" s="722">
        <f t="shared" si="1"/>
        <v>10375.999999999998</v>
      </c>
      <c r="Q12" s="722">
        <f t="shared" si="1"/>
        <v>10910.699999999993</v>
      </c>
      <c r="R12" s="723">
        <f t="shared" ref="R12" si="2">SUM(R6:R11)</f>
        <v>11612.599999999988</v>
      </c>
      <c r="S12" s="629"/>
      <c r="T12" s="194"/>
      <c r="U12" s="642"/>
      <c r="V12" s="214"/>
      <c r="W12" s="214"/>
      <c r="X12" s="214"/>
      <c r="Y12" s="232" t="s">
        <v>245</v>
      </c>
      <c r="Z12" s="222" t="s">
        <v>1371</v>
      </c>
      <c r="AA12" s="249"/>
      <c r="AB12" s="250"/>
      <c r="AC12" s="671">
        <f>VLOOKUP(年度マスタ!$K$4&amp;"_令和4年度",データシート3!A:AB,MATCH("ea_"&amp;$Y12&amp;"_設備",データシート3!$A$1:$AB$1,0),0)</f>
        <v>0</v>
      </c>
      <c r="AD12" s="671">
        <f>VLOOKUP(年度マスタ!$K$4&amp;"_令和4年度",データシート3!A:AB,MATCH("ea_"&amp;$Y12&amp;"_年間発電",データシート3!$A$1:$AB$1,0),0)/10^3</f>
        <v>0</v>
      </c>
      <c r="AE12" s="606">
        <f t="shared" si="0"/>
        <v>0</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78</v>
      </c>
      <c r="AD13" s="737">
        <f>SUM(AD14:AD16)</f>
        <v>477.315</v>
      </c>
      <c r="AE13" s="738">
        <f t="shared" si="0"/>
        <v>1.7183339999999998E-2</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0</v>
      </c>
      <c r="AD14" s="671">
        <f>VLOOKUP(年度マスタ!$K$4&amp;"_令和4年度",データシート3!A:AB,MATCH("ea_"&amp;$Y14&amp;"_年間発電",データシート3!$A$1:$AB$1,0),0)/10^3</f>
        <v>0</v>
      </c>
      <c r="AE14" s="606">
        <f t="shared" si="0"/>
        <v>0</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0</v>
      </c>
      <c r="AD15" s="671">
        <f>VLOOKUP(年度マスタ!$K$4&amp;"_令和4年度",データシート3!A:AB,MATCH("ea_"&amp;$Y15&amp;"_年間発電",データシート3!$A$1:$AB$1,0),0)/10^3</f>
        <v>0</v>
      </c>
      <c r="AE15" s="606">
        <f t="shared" si="0"/>
        <v>0</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78</v>
      </c>
      <c r="AD16" s="671">
        <f>VLOOKUP(年度マスタ!$K$4&amp;"_令和4年度",データシート3!A:AB,MATCH("ea_"&amp;$Y16&amp;"_年間発電",データシート3!$A$1:$AB$1,0),0)/10^3</f>
        <v>477.315</v>
      </c>
      <c r="AE16" s="606">
        <f t="shared" si="0"/>
        <v>1.7183339999999998E-2</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3.6081797899999999</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19.843813900000001</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2198.7398520000002</v>
      </c>
      <c r="K19" s="682">
        <f>K6*別紙!$C5/100*別紙!$E5/10^3</f>
        <v>2943.0542759999994</v>
      </c>
      <c r="L19" s="682">
        <f>L6*別紙!$C5/100*別紙!$E5/10^3</f>
        <v>3409.6609320000002</v>
      </c>
      <c r="M19" s="682">
        <f>M6*別紙!$C5/100*別紙!$E5/10^3</f>
        <v>4000.2399839999998</v>
      </c>
      <c r="N19" s="682">
        <f>N6*別紙!$C5/100*別紙!$E5/10^3</f>
        <v>4515.3314879999998</v>
      </c>
      <c r="O19" s="682">
        <f>O6*別紙!$C5/100*別紙!$E5/10^3</f>
        <v>5097.8697360000006</v>
      </c>
      <c r="P19" s="682">
        <f>P6*別紙!$C5/100*別紙!$E5/10^3</f>
        <v>5816.0215440000002</v>
      </c>
      <c r="Q19" s="682">
        <f>Q6*別紙!$C5/100*別紙!$E5/10^3</f>
        <v>6396.7596119999944</v>
      </c>
      <c r="R19" s="710">
        <f>R6*別紙!$C5/100*別紙!$E5/10^3</f>
        <v>7167.2366519999887</v>
      </c>
      <c r="S19" s="631"/>
      <c r="T19" s="227"/>
      <c r="U19" s="647"/>
      <c r="W19" s="237"/>
      <c r="X19" s="237"/>
      <c r="Y19" s="209"/>
      <c r="Z19" s="699" t="s">
        <v>229</v>
      </c>
      <c r="AA19" s="748"/>
      <c r="AB19" s="749"/>
      <c r="AC19" s="750">
        <f>SUM($AC$6,$AC$9,$AC$10,$AC$13)</f>
        <v>199109</v>
      </c>
      <c r="AD19" s="750">
        <f>SUM($AD$6,$AD$9,$AD$10,$AD$13)</f>
        <v>277490.36799999996</v>
      </c>
      <c r="AE19" s="751">
        <f>SUM($AE$6,$AE$9,$AE$10,$AE$13,$AE$17,$AE$18)</f>
        <v>33.441646937999998</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1607</v>
      </c>
      <c r="D20" s="207"/>
      <c r="E20" s="208"/>
      <c r="F20" s="207"/>
      <c r="G20" s="693" t="s">
        <v>221</v>
      </c>
      <c r="H20" s="694"/>
      <c r="I20" s="713"/>
      <c r="J20" s="711">
        <f>J7*別紙!$C6/100*別紙!$E6/10^3</f>
        <v>5009.9534999999996</v>
      </c>
      <c r="K20" s="684">
        <f>K7*別紙!$C6/100*別紙!$E6/10^3</f>
        <v>5991.309143999998</v>
      </c>
      <c r="L20" s="684">
        <f>L7*別紙!$C6/100*別紙!$E6/10^3</f>
        <v>6470.809643999999</v>
      </c>
      <c r="M20" s="684">
        <f>M7*別紙!$C6/100*別紙!$E6/10^3</f>
        <v>6710.4937559999989</v>
      </c>
      <c r="N20" s="684">
        <f>N7*別紙!$C6/100*別紙!$E6/10^3</f>
        <v>7014.5962800000007</v>
      </c>
      <c r="O20" s="684">
        <f>O7*別紙!$C6/100*別紙!$E6/10^3</f>
        <v>7294.756848</v>
      </c>
      <c r="P20" s="684">
        <f>P7*別紙!$C6/100*別紙!$E6/10^3</f>
        <v>7314.5982479999975</v>
      </c>
      <c r="Q20" s="684">
        <f>Q7*別紙!$C6/100*別紙!$E6/10^3</f>
        <v>7381.7944559999969</v>
      </c>
      <c r="R20" s="705">
        <f>R7*別紙!$C6/100*別紙!$E6/10^3</f>
        <v>7461.0277799999958</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0</v>
      </c>
      <c r="K21" s="684">
        <f>K8*別紙!$C7/100*別紙!$E7/10^3</f>
        <v>0</v>
      </c>
      <c r="L21" s="684">
        <f>L8*別紙!$C7/100*別紙!$E7/10^3</f>
        <v>0</v>
      </c>
      <c r="M21" s="684">
        <f>M8*別紙!$C7/100*別紙!$E7/10^3</f>
        <v>0</v>
      </c>
      <c r="N21" s="684">
        <f>N8*別紙!$C7/100*別紙!$E7/10^3</f>
        <v>0</v>
      </c>
      <c r="O21" s="684">
        <f>O8*別紙!$C7/100*別紙!$E7/10^3</f>
        <v>0</v>
      </c>
      <c r="P21" s="684">
        <f>P8*別紙!$C7/100*別紙!$E7/10^3</f>
        <v>0</v>
      </c>
      <c r="Q21" s="684">
        <f>Q8*別紙!$C7/100*別紙!$E7/10^3</f>
        <v>0</v>
      </c>
      <c r="R21" s="705">
        <f>R8*別紙!$C7/100*別紙!$E7/10^3</f>
        <v>0</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0</v>
      </c>
      <c r="K22" s="684">
        <f>K9*別紙!$C8/100*別紙!$E8/10^3</f>
        <v>0</v>
      </c>
      <c r="L22" s="684">
        <f>L9*別紙!$C8/100*別紙!$E8/10^3</f>
        <v>0</v>
      </c>
      <c r="M22" s="684">
        <f>M9*別紙!$C8/100*別紙!$E8/10^3</f>
        <v>0</v>
      </c>
      <c r="N22" s="684">
        <f>N9*別紙!$C8/100*別紙!$E8/10^3</f>
        <v>0</v>
      </c>
      <c r="O22" s="684">
        <f>O9*別紙!$C8/100*別紙!$E8/10^3</f>
        <v>0</v>
      </c>
      <c r="P22" s="684">
        <f>P9*別紙!$C8/100*別紙!$E8/10^3</f>
        <v>0</v>
      </c>
      <c r="Q22" s="684">
        <f>Q9*別紙!$C8/100*別紙!$E8/10^3</f>
        <v>0</v>
      </c>
      <c r="R22" s="705">
        <f>R9*別紙!$C8/100*別紙!$E8/10^3</f>
        <v>0</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0</v>
      </c>
      <c r="K24" s="725">
        <f>K11*別紙!$C10/100*別紙!$E10/10^3</f>
        <v>0</v>
      </c>
      <c r="L24" s="725">
        <f>L11*別紙!$C10/100*別紙!$E10/10^3</f>
        <v>0</v>
      </c>
      <c r="M24" s="725">
        <f>M11*別紙!$C10/100*別紙!$E10/10^3</f>
        <v>0</v>
      </c>
      <c r="N24" s="725">
        <f>N11*別紙!$C10/100*別紙!$E10/10^3</f>
        <v>0</v>
      </c>
      <c r="O24" s="725">
        <f>O11*別紙!$C10/100*別紙!$E10/10^3</f>
        <v>0</v>
      </c>
      <c r="P24" s="725">
        <f>P11*別紙!$C10/100*別紙!$E10/10^3</f>
        <v>0</v>
      </c>
      <c r="Q24" s="725">
        <f>Q11*別紙!$C10/100*別紙!$E10/10^3</f>
        <v>0</v>
      </c>
      <c r="R24" s="726">
        <f>R11*別紙!$C10/100*別紙!$E10/10^3</f>
        <v>0</v>
      </c>
      <c r="S24" s="631"/>
      <c r="T24" s="227"/>
      <c r="U24" s="647"/>
      <c r="V24" s="237"/>
      <c r="W24" s="237"/>
      <c r="X24" s="237"/>
      <c r="Y24" s="237"/>
      <c r="Z24" s="1150" t="s">
        <v>1279</v>
      </c>
      <c r="AA24" s="1139" t="s">
        <v>254</v>
      </c>
      <c r="AB24" s="1139"/>
      <c r="AC24" s="1139"/>
      <c r="AD24" s="1163" t="s">
        <v>1617</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7208.6933520000002</v>
      </c>
      <c r="K25" s="728">
        <f t="shared" si="3"/>
        <v>8934.3634199999979</v>
      </c>
      <c r="L25" s="728">
        <f t="shared" si="3"/>
        <v>9880.4705759999997</v>
      </c>
      <c r="M25" s="728">
        <f t="shared" si="3"/>
        <v>10710.73374</v>
      </c>
      <c r="N25" s="728">
        <f t="shared" si="3"/>
        <v>11529.927768000001</v>
      </c>
      <c r="O25" s="728">
        <f t="shared" si="3"/>
        <v>12392.626584000001</v>
      </c>
      <c r="P25" s="728">
        <f t="shared" si="3"/>
        <v>13130.619791999998</v>
      </c>
      <c r="Q25" s="728">
        <f t="shared" si="3"/>
        <v>13778.55406799999</v>
      </c>
      <c r="R25" s="729">
        <f t="shared" ref="R25" si="4">SUM(R19:R24)</f>
        <v>14628.264431999985</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1620</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210807.87711734712</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219244.14433567444</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207259.18968868389</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218634.95531557256</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216090.9879209892</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202768.15780487732</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208244.99490149782</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202912.4556592869</v>
      </c>
      <c r="R26" s="726">
        <f>Q26</f>
        <v>202912.4556592869</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1619</v>
      </c>
      <c r="H27" s="1155"/>
      <c r="I27" s="1156"/>
      <c r="J27" s="950">
        <f>J25/J26</f>
        <v>3.4195559722786116E-2</v>
      </c>
      <c r="K27" s="951">
        <f t="shared" ref="K27:P27" si="5">K25/K26</f>
        <v>4.0750750479889727E-2</v>
      </c>
      <c r="L27" s="951">
        <f t="shared" si="5"/>
        <v>4.7672050589607516E-2</v>
      </c>
      <c r="M27" s="951">
        <f t="shared" si="5"/>
        <v>4.8989118526542925E-2</v>
      </c>
      <c r="N27" s="951">
        <f t="shared" si="5"/>
        <v>5.3356819175706519E-2</v>
      </c>
      <c r="O27" s="951">
        <f t="shared" si="5"/>
        <v>6.1117222339837782E-2</v>
      </c>
      <c r="P27" s="951">
        <f t="shared" si="5"/>
        <v>6.3053711318300482E-2</v>
      </c>
      <c r="Q27" s="951">
        <f>Q25/Q26</f>
        <v>6.7903934350564216E-2</v>
      </c>
      <c r="R27" s="952">
        <f>R25/R26</f>
        <v>7.209150559274935E-2</v>
      </c>
      <c r="S27" s="629"/>
      <c r="T27" s="194"/>
      <c r="U27" s="642"/>
      <c r="V27" s="214"/>
      <c r="W27" s="214"/>
      <c r="X27" s="214"/>
      <c r="Y27" s="214"/>
      <c r="Z27" s="1150" t="s">
        <v>222</v>
      </c>
      <c r="AA27" s="1139" t="s">
        <v>256</v>
      </c>
      <c r="AB27" s="1139"/>
      <c r="AC27" s="1139"/>
      <c r="AD27" s="1140" t="s">
        <v>1604</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1603</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1601</v>
      </c>
      <c r="W51" s="762"/>
      <c r="X51" s="760"/>
      <c r="Y51" s="761"/>
      <c r="Z51" s="949">
        <f>R27</f>
        <v>7.209150559274935E-2</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1618</v>
      </c>
      <c r="W52" s="762"/>
      <c r="X52" s="760"/>
      <c r="Y52" s="761"/>
      <c r="Z52" s="949">
        <f>AD19/R26</f>
        <v>1.3675373800903472</v>
      </c>
      <c r="AA52" s="209"/>
      <c r="AB52" s="755" t="s">
        <v>232</v>
      </c>
      <c r="AC52" s="756">
        <f>$AD6</f>
        <v>277013.05299999996</v>
      </c>
      <c r="AD52" s="757">
        <f>R19+R20</f>
        <v>14628.264431999985</v>
      </c>
      <c r="AE52" s="758">
        <f t="shared" ref="AE52:AE54" si="6">IFERROR(AD52/AC52,"-")</f>
        <v>5.2807130471212806E-2</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余剰量[MWh]</v>
      </c>
      <c r="X53" s="763" t="s">
        <v>1408</v>
      </c>
      <c r="Y53" s="1141">
        <f>IF($AD$19&lt;$R$26,(-1)*($AD$19-$R$26),$AD$19-$R$26)</f>
        <v>74577.912340713054</v>
      </c>
      <c r="Z53" s="1142"/>
      <c r="AA53" s="209"/>
      <c r="AB53" s="755" t="s">
        <v>222</v>
      </c>
      <c r="AC53" s="756">
        <f>$AD9</f>
        <v>0</v>
      </c>
      <c r="AD53" s="757">
        <f>R21</f>
        <v>0</v>
      </c>
      <c r="AE53" s="758" t="str">
        <f t="shared" si="6"/>
        <v>-</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0</v>
      </c>
      <c r="AD54" s="756">
        <f>R22</f>
        <v>0</v>
      </c>
      <c r="AE54" s="758" t="str">
        <f t="shared" si="6"/>
        <v>-</v>
      </c>
      <c r="AF54" s="523"/>
      <c r="AG54" s="47"/>
      <c r="AH54" s="468"/>
      <c r="AI54" s="490" t="s">
        <v>1284</v>
      </c>
      <c r="AJ54" s="491">
        <f>VLOOKUP(年度マスタ!$K$4&amp;"_"&amp;AJ$53,データシート1!$A$1:$BS$996,MATCH("ca_太陽光発電（10kW未満）",データシート1!$A$1:$BS$1,0),0)</f>
        <v>449</v>
      </c>
      <c r="AK54" s="491">
        <f>VLOOKUP(年度マスタ!$K$4&amp;"_"&amp;AK$53,データシート1!$A$1:$BS$996,MATCH("ca_太陽光発電（10kW未満）",データシート1!$A$1:$BS$1,0),0)</f>
        <v>583</v>
      </c>
      <c r="AL54" s="491">
        <f>VLOOKUP(年度マスタ!$K$4&amp;"_"&amp;AL$53,データシート1!$A$1:$BS$996,MATCH("ca_太陽光発電（10kW未満）",データシート1!$A$1:$BS$1,0),0)</f>
        <v>668</v>
      </c>
      <c r="AM54" s="491">
        <f>VLOOKUP(年度マスタ!$K$4&amp;"_"&amp;AM$53,データシート1!$A$1:$BS$996,MATCH("ca_太陽光発電（10kW未満）",データシート1!$A$1:$BS$1,0),0)</f>
        <v>772</v>
      </c>
      <c r="AN54" s="491">
        <f>VLOOKUP(年度マスタ!$K$4&amp;"_"&amp;AN$53,データシート1!$A$1:$BS$996,MATCH("ca_太陽光発電（10kW未満）",データシート1!$A$1:$BS$1,0),0)</f>
        <v>862</v>
      </c>
      <c r="AO54" s="201">
        <f>VLOOKUP(年度マスタ!$K$4&amp;"_"&amp;AO$53,データシート1!$A$1:$BS$996,MATCH("ca_太陽光発電（10kW未満）",データシート1!$A$1:$BS$1,0),0)</f>
        <v>969</v>
      </c>
      <c r="AP54" s="201">
        <f>VLOOKUP(年度マスタ!$K$4&amp;"_"&amp;AP$53,データシート1!$A$1:$BS$996,MATCH("ca_太陽光発電（10kW未満）",データシート1!$A$1:$BS$1,0),0)</f>
        <v>1090</v>
      </c>
      <c r="AQ54" s="201">
        <f>VLOOKUP(年度マスタ!$K$4&amp;"_"&amp;AQ$53,データシート1!$A$1:$BS$996,MATCH("ca_太陽光発電（10kW未満）",データシート1!$A$1:$BS$1,0),0)</f>
        <v>1179</v>
      </c>
      <c r="AR54" s="201">
        <f>VLOOKUP(年度マスタ!$K$4&amp;"_"&amp;AR$53,データシート1!$A$1:$BS$996,MATCH("ca_太陽光発電（10kW未満）",データシート1!$A$1:$BS$1,0),0)</f>
        <v>1304</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477.315</v>
      </c>
      <c r="AD55" s="756">
        <f>R23</f>
        <v>0</v>
      </c>
      <c r="AE55" s="758">
        <f>IFERROR(AD55/AC55,"-")</f>
        <v>0</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白岡市</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埼玉県</v>
      </c>
      <c r="AY12" s="25" t="str">
        <f>年度マスタ!$J4</f>
        <v>白岡市</v>
      </c>
      <c r="AZ12" s="25" t="str">
        <f>年度マスタ!$K4</f>
        <v>11246</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30209</v>
      </c>
      <c r="AY21" s="20" t="str">
        <f>IF(IFERROR(比較地域マスタ!$Z6,"")=0,"",IFERROR(比較地域マスタ!$Z6,""))</f>
        <v>岩出市</v>
      </c>
      <c r="BB21" s="122" t="str">
        <f t="shared" ref="BB21:BC68" si="0">AX21</f>
        <v>30209</v>
      </c>
      <c r="BC21" s="123" t="str">
        <f t="shared" si="0"/>
        <v>岩出市</v>
      </c>
      <c r="BD21" s="40">
        <f>SUM(BE21,BI21:BK21,BQ21)</f>
        <v>243.15617371591821</v>
      </c>
      <c r="BE21" s="40">
        <f>SUM(BF21:BH21)</f>
        <v>66.960303417120471</v>
      </c>
      <c r="BF21" s="40">
        <f>VLOOKUP($AX21&amp;"_"&amp;$BC$14,データシート1!$A:$BS,MATCH($BC$12&amp;"_"&amp;BF$20,データシート1!$A$1:$BS$1,0),0)</f>
        <v>62.945503403389722</v>
      </c>
      <c r="BG21" s="40">
        <f>VLOOKUP($AX21&amp;"_"&amp;$BC$14,データシート1!$A:$BS,MATCH($BC$12&amp;"_"&amp;BG$20,データシート1!$A$1:$BS$1,0),0)</f>
        <v>1.4885050540832476</v>
      </c>
      <c r="BH21" s="40">
        <f>VLOOKUP($AX21&amp;"_"&amp;$BC$14,データシート1!$A:$BS,MATCH($BC$12&amp;"_"&amp;BH$20,データシート1!$A$1:$BS$1,0),0)</f>
        <v>2.5262949596474953</v>
      </c>
      <c r="BI21" s="40">
        <f>VLOOKUP($AX21&amp;"_"&amp;$BC$14,データシート1!$A:$BS,MATCH($BC$12&amp;"_"&amp;BI$20,データシート1!$A$1:$BS$1,0),0)</f>
        <v>38.293977153135231</v>
      </c>
      <c r="BJ21" s="40">
        <f>VLOOKUP($AX21&amp;"_"&amp;$BC$14,データシート1!$A:$BS,MATCH($BC$12&amp;"_"&amp;BJ$20,データシート1!$A$1:$BS$1,0),0)</f>
        <v>50.498368399307807</v>
      </c>
      <c r="BK21" s="40">
        <f t="shared" ref="BK21:BK68" si="1">SUM(BL21,BO21:BP21)</f>
        <v>79.531600422482711</v>
      </c>
      <c r="BL21" s="40">
        <f t="shared" ref="BL21:BL67" si="2">SUM(BM21:BN21)</f>
        <v>76.347884001519276</v>
      </c>
      <c r="BM21" s="40">
        <f>VLOOKUP($AX21&amp;"_"&amp;$BC$14,データシート1!$A:$BS,MATCH($BC$12&amp;"_"&amp;BM$20,データシート1!$A$1:$BS$1,0),0)</f>
        <v>49.069749589776229</v>
      </c>
      <c r="BN21" s="40">
        <f>VLOOKUP($AX21&amp;"_"&amp;$BC$14,データシート1!$A:$BS,MATCH($BC$12&amp;"_"&amp;BN$20,データシート1!$A$1:$BS$1,0),0)</f>
        <v>27.27813441174305</v>
      </c>
      <c r="BO21" s="40">
        <f>VLOOKUP($AX21&amp;"_"&amp;$BC$14,データシート1!$A:$BS,MATCH($BC$12&amp;"_"&amp;BO$20,データシート1!$A$1:$BS$1,0),0)</f>
        <v>3.1837164209634334</v>
      </c>
      <c r="BP21" s="40">
        <f>VLOOKUP($AX21&amp;"_"&amp;$BC$14,データシート1!$A:$BS,MATCH($BC$12&amp;"_"&amp;BP$20,データシート1!$A$1:$BS$1,0),0)</f>
        <v>0</v>
      </c>
      <c r="BQ21" s="40">
        <f>VLOOKUP($AX21&amp;"_"&amp;$BC$14,データシート1!$A:$BS,MATCH($BC$12&amp;"_"&amp;BQ$20,データシート1!$A$1:$BS$1,0),0)</f>
        <v>7.8719243238720011</v>
      </c>
      <c r="BR21" s="41">
        <f t="shared" ref="BR21:BR68" si="3">BD21</f>
        <v>243.15617371591821</v>
      </c>
      <c r="BT21" s="124" t="str">
        <f t="shared" ref="BT21:BT68" si="4">AY21</f>
        <v>岩出市</v>
      </c>
      <c r="BU21" s="40">
        <f>BD21</f>
        <v>243.15617371591821</v>
      </c>
      <c r="BV21" s="70">
        <f>BE21/$BR21</f>
        <v>0.27537982027695035</v>
      </c>
      <c r="BW21" s="70">
        <f t="shared" ref="BW21:CH42" si="5">BF21/$BR21</f>
        <v>0.25886862110657155</v>
      </c>
      <c r="BX21" s="70">
        <f t="shared" si="5"/>
        <v>6.1216009091436142E-3</v>
      </c>
      <c r="BY21" s="70">
        <f t="shared" si="5"/>
        <v>1.0389598261235148E-2</v>
      </c>
      <c r="BZ21" s="70">
        <f t="shared" si="5"/>
        <v>0.15748716788854586</v>
      </c>
      <c r="CA21" s="70">
        <f t="shared" si="5"/>
        <v>0.20767874254472171</v>
      </c>
      <c r="CB21" s="70">
        <f t="shared" si="5"/>
        <v>0.32708032540189697</v>
      </c>
      <c r="CC21" s="70">
        <f t="shared" si="5"/>
        <v>0.31398702667001688</v>
      </c>
      <c r="CD21" s="70">
        <f t="shared" si="5"/>
        <v>0.20180342880006374</v>
      </c>
      <c r="CE21" s="70">
        <f t="shared" si="5"/>
        <v>0.11218359786995319</v>
      </c>
      <c r="CF21" s="70">
        <f t="shared" si="5"/>
        <v>1.3093298731880035E-2</v>
      </c>
      <c r="CG21" s="70">
        <f t="shared" si="5"/>
        <v>0</v>
      </c>
      <c r="CH21" s="70">
        <f>BQ21/$BR21</f>
        <v>3.2373943887885198E-2</v>
      </c>
      <c r="CI21" s="125">
        <f t="shared" ref="CI21:CI68" si="6">BR21/$BR21</f>
        <v>1</v>
      </c>
      <c r="CK21" s="126" t="str">
        <f t="shared" ref="CK21:CK68" si="7">AY21</f>
        <v>岩出市</v>
      </c>
      <c r="CL21" s="127">
        <f>CN21+CP21+CR21</f>
        <v>66.960303417120471</v>
      </c>
      <c r="CM21" s="71">
        <f>IF(IF(CL21=0,0,CW21/CL21)&gt;1,1,IF(CL21=0,0,CW21/CL21))</f>
        <v>4.7655100666466249E-2</v>
      </c>
      <c r="CN21" s="72">
        <f>BF21</f>
        <v>62.945503403389722</v>
      </c>
      <c r="CO21" s="71">
        <f>IF(IF(CN21=0,0,CX21/CN21)&gt;1,1,IF(CN21=0,0,CX21/CN21))</f>
        <v>5.0694645804169693E-2</v>
      </c>
      <c r="CP21" s="72">
        <f t="shared" ref="CP21:CP68" si="8">BG21</f>
        <v>1.4885050540832476</v>
      </c>
      <c r="CQ21" s="71">
        <f>IF(IF(CP21=0,0,CY21/CP21)&gt;1,1,IF(CP21=0,0,CY21/CP21))</f>
        <v>0</v>
      </c>
      <c r="CR21" s="72">
        <f t="shared" ref="CR21:CR68" si="9">BH21</f>
        <v>2.5262949596474953</v>
      </c>
      <c r="CS21" s="71">
        <f>IF(IF(CR21=0,0,CZ21/CR21)&gt;1,1,IF(CR21=0,0,CZ21/CR21))</f>
        <v>0</v>
      </c>
      <c r="CT21" s="72">
        <f t="shared" ref="CT21:CT68" si="10">BI21</f>
        <v>38.293977153135231</v>
      </c>
      <c r="CU21" s="73">
        <f>IF(IF(CT21=0,0,DA21/CT21)&gt;1,1,IF(CT21=0,0,DA21/CT21))</f>
        <v>0.27544801517531609</v>
      </c>
      <c r="CV21" s="18"/>
      <c r="CW21" s="1075">
        <f>SUM(CX21:CZ21)</f>
        <v>3.1909999999999998</v>
      </c>
      <c r="CX21" s="1076">
        <f>VLOOKUP($AX21&amp;"_"&amp;$CW$14,データシート1!$A:$BS,MATCH($CW$12&amp;"_"&amp;CX$20,データシート1!$A$1:$BS$1,0),0)</f>
        <v>3.1909999999999998</v>
      </c>
      <c r="CY21" s="1076">
        <f>VLOOKUP($AX21&amp;"_"&amp;$CW$14,データシート1!$A:$BS,MATCH($CW$12&amp;"_"&amp;CY$20,データシート1!$A$1:$BS$1,0),0)</f>
        <v>0</v>
      </c>
      <c r="CZ21" s="1076">
        <f>VLOOKUP($AX21&amp;"_"&amp;$CW$14,データシート1!$A:$BS,MATCH($CW$12&amp;"_"&amp;CZ$20,データシート1!$A$1:$BS$1,0),0)</f>
        <v>0</v>
      </c>
      <c r="DA21" s="1076">
        <f>VLOOKUP($AX21&amp;"_"&amp;$CW$14,データシート1!$A:$BS,MATCH($CW$12&amp;"_"&amp;DA$20,データシート1!$A$1:$BS$1,0),0)</f>
        <v>10.548</v>
      </c>
      <c r="DB21" s="1076">
        <f>VLOOKUP($AX21&amp;"_"&amp;$CW$14,データシート1!$A:$BS,MATCH($CW$12&amp;"_"&amp;DB$20,データシート1!$A$1:$BS$1,0),0)</f>
        <v>0</v>
      </c>
      <c r="DC21" s="1076">
        <f>VLOOKUP($AX21&amp;"_"&amp;$CW$14,データシート1!$A:$BS,MATCH($CW$12&amp;"_"&amp;DC$20,データシート1!$A$1:$BS$1,0),0)</f>
        <v>0</v>
      </c>
      <c r="DD21" s="1077">
        <f t="shared" ref="DD21:DD68" si="11">SUM(CX21:DC21)</f>
        <v>13.739000000000001</v>
      </c>
      <c r="DE21" s="18"/>
      <c r="DF21" s="128">
        <f>VLOOKUP($AX21&amp;"_"&amp;$DF$14,データシート1!$A:$BS,MATCH($DF$12&amp;"_"&amp;DF$20,データシート1!$A$1:$BS$1,0),0)</f>
        <v>1</v>
      </c>
      <c r="DG21" s="129">
        <f>VLOOKUP($AX21&amp;"_"&amp;$DF$14,データシート1!$A:$BS,MATCH($DF$12&amp;"_"&amp;DG$20,データシート1!$A$1:$BS$1,0),0)</f>
        <v>0</v>
      </c>
      <c r="DH21" s="129">
        <f>VLOOKUP($AX21&amp;"_"&amp;$DF$14,データシート1!$A:$BS,MATCH($DF$12&amp;"_"&amp;DH$20,データシート1!$A$1:$BS$1,0),0)</f>
        <v>0</v>
      </c>
      <c r="DI21" s="129">
        <f>VLOOKUP($AX21&amp;"_"&amp;$DF$14,データシート1!$A:$BS,MATCH($DF$12&amp;"_"&amp;DI$20,データシート1!$A$1:$BS$1,0),0)</f>
        <v>1</v>
      </c>
      <c r="DJ21" s="129">
        <f>VLOOKUP($AX21&amp;"_"&amp;$DF$14,データシート1!$A:$BS,MATCH($DF$12&amp;"_"&amp;DJ$20,データシート1!$A$1:$BS$1,0),0)</f>
        <v>0</v>
      </c>
      <c r="DK21" s="129">
        <f>VLOOKUP($AX21&amp;"_"&amp;$DF$14,データシート1!$A:$BS,MATCH($DF$12&amp;"_"&amp;DK$20,データシート1!$A$1:$BS$1,0),0)</f>
        <v>0</v>
      </c>
      <c r="DL21" s="130">
        <f t="shared" ref="DL21:DL68" si="12">SUM(DF21:DK21)</f>
        <v>2</v>
      </c>
      <c r="DM21" s="18"/>
      <c r="DN21" s="131">
        <f>IF($DD21=0,0,ROUND(CX21/$DD21,2))</f>
        <v>0.23</v>
      </c>
      <c r="DO21" s="132">
        <f>IF($DD21=0,0,ROUND(CY21/$DD21,2))</f>
        <v>0</v>
      </c>
      <c r="DP21" s="132">
        <f t="shared" ref="DP21:DR36" si="13">IF($DD21=0,0,ROUND(CZ21/$DD21,2))</f>
        <v>0</v>
      </c>
      <c r="DQ21" s="132">
        <f t="shared" si="13"/>
        <v>0.77</v>
      </c>
      <c r="DR21" s="132">
        <f t="shared" si="13"/>
        <v>0</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17212</v>
      </c>
      <c r="AY22" s="20" t="str">
        <f>IF(IFERROR(比較地域マスタ!$Z7,"")=0,"",IFERROR(比較地域マスタ!$Z7,""))</f>
        <v>野々市市</v>
      </c>
      <c r="BB22" s="122" t="str">
        <f t="shared" si="0"/>
        <v>17212</v>
      </c>
      <c r="BC22" s="123" t="str">
        <f t="shared" si="0"/>
        <v>野々市市</v>
      </c>
      <c r="BD22" s="40">
        <f t="shared" ref="BD22:BD68" si="14">SUM(BE22,BI22:BK22,BQ22)</f>
        <v>280.17132796286376</v>
      </c>
      <c r="BE22" s="40">
        <f t="shared" ref="BE22:BE67" si="15">SUM(BF22:BH22)</f>
        <v>18.480769905789682</v>
      </c>
      <c r="BF22" s="40">
        <f>VLOOKUP($AX22&amp;"_"&amp;$BC$14,データシート1!$A:$BS,MATCH($BC$12&amp;"_"&amp;BF$20,データシート1!$A$1:$BS$1,0),0)</f>
        <v>14.994238349258991</v>
      </c>
      <c r="BG22" s="40">
        <f>VLOOKUP($AX22&amp;"_"&amp;$BC$14,データシート1!$A:$BS,MATCH($BC$12&amp;"_"&amp;BG$20,データシート1!$A$1:$BS$1,0),0)</f>
        <v>3.0199790036653753</v>
      </c>
      <c r="BH22" s="40">
        <f>VLOOKUP($AX22&amp;"_"&amp;$BC$14,データシート1!$A:$BS,MATCH($BC$12&amp;"_"&amp;BH$20,データシート1!$A$1:$BS$1,0),0)</f>
        <v>0.46655255286531599</v>
      </c>
      <c r="BI22" s="40">
        <f>VLOOKUP($AX22&amp;"_"&amp;$BC$14,データシート1!$A:$BS,MATCH($BC$12&amp;"_"&amp;BI$20,データシート1!$A$1:$BS$1,0),0)</f>
        <v>91.29584301168677</v>
      </c>
      <c r="BJ22" s="40">
        <f>VLOOKUP($AX22&amp;"_"&amp;$BC$14,データシート1!$A:$BS,MATCH($BC$12&amp;"_"&amp;BJ$20,データシート1!$A$1:$BS$1,0),0)</f>
        <v>87.236381011989153</v>
      </c>
      <c r="BK22" s="40">
        <f t="shared" si="1"/>
        <v>75.755388703620895</v>
      </c>
      <c r="BL22" s="40">
        <f t="shared" si="2"/>
        <v>72.597144372552009</v>
      </c>
      <c r="BM22" s="40">
        <f>VLOOKUP($AX22&amp;"_"&amp;$BC$14,データシート1!$A:$BS,MATCH($BC$12&amp;"_"&amp;BM$20,データシート1!$A$1:$BS$1,0),0)</f>
        <v>49.374826175749625</v>
      </c>
      <c r="BN22" s="40">
        <f>VLOOKUP($AX22&amp;"_"&amp;$BC$14,データシート1!$A:$BS,MATCH($BC$12&amp;"_"&amp;BN$20,データシート1!$A$1:$BS$1,0),0)</f>
        <v>23.222318196802377</v>
      </c>
      <c r="BO22" s="40">
        <f>VLOOKUP($AX22&amp;"_"&amp;$BC$14,データシート1!$A:$BS,MATCH($BC$12&amp;"_"&amp;BO$20,データシート1!$A$1:$BS$1,0),0)</f>
        <v>3.1582443310688837</v>
      </c>
      <c r="BP22" s="40">
        <f>VLOOKUP($AX22&amp;"_"&amp;$BC$14,データシート1!$A:$BS,MATCH($BC$12&amp;"_"&amp;BP$20,データシート1!$A$1:$BS$1,0),0)</f>
        <v>0</v>
      </c>
      <c r="BQ22" s="40">
        <f>VLOOKUP($AX22&amp;"_"&amp;$BC$14,データシート1!$A:$BS,MATCH($BC$12&amp;"_"&amp;BQ$20,データシート1!$A$1:$BS$1,0),0)</f>
        <v>7.4029453297772418</v>
      </c>
      <c r="BR22" s="41">
        <f t="shared" si="3"/>
        <v>280.17132796286376</v>
      </c>
      <c r="BT22" s="134" t="str">
        <f t="shared" si="4"/>
        <v>野々市市</v>
      </c>
      <c r="BU22" s="38">
        <f>BD22</f>
        <v>280.17132796286376</v>
      </c>
      <c r="BV22" s="69">
        <f t="shared" ref="BV22:BZ68" si="16">BE22/$BR22</f>
        <v>6.5962388229245494E-2</v>
      </c>
      <c r="BW22" s="69">
        <f t="shared" si="5"/>
        <v>5.3518104290980313E-2</v>
      </c>
      <c r="BX22" s="69">
        <f t="shared" si="5"/>
        <v>1.0779043757345751E-2</v>
      </c>
      <c r="BY22" s="69">
        <f t="shared" si="5"/>
        <v>1.6652401809194293E-3</v>
      </c>
      <c r="BZ22" s="69">
        <f t="shared" si="5"/>
        <v>0.32585719486537851</v>
      </c>
      <c r="CA22" s="69">
        <f t="shared" si="5"/>
        <v>0.31136798203545007</v>
      </c>
      <c r="CB22" s="69">
        <f t="shared" si="5"/>
        <v>0.27038951221183544</v>
      </c>
      <c r="CC22" s="69">
        <f t="shared" si="5"/>
        <v>0.25911696568099446</v>
      </c>
      <c r="CD22" s="69">
        <f t="shared" si="5"/>
        <v>0.17623083180836469</v>
      </c>
      <c r="CE22" s="69">
        <f t="shared" si="5"/>
        <v>8.2886133872629733E-2</v>
      </c>
      <c r="CF22" s="69">
        <f t="shared" si="5"/>
        <v>1.1272546530840956E-2</v>
      </c>
      <c r="CG22" s="69">
        <f t="shared" si="5"/>
        <v>0</v>
      </c>
      <c r="CH22" s="69">
        <f t="shared" si="5"/>
        <v>2.6422922658090445E-2</v>
      </c>
      <c r="CI22" s="135">
        <f t="shared" si="6"/>
        <v>1</v>
      </c>
      <c r="CK22" s="136" t="str">
        <f t="shared" si="7"/>
        <v>野々市市</v>
      </c>
      <c r="CL22" s="137">
        <f t="shared" ref="CL22:CL68" si="17">CN22+CP22+CR22</f>
        <v>18.480769905789682</v>
      </c>
      <c r="CM22" s="75">
        <f t="shared" ref="CM22:CM68" si="18">IF(IF(CL22=0,0,CW22/CL22)&gt;1,1,IF(CL22=0,0,CW22/CL22))</f>
        <v>0.14745056693478492</v>
      </c>
      <c r="CN22" s="76">
        <f t="shared" ref="CN22:CN68" si="19">BF22</f>
        <v>14.994238349258991</v>
      </c>
      <c r="CO22" s="75">
        <f t="shared" ref="CO22:CO68" si="20">IF(IF(CN22=0,0,CX22/CN22)&gt;1,1,IF(CN22=0,0,CX22/CN22))</f>
        <v>0.18173647347247007</v>
      </c>
      <c r="CP22" s="76">
        <f t="shared" si="8"/>
        <v>3.0199790036653753</v>
      </c>
      <c r="CQ22" s="75">
        <f t="shared" ref="CQ22:CQ68" si="21">IF(IF(CP22=0,0,CY22/CP22)&gt;1,1,IF(CP22=0,0,CY22/CP22))</f>
        <v>0</v>
      </c>
      <c r="CR22" s="76">
        <f t="shared" si="9"/>
        <v>0.46655255286531599</v>
      </c>
      <c r="CS22" s="75">
        <f t="shared" ref="CS22:CS68" si="22">IF(IF(CR22=0,0,CZ22/CR22)&gt;1,1,IF(CR22=0,0,CZ22/CR22))</f>
        <v>0</v>
      </c>
      <c r="CT22" s="76">
        <f t="shared" si="10"/>
        <v>91.29584301168677</v>
      </c>
      <c r="CU22" s="77">
        <f t="shared" ref="CU22:CU68" si="23">IF(IF(CT22=0,0,DA22/CT22)&gt;1,1,IF(CT22=0,0,DA22/CT22))</f>
        <v>9.6466604715754856E-2</v>
      </c>
      <c r="CV22" s="18"/>
      <c r="CW22" s="1078">
        <f t="shared" ref="CW22:CW68" si="24">SUM(CX22:CZ22)</f>
        <v>2.7250000000000001</v>
      </c>
      <c r="CX22" s="1079">
        <f>VLOOKUP($AX22&amp;"_"&amp;$CW$14,データシート1!$A:$BS,MATCH($CW$12&amp;"_"&amp;CX$20,データシート1!$A$1:$BS$1,0),0)</f>
        <v>2.7250000000000001</v>
      </c>
      <c r="CY22" s="1079">
        <f>VLOOKUP($AX22&amp;"_"&amp;$CW$14,データシート1!$A:$BS,MATCH($CW$12&amp;"_"&amp;CY$20,データシート1!$A$1:$BS$1,0),0)</f>
        <v>0</v>
      </c>
      <c r="CZ22" s="1079">
        <f>VLOOKUP($AX22&amp;"_"&amp;$CW$14,データシート1!$A:$BS,MATCH($CW$12&amp;"_"&amp;CZ$20,データシート1!$A$1:$BS$1,0),0)</f>
        <v>0</v>
      </c>
      <c r="DA22" s="1079">
        <f>VLOOKUP($AX22&amp;"_"&amp;$CW$14,データシート1!$A:$BS,MATCH($CW$12&amp;"_"&amp;DA$20,データシート1!$A$1:$BS$1,0),0)</f>
        <v>8.8069999999999986</v>
      </c>
      <c r="DB22" s="1079">
        <f>VLOOKUP($AX22&amp;"_"&amp;$CW$14,データシート1!$A:$BS,MATCH($CW$12&amp;"_"&amp;DB$20,データシート1!$A$1:$BS$1,0),0)</f>
        <v>0</v>
      </c>
      <c r="DC22" s="1079">
        <f>VLOOKUP($AX22&amp;"_"&amp;$CW$14,データシート1!$A:$BS,MATCH($CW$12&amp;"_"&amp;DC$20,データシート1!$A$1:$BS$1,0),0)</f>
        <v>0</v>
      </c>
      <c r="DD22" s="1080">
        <f t="shared" si="11"/>
        <v>11.531999999999998</v>
      </c>
      <c r="DE22" s="18"/>
      <c r="DF22" s="138">
        <f>VLOOKUP($AX22&amp;"_"&amp;$DF$14,データシート1!$A:$BS,MATCH($DF$12&amp;"_"&amp;DF$20,データシート1!$A$1:$BS$1,0),0)</f>
        <v>1</v>
      </c>
      <c r="DG22" s="74">
        <f>VLOOKUP($AX22&amp;"_"&amp;$DF$14,データシート1!$A:$BS,MATCH($DF$12&amp;"_"&amp;DG$20,データシート1!$A$1:$BS$1,0),0)</f>
        <v>0</v>
      </c>
      <c r="DH22" s="74">
        <f>VLOOKUP($AX22&amp;"_"&amp;$DF$14,データシート1!$A:$BS,MATCH($DF$12&amp;"_"&amp;DH$20,データシート1!$A$1:$BS$1,0),0)</f>
        <v>0</v>
      </c>
      <c r="DI22" s="74">
        <f>VLOOKUP($AX22&amp;"_"&amp;$DF$14,データシート1!$A:$BS,MATCH($DF$12&amp;"_"&amp;DI$20,データシート1!$A$1:$BS$1,0),0)</f>
        <v>2</v>
      </c>
      <c r="DJ22" s="74">
        <f>VLOOKUP($AX22&amp;"_"&amp;$DF$14,データシート1!$A:$BS,MATCH($DF$12&amp;"_"&amp;DJ$20,データシート1!$A$1:$BS$1,0),0)</f>
        <v>0</v>
      </c>
      <c r="DK22" s="74">
        <f>VLOOKUP($AX22&amp;"_"&amp;$DF$14,データシート1!$A:$BS,MATCH($DF$12&amp;"_"&amp;DK$20,データシート1!$A$1:$BS$1,0),0)</f>
        <v>0</v>
      </c>
      <c r="DL22" s="78">
        <f t="shared" si="12"/>
        <v>3</v>
      </c>
      <c r="DM22" s="18"/>
      <c r="DN22" s="139">
        <f>IF($DD22=0,0,ROUND(CX22/$DD22,2))</f>
        <v>0.24</v>
      </c>
      <c r="DO22" s="140">
        <f>IF($DD22=0,0,ROUND(CY22/$DD22,2))</f>
        <v>0</v>
      </c>
      <c r="DP22" s="140">
        <f t="shared" si="13"/>
        <v>0</v>
      </c>
      <c r="DQ22" s="140">
        <f t="shared" si="13"/>
        <v>0.76</v>
      </c>
      <c r="DR22" s="140">
        <f t="shared" si="13"/>
        <v>0</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15226</v>
      </c>
      <c r="AY23" s="20" t="str">
        <f>IF(IFERROR(比較地域マスタ!$Z8,"")=0,"",IFERROR(比較地域マスタ!$Z8,""))</f>
        <v>南魚沼市</v>
      </c>
      <c r="BB23" s="122" t="str">
        <f t="shared" si="0"/>
        <v>15226</v>
      </c>
      <c r="BC23" s="123" t="str">
        <f t="shared" si="0"/>
        <v>南魚沼市</v>
      </c>
      <c r="BD23" s="40">
        <f t="shared" si="14"/>
        <v>445.74697620661163</v>
      </c>
      <c r="BE23" s="40">
        <f t="shared" si="15"/>
        <v>177.45180382972634</v>
      </c>
      <c r="BF23" s="40">
        <f>VLOOKUP($AX23&amp;"_"&amp;$BC$14,データシート1!$A:$BS,MATCH($BC$12&amp;"_"&amp;BF$20,データシート1!$A$1:$BS$1,0),0)</f>
        <v>91.074449564424739</v>
      </c>
      <c r="BG23" s="40">
        <f>VLOOKUP($AX23&amp;"_"&amp;$BC$14,データシート1!$A:$BS,MATCH($BC$12&amp;"_"&amp;BG$20,データシート1!$A$1:$BS$1,0),0)</f>
        <v>12.553222953765363</v>
      </c>
      <c r="BH23" s="40">
        <f>VLOOKUP($AX23&amp;"_"&amp;$BC$14,データシート1!$A:$BS,MATCH($BC$12&amp;"_"&amp;BH$20,データシート1!$A$1:$BS$1,0),0)</f>
        <v>73.824131311536235</v>
      </c>
      <c r="BI23" s="40">
        <f>VLOOKUP($AX23&amp;"_"&amp;$BC$14,データシート1!$A:$BS,MATCH($BC$12&amp;"_"&amp;BI$20,データシート1!$A$1:$BS$1,0),0)</f>
        <v>72.097053467369079</v>
      </c>
      <c r="BJ23" s="40">
        <f>VLOOKUP($AX23&amp;"_"&amp;$BC$14,データシート1!$A:$BS,MATCH($BC$12&amp;"_"&amp;BJ$20,データシート1!$A$1:$BS$1,0),0)</f>
        <v>75.334237351770227</v>
      </c>
      <c r="BK23" s="40">
        <f t="shared" si="1"/>
        <v>112.16542348286592</v>
      </c>
      <c r="BL23" s="40">
        <f t="shared" si="2"/>
        <v>108.90157611244254</v>
      </c>
      <c r="BM23" s="40">
        <f>VLOOKUP($AX23&amp;"_"&amp;$BC$14,データシート1!$A:$BS,MATCH($BC$12&amp;"_"&amp;BM$20,データシート1!$A$1:$BS$1,0),0)</f>
        <v>49.717687476499549</v>
      </c>
      <c r="BN23" s="40">
        <f>VLOOKUP($AX23&amp;"_"&amp;$BC$14,データシート1!$A:$BS,MATCH($BC$12&amp;"_"&amp;BN$20,データシート1!$A$1:$BS$1,0),0)</f>
        <v>59.183888635942992</v>
      </c>
      <c r="BO23" s="40">
        <f>VLOOKUP($AX23&amp;"_"&amp;$BC$14,データシート1!$A:$BS,MATCH($BC$12&amp;"_"&amp;BO$20,データシート1!$A$1:$BS$1,0),0)</f>
        <v>3.2638473704233708</v>
      </c>
      <c r="BP23" s="40">
        <f>VLOOKUP($AX23&amp;"_"&amp;$BC$14,データシート1!$A:$BS,MATCH($BC$12&amp;"_"&amp;BP$20,データシート1!$A$1:$BS$1,0),0)</f>
        <v>0</v>
      </c>
      <c r="BQ23" s="40">
        <f>VLOOKUP($AX23&amp;"_"&amp;$BC$14,データシート1!$A:$BS,MATCH($BC$12&amp;"_"&amp;BQ$20,データシート1!$A$1:$BS$1,0),0)</f>
        <v>8.6984580748799996</v>
      </c>
      <c r="BR23" s="41">
        <f t="shared" si="3"/>
        <v>445.74697620661163</v>
      </c>
      <c r="BT23" s="134" t="str">
        <f t="shared" si="4"/>
        <v>南魚沼市</v>
      </c>
      <c r="BU23" s="38">
        <f t="shared" ref="BU23:BU68" si="25">BD23</f>
        <v>445.74697620661163</v>
      </c>
      <c r="BV23" s="69">
        <f t="shared" si="16"/>
        <v>0.39809984879734617</v>
      </c>
      <c r="BW23" s="69">
        <f t="shared" si="5"/>
        <v>0.20431871538307445</v>
      </c>
      <c r="BX23" s="69">
        <f t="shared" si="5"/>
        <v>2.8162216736938046E-2</v>
      </c>
      <c r="BY23" s="69">
        <f t="shared" si="5"/>
        <v>0.16561891667733364</v>
      </c>
      <c r="BZ23" s="69">
        <f t="shared" si="5"/>
        <v>0.16174434671644483</v>
      </c>
      <c r="CA23" s="69">
        <f t="shared" si="5"/>
        <v>0.16900672662522218</v>
      </c>
      <c r="CB23" s="69">
        <f t="shared" si="5"/>
        <v>0.251634737799938</v>
      </c>
      <c r="CC23" s="69">
        <f t="shared" si="5"/>
        <v>0.24431254035465341</v>
      </c>
      <c r="CD23" s="69">
        <f t="shared" si="5"/>
        <v>0.1115379130546351</v>
      </c>
      <c r="CE23" s="69">
        <f t="shared" si="5"/>
        <v>0.13277462730001832</v>
      </c>
      <c r="CF23" s="69">
        <f t="shared" si="5"/>
        <v>7.3221974452845635E-3</v>
      </c>
      <c r="CG23" s="69">
        <f t="shared" si="5"/>
        <v>0</v>
      </c>
      <c r="CH23" s="69">
        <f t="shared" si="5"/>
        <v>1.9514340061048692E-2</v>
      </c>
      <c r="CI23" s="135">
        <f t="shared" si="6"/>
        <v>1</v>
      </c>
      <c r="CK23" s="136" t="str">
        <f t="shared" si="7"/>
        <v>南魚沼市</v>
      </c>
      <c r="CL23" s="137">
        <f t="shared" si="17"/>
        <v>177.45180382972634</v>
      </c>
      <c r="CM23" s="75">
        <f t="shared" si="18"/>
        <v>0.54423228119263534</v>
      </c>
      <c r="CN23" s="76">
        <f t="shared" si="19"/>
        <v>91.074449564424739</v>
      </c>
      <c r="CO23" s="75">
        <f t="shared" si="20"/>
        <v>0.49009354669144445</v>
      </c>
      <c r="CP23" s="76">
        <f t="shared" si="8"/>
        <v>12.553222953765363</v>
      </c>
      <c r="CQ23" s="75">
        <f t="shared" si="21"/>
        <v>0</v>
      </c>
      <c r="CR23" s="76">
        <f t="shared" si="9"/>
        <v>73.824131311536235</v>
      </c>
      <c r="CS23" s="75">
        <f t="shared" si="22"/>
        <v>0.70356398480077365</v>
      </c>
      <c r="CT23" s="76">
        <f t="shared" si="10"/>
        <v>72.097053467369079</v>
      </c>
      <c r="CU23" s="77">
        <f t="shared" si="23"/>
        <v>0.44913069872759154</v>
      </c>
      <c r="CV23" s="18"/>
      <c r="CW23" s="1078">
        <f t="shared" si="24"/>
        <v>96.574999999999989</v>
      </c>
      <c r="CX23" s="1081">
        <f>VLOOKUP($AX23&amp;"_"&amp;$CW$14,データシート1!$A:$BS,MATCH($CW$12&amp;"_"&amp;CX$20,データシート1!$A$1:$BS$1,0),0)</f>
        <v>44.634999999999998</v>
      </c>
      <c r="CY23" s="1081">
        <f>VLOOKUP($AX23&amp;"_"&amp;$CW$14,データシート1!$A:$BS,MATCH($CW$12&amp;"_"&amp;CY$20,データシート1!$A$1:$BS$1,0),0)</f>
        <v>0</v>
      </c>
      <c r="CZ23" s="1081">
        <f>VLOOKUP($AX23&amp;"_"&amp;$CW$14,データシート1!$A:$BS,MATCH($CW$12&amp;"_"&amp;CZ$20,データシート1!$A$1:$BS$1,0),0)</f>
        <v>51.94</v>
      </c>
      <c r="DA23" s="1081">
        <f>VLOOKUP($AX23&amp;"_"&amp;$CW$14,データシート1!$A:$BS,MATCH($CW$12&amp;"_"&amp;DA$20,データシート1!$A$1:$BS$1,0),0)</f>
        <v>32.381</v>
      </c>
      <c r="DB23" s="1081">
        <f>VLOOKUP($AX23&amp;"_"&amp;$CW$14,データシート1!$A:$BS,MATCH($CW$12&amp;"_"&amp;DB$20,データシート1!$A$1:$BS$1,0),0)</f>
        <v>0</v>
      </c>
      <c r="DC23" s="1081">
        <f>VLOOKUP($AX23&amp;"_"&amp;$CW$14,データシート1!$A:$BS,MATCH($CW$12&amp;"_"&amp;DC$20,データシート1!$A$1:$BS$1,0),0)</f>
        <v>0</v>
      </c>
      <c r="DD23" s="1080">
        <f t="shared" si="11"/>
        <v>128.95599999999999</v>
      </c>
      <c r="DE23" s="18"/>
      <c r="DF23" s="138">
        <f>VLOOKUP($AX23&amp;"_"&amp;$DF$14,データシート1!$A:$BS,MATCH($DF$12&amp;"_"&amp;DF$20,データシート1!$A$1:$BS$1,0),0)</f>
        <v>2</v>
      </c>
      <c r="DG23" s="74">
        <f>VLOOKUP($AX23&amp;"_"&amp;$DF$14,データシート1!$A:$BS,MATCH($DF$12&amp;"_"&amp;DG$20,データシート1!$A$1:$BS$1,0),0)</f>
        <v>0</v>
      </c>
      <c r="DH23" s="74">
        <f>VLOOKUP($AX23&amp;"_"&amp;$DF$14,データシート1!$A:$BS,MATCH($DF$12&amp;"_"&amp;DH$20,データシート1!$A$1:$BS$1,0),0)</f>
        <v>5</v>
      </c>
      <c r="DI23" s="74">
        <f>VLOOKUP($AX23&amp;"_"&amp;$DF$14,データシート1!$A:$BS,MATCH($DF$12&amp;"_"&amp;DI$20,データシート1!$A$1:$BS$1,0),0)</f>
        <v>4</v>
      </c>
      <c r="DJ23" s="74">
        <f>VLOOKUP($AX23&amp;"_"&amp;$DF$14,データシート1!$A:$BS,MATCH($DF$12&amp;"_"&amp;DJ$20,データシート1!$A$1:$BS$1,0),0)</f>
        <v>0</v>
      </c>
      <c r="DK23" s="74">
        <f>VLOOKUP($AX23&amp;"_"&amp;$DF$14,データシート1!$A:$BS,MATCH($DF$12&amp;"_"&amp;DK$20,データシート1!$A$1:$BS$1,0),0)</f>
        <v>0</v>
      </c>
      <c r="DL23" s="78">
        <f t="shared" si="12"/>
        <v>11</v>
      </c>
      <c r="DM23" s="18"/>
      <c r="DN23" s="139">
        <f t="shared" ref="DN23:DN67" si="26">IF($DD23=0,0,ROUND(CX23/$DD23,2))</f>
        <v>0.35</v>
      </c>
      <c r="DO23" s="140">
        <f t="shared" ref="DO23:DO67" si="27">IF($DD23=0,0,ROUND(CY23/$DD23,2))</f>
        <v>0</v>
      </c>
      <c r="DP23" s="140">
        <f t="shared" si="13"/>
        <v>0.4</v>
      </c>
      <c r="DQ23" s="140">
        <f t="shared" si="13"/>
        <v>0.25</v>
      </c>
      <c r="DR23" s="140">
        <f t="shared" si="13"/>
        <v>0</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11216</v>
      </c>
      <c r="AY24" s="20" t="str">
        <f>IF(IFERROR(比較地域マスタ!$Z9,"")=0,"",IFERROR(比較地域マスタ!$Z9,""))</f>
        <v>羽生市</v>
      </c>
      <c r="BB24" s="122" t="str">
        <f t="shared" si="0"/>
        <v>11216</v>
      </c>
      <c r="BC24" s="123" t="str">
        <f t="shared" si="0"/>
        <v>羽生市</v>
      </c>
      <c r="BD24" s="40">
        <f t="shared" si="14"/>
        <v>379.99450607601165</v>
      </c>
      <c r="BE24" s="40">
        <f t="shared" si="15"/>
        <v>173.2179998920578</v>
      </c>
      <c r="BF24" s="40">
        <f>VLOOKUP($AX24&amp;"_"&amp;$BC$14,データシート1!$A:$BS,MATCH($BC$12&amp;"_"&amp;BF$20,データシート1!$A$1:$BS$1,0),0)</f>
        <v>162.85071753683411</v>
      </c>
      <c r="BG24" s="40">
        <f>VLOOKUP($AX24&amp;"_"&amp;$BC$14,データシート1!$A:$BS,MATCH($BC$12&amp;"_"&amp;BG$20,データシート1!$A$1:$BS$1,0),0)</f>
        <v>1.7126889550952935</v>
      </c>
      <c r="BH24" s="40">
        <f>VLOOKUP($AX24&amp;"_"&amp;$BC$14,データシート1!$A:$BS,MATCH($BC$12&amp;"_"&amp;BH$20,データシート1!$A$1:$BS$1,0),0)</f>
        <v>8.6545934001283893</v>
      </c>
      <c r="BI24" s="40">
        <f>VLOOKUP($AX24&amp;"_"&amp;$BC$14,データシート1!$A:$BS,MATCH($BC$12&amp;"_"&amp;BI$20,データシート1!$A$1:$BS$1,0),0)</f>
        <v>57.881277357176643</v>
      </c>
      <c r="BJ24" s="40">
        <f>VLOOKUP($AX24&amp;"_"&amp;$BC$14,データシート1!$A:$BS,MATCH($BC$12&amp;"_"&amp;BJ$20,データシート1!$A$1:$BS$1,0),0)</f>
        <v>59.341318738808305</v>
      </c>
      <c r="BK24" s="40">
        <f t="shared" si="1"/>
        <v>84.479560762208934</v>
      </c>
      <c r="BL24" s="40">
        <f t="shared" si="2"/>
        <v>81.277624721390367</v>
      </c>
      <c r="BM24" s="40">
        <f>VLOOKUP($AX24&amp;"_"&amp;$BC$14,データシート1!$A:$BS,MATCH($BC$12&amp;"_"&amp;BM$20,データシート1!$A$1:$BS$1,0),0)</f>
        <v>50.036758401279059</v>
      </c>
      <c r="BN24" s="40">
        <f>VLOOKUP($AX24&amp;"_"&amp;$BC$14,データシート1!$A:$BS,MATCH($BC$12&amp;"_"&amp;BN$20,データシート1!$A$1:$BS$1,0),0)</f>
        <v>31.240866320111309</v>
      </c>
      <c r="BO24" s="40">
        <f>VLOOKUP($AX24&amp;"_"&amp;$BC$14,データシート1!$A:$BS,MATCH($BC$12&amp;"_"&amp;BO$20,データシート1!$A$1:$BS$1,0),0)</f>
        <v>3.2019360408185626</v>
      </c>
      <c r="BP24" s="40">
        <f>VLOOKUP($AX24&amp;"_"&amp;$BC$14,データシート1!$A:$BS,MATCH($BC$12&amp;"_"&amp;BP$20,データシート1!$A$1:$BS$1,0),0)</f>
        <v>0</v>
      </c>
      <c r="BQ24" s="40">
        <f>VLOOKUP($AX24&amp;"_"&amp;$BC$14,データシート1!$A:$BS,MATCH($BC$12&amp;"_"&amp;BQ$20,データシート1!$A$1:$BS$1,0),0)</f>
        <v>5.0743493257600001</v>
      </c>
      <c r="BR24" s="41">
        <f t="shared" si="3"/>
        <v>379.99450607601165</v>
      </c>
      <c r="BT24" s="134" t="str">
        <f t="shared" si="4"/>
        <v>羽生市</v>
      </c>
      <c r="BU24" s="38">
        <f t="shared" si="25"/>
        <v>379.99450607601165</v>
      </c>
      <c r="BV24" s="69">
        <f t="shared" si="16"/>
        <v>0.4558434322663823</v>
      </c>
      <c r="BW24" s="69">
        <f t="shared" si="5"/>
        <v>0.42856071583376659</v>
      </c>
      <c r="BX24" s="69">
        <f t="shared" si="5"/>
        <v>4.5071413604929811E-3</v>
      </c>
      <c r="BY24" s="69">
        <f t="shared" si="5"/>
        <v>2.2775575072122703E-2</v>
      </c>
      <c r="BZ24" s="69">
        <f t="shared" si="5"/>
        <v>0.1523213531555597</v>
      </c>
      <c r="CA24" s="69">
        <f t="shared" si="5"/>
        <v>0.15616362286811075</v>
      </c>
      <c r="CB24" s="69">
        <f t="shared" si="5"/>
        <v>0.22231784778833141</v>
      </c>
      <c r="CC24" s="69">
        <f t="shared" si="5"/>
        <v>0.21389157848806403</v>
      </c>
      <c r="CD24" s="69">
        <f t="shared" si="5"/>
        <v>0.13167758375767155</v>
      </c>
      <c r="CE24" s="69">
        <f t="shared" si="5"/>
        <v>8.2213994730392467E-2</v>
      </c>
      <c r="CF24" s="69">
        <f t="shared" si="5"/>
        <v>8.4262693002673788E-3</v>
      </c>
      <c r="CG24" s="69">
        <f t="shared" si="5"/>
        <v>0</v>
      </c>
      <c r="CH24" s="69">
        <f t="shared" si="5"/>
        <v>1.3353743921615962E-2</v>
      </c>
      <c r="CI24" s="135">
        <f t="shared" si="6"/>
        <v>1</v>
      </c>
      <c r="CK24" s="136" t="str">
        <f t="shared" si="7"/>
        <v>羽生市</v>
      </c>
      <c r="CL24" s="137">
        <f t="shared" si="17"/>
        <v>173.2179998920578</v>
      </c>
      <c r="CM24" s="75">
        <f t="shared" si="18"/>
        <v>0.56970407268006273</v>
      </c>
      <c r="CN24" s="76">
        <f t="shared" si="19"/>
        <v>162.85071753683411</v>
      </c>
      <c r="CO24" s="75">
        <f t="shared" si="20"/>
        <v>0.60597215347042954</v>
      </c>
      <c r="CP24" s="76">
        <f t="shared" si="8"/>
        <v>1.7126889550952935</v>
      </c>
      <c r="CQ24" s="75">
        <f t="shared" si="21"/>
        <v>0</v>
      </c>
      <c r="CR24" s="76">
        <f t="shared" si="9"/>
        <v>8.6545934001283893</v>
      </c>
      <c r="CS24" s="75">
        <f t="shared" si="22"/>
        <v>0</v>
      </c>
      <c r="CT24" s="76">
        <f t="shared" si="10"/>
        <v>57.881277357176643</v>
      </c>
      <c r="CU24" s="77">
        <f t="shared" si="23"/>
        <v>0.10162180706039128</v>
      </c>
      <c r="CV24" s="18"/>
      <c r="CW24" s="1078">
        <f t="shared" si="24"/>
        <v>98.683000000000007</v>
      </c>
      <c r="CX24" s="1081">
        <f>VLOOKUP($AX24&amp;"_"&amp;$CW$14,データシート1!$A:$BS,MATCH($CW$12&amp;"_"&amp;CX$20,データシート1!$A$1:$BS$1,0),0)</f>
        <v>98.683000000000007</v>
      </c>
      <c r="CY24" s="1081">
        <f>VLOOKUP($AX24&amp;"_"&amp;$CW$14,データシート1!$A:$BS,MATCH($CW$12&amp;"_"&amp;CY$20,データシート1!$A$1:$BS$1,0),0)</f>
        <v>0</v>
      </c>
      <c r="CZ24" s="1081">
        <f>VLOOKUP($AX24&amp;"_"&amp;$CW$14,データシート1!$A:$BS,MATCH($CW$12&amp;"_"&amp;CZ$20,データシート1!$A$1:$BS$1,0),0)</f>
        <v>0</v>
      </c>
      <c r="DA24" s="1081">
        <f>VLOOKUP($AX24&amp;"_"&amp;$CW$14,データシート1!$A:$BS,MATCH($CW$12&amp;"_"&amp;DA$20,データシート1!$A$1:$BS$1,0),0)</f>
        <v>5.8819999999999997</v>
      </c>
      <c r="DB24" s="1081">
        <f>VLOOKUP($AX24&amp;"_"&amp;$CW$14,データシート1!$A:$BS,MATCH($CW$12&amp;"_"&amp;DB$20,データシート1!$A$1:$BS$1,0),0)</f>
        <v>0</v>
      </c>
      <c r="DC24" s="1081">
        <f>VLOOKUP($AX24&amp;"_"&amp;$CW$14,データシート1!$A:$BS,MATCH($CW$12&amp;"_"&amp;DC$20,データシート1!$A$1:$BS$1,0),0)</f>
        <v>0</v>
      </c>
      <c r="DD24" s="1080">
        <f t="shared" si="11"/>
        <v>104.56500000000001</v>
      </c>
      <c r="DE24" s="18"/>
      <c r="DF24" s="138">
        <f>VLOOKUP($AX24&amp;"_"&amp;$DF$14,データシート1!$A:$BS,MATCH($DF$12&amp;"_"&amp;DF$20,データシート1!$A$1:$BS$1,0),0)</f>
        <v>12</v>
      </c>
      <c r="DG24" s="74">
        <f>VLOOKUP($AX24&amp;"_"&amp;$DF$14,データシート1!$A:$BS,MATCH($DF$12&amp;"_"&amp;DG$20,データシート1!$A$1:$BS$1,0),0)</f>
        <v>0</v>
      </c>
      <c r="DH24" s="74">
        <f>VLOOKUP($AX24&amp;"_"&amp;$DF$14,データシート1!$A:$BS,MATCH($DF$12&amp;"_"&amp;DH$20,データシート1!$A$1:$BS$1,0),0)</f>
        <v>0</v>
      </c>
      <c r="DI24" s="74">
        <f>VLOOKUP($AX24&amp;"_"&amp;$DF$14,データシート1!$A:$BS,MATCH($DF$12&amp;"_"&amp;DI$20,データシート1!$A$1:$BS$1,0),0)</f>
        <v>2</v>
      </c>
      <c r="DJ24" s="74">
        <f>VLOOKUP($AX24&amp;"_"&amp;$DF$14,データシート1!$A:$BS,MATCH($DF$12&amp;"_"&amp;DJ$20,データシート1!$A$1:$BS$1,0),0)</f>
        <v>0</v>
      </c>
      <c r="DK24" s="74">
        <f>VLOOKUP($AX24&amp;"_"&amp;$DF$14,データシート1!$A:$BS,MATCH($DF$12&amp;"_"&amp;DK$20,データシート1!$A$1:$BS$1,0),0)</f>
        <v>0</v>
      </c>
      <c r="DL24" s="78">
        <f t="shared" si="12"/>
        <v>14</v>
      </c>
      <c r="DM24" s="18"/>
      <c r="DN24" s="139">
        <f t="shared" si="26"/>
        <v>0.94</v>
      </c>
      <c r="DO24" s="140">
        <f t="shared" si="27"/>
        <v>0</v>
      </c>
      <c r="DP24" s="140">
        <f t="shared" si="13"/>
        <v>0</v>
      </c>
      <c r="DQ24" s="140">
        <f t="shared" si="13"/>
        <v>0.06</v>
      </c>
      <c r="DR24" s="140">
        <f t="shared" si="13"/>
        <v>0</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02208</v>
      </c>
      <c r="AY25" s="20" t="str">
        <f>IF(IFERROR(比較地域マスタ!$Z10,"")=0,"",IFERROR(比較地域マスタ!$Z10,""))</f>
        <v>むつ市</v>
      </c>
      <c r="BB25" s="122" t="str">
        <f t="shared" si="0"/>
        <v>02208</v>
      </c>
      <c r="BC25" s="123" t="str">
        <f t="shared" si="0"/>
        <v>むつ市</v>
      </c>
      <c r="BD25" s="40">
        <f t="shared" si="14"/>
        <v>375.61292456318677</v>
      </c>
      <c r="BE25" s="40">
        <f t="shared" si="15"/>
        <v>48.038120206375282</v>
      </c>
      <c r="BF25" s="40">
        <f>VLOOKUP($AX25&amp;"_"&amp;$BC$14,データシート1!$A:$BS,MATCH($BC$12&amp;"_"&amp;BF$20,データシート1!$A$1:$BS$1,0),0)</f>
        <v>19.19376103475625</v>
      </c>
      <c r="BG25" s="40">
        <f>VLOOKUP($AX25&amp;"_"&amp;$BC$14,データシート1!$A:$BS,MATCH($BC$12&amp;"_"&amp;BG$20,データシート1!$A$1:$BS$1,0),0)</f>
        <v>7.6757420355100523</v>
      </c>
      <c r="BH25" s="40">
        <f>VLOOKUP($AX25&amp;"_"&amp;$BC$14,データシート1!$A:$BS,MATCH($BC$12&amp;"_"&amp;BH$20,データシート1!$A$1:$BS$1,0),0)</f>
        <v>21.168617136108978</v>
      </c>
      <c r="BI25" s="40">
        <f>VLOOKUP($AX25&amp;"_"&amp;$BC$14,データシート1!$A:$BS,MATCH($BC$12&amp;"_"&amp;BI$20,データシート1!$A$1:$BS$1,0),0)</f>
        <v>68.858872906464541</v>
      </c>
      <c r="BJ25" s="40">
        <f>VLOOKUP($AX25&amp;"_"&amp;$BC$14,データシート1!$A:$BS,MATCH($BC$12&amp;"_"&amp;BJ$20,データシート1!$A$1:$BS$1,0),0)</f>
        <v>131.43453040676388</v>
      </c>
      <c r="BK25" s="40">
        <f t="shared" si="1"/>
        <v>120.42722606339206</v>
      </c>
      <c r="BL25" s="40">
        <f t="shared" si="2"/>
        <v>86.036136099738115</v>
      </c>
      <c r="BM25" s="40">
        <f>VLOOKUP($AX25&amp;"_"&amp;$BC$14,データシート1!$A:$BS,MATCH($BC$12&amp;"_"&amp;BM$20,データシート1!$A$1:$BS$1,0),0)</f>
        <v>46.023182031684087</v>
      </c>
      <c r="BN25" s="40">
        <f>VLOOKUP($AX25&amp;"_"&amp;$BC$14,データシート1!$A:$BS,MATCH($BC$12&amp;"_"&amp;BN$20,データシート1!$A$1:$BS$1,0),0)</f>
        <v>40.012954068054029</v>
      </c>
      <c r="BO25" s="40">
        <f>VLOOKUP($AX25&amp;"_"&amp;$BC$14,データシート1!$A:$BS,MATCH($BC$12&amp;"_"&amp;BO$20,データシート1!$A$1:$BS$1,0),0)</f>
        <v>3.2978691201204891</v>
      </c>
      <c r="BP25" s="40">
        <f>VLOOKUP($AX25&amp;"_"&amp;$BC$14,データシート1!$A:$BS,MATCH($BC$12&amp;"_"&amp;BP$20,データシート1!$A$1:$BS$1,0),0)</f>
        <v>31.093220843533448</v>
      </c>
      <c r="BQ25" s="40">
        <f>VLOOKUP($AX25&amp;"_"&amp;$BC$14,データシート1!$A:$BS,MATCH($BC$12&amp;"_"&amp;BQ$20,データシート1!$A$1:$BS$1,0),0)</f>
        <v>6.8541749801910417</v>
      </c>
      <c r="BR25" s="41">
        <f t="shared" si="3"/>
        <v>375.61292456318677</v>
      </c>
      <c r="BT25" s="134" t="str">
        <f t="shared" si="4"/>
        <v>むつ市</v>
      </c>
      <c r="BU25" s="38">
        <f t="shared" si="25"/>
        <v>375.61292456318677</v>
      </c>
      <c r="BV25" s="69">
        <f t="shared" si="16"/>
        <v>0.12789261781191494</v>
      </c>
      <c r="BW25" s="69">
        <f t="shared" si="5"/>
        <v>5.1099841830728632E-2</v>
      </c>
      <c r="BX25" s="69">
        <f t="shared" si="5"/>
        <v>2.0435244725501494E-2</v>
      </c>
      <c r="BY25" s="69">
        <f t="shared" si="5"/>
        <v>5.6357531255684809E-2</v>
      </c>
      <c r="BZ25" s="69">
        <f t="shared" si="5"/>
        <v>0.18332402429054565</v>
      </c>
      <c r="CA25" s="69">
        <f t="shared" si="5"/>
        <v>0.34992014867330146</v>
      </c>
      <c r="CB25" s="69">
        <f t="shared" si="5"/>
        <v>0.32061523496147271</v>
      </c>
      <c r="CC25" s="69">
        <f t="shared" si="5"/>
        <v>0.22905531325843623</v>
      </c>
      <c r="CD25" s="69">
        <f t="shared" si="5"/>
        <v>0.12252821727368948</v>
      </c>
      <c r="CE25" s="69">
        <f t="shared" si="5"/>
        <v>0.10652709598474673</v>
      </c>
      <c r="CF25" s="69">
        <f t="shared" si="5"/>
        <v>8.7799671003219466E-3</v>
      </c>
      <c r="CG25" s="69">
        <f t="shared" si="5"/>
        <v>8.2779954602714562E-2</v>
      </c>
      <c r="CH25" s="69">
        <f t="shared" si="5"/>
        <v>1.8247974262765313E-2</v>
      </c>
      <c r="CI25" s="135">
        <f t="shared" si="6"/>
        <v>1</v>
      </c>
      <c r="CK25" s="136" t="str">
        <f t="shared" si="7"/>
        <v>むつ市</v>
      </c>
      <c r="CL25" s="137">
        <f t="shared" si="17"/>
        <v>48.038120206375282</v>
      </c>
      <c r="CM25" s="75">
        <f t="shared" si="18"/>
        <v>0.21949235221324656</v>
      </c>
      <c r="CN25" s="76">
        <f t="shared" si="19"/>
        <v>19.19376103475625</v>
      </c>
      <c r="CO25" s="75">
        <f t="shared" si="20"/>
        <v>0.54934517424213125</v>
      </c>
      <c r="CP25" s="76">
        <f t="shared" si="8"/>
        <v>7.6757420355100523</v>
      </c>
      <c r="CQ25" s="75">
        <f t="shared" si="21"/>
        <v>0</v>
      </c>
      <c r="CR25" s="76">
        <f t="shared" si="9"/>
        <v>21.168617136108978</v>
      </c>
      <c r="CS25" s="75">
        <f t="shared" si="22"/>
        <v>0</v>
      </c>
      <c r="CT25" s="76">
        <f t="shared" si="10"/>
        <v>68.858872906464541</v>
      </c>
      <c r="CU25" s="77">
        <f t="shared" si="23"/>
        <v>0.71589902534364669</v>
      </c>
      <c r="CV25" s="18"/>
      <c r="CW25" s="1078">
        <f t="shared" si="24"/>
        <v>10.544</v>
      </c>
      <c r="CX25" s="1081">
        <f>VLOOKUP($AX25&amp;"_"&amp;$CW$14,データシート1!$A:$BS,MATCH($CW$12&amp;"_"&amp;CX$20,データシート1!$A$1:$BS$1,0),0)</f>
        <v>10.544</v>
      </c>
      <c r="CY25" s="1081">
        <f>VLOOKUP($AX25&amp;"_"&amp;$CW$14,データシート1!$A:$BS,MATCH($CW$12&amp;"_"&amp;CY$20,データシート1!$A$1:$BS$1,0),0)</f>
        <v>0</v>
      </c>
      <c r="CZ25" s="1081">
        <f>VLOOKUP($AX25&amp;"_"&amp;$CW$14,データシート1!$A:$BS,MATCH($CW$12&amp;"_"&amp;CZ$20,データシート1!$A$1:$BS$1,0),0)</f>
        <v>0</v>
      </c>
      <c r="DA25" s="1081">
        <f>VLOOKUP($AX25&amp;"_"&amp;$CW$14,データシート1!$A:$BS,MATCH($CW$12&amp;"_"&amp;DA$20,データシート1!$A$1:$BS$1,0),0)</f>
        <v>49.296000000000006</v>
      </c>
      <c r="DB25" s="1081">
        <f>VLOOKUP($AX25&amp;"_"&amp;$CW$14,データシート1!$A:$BS,MATCH($CW$12&amp;"_"&amp;DB$20,データシート1!$A$1:$BS$1,0),0)</f>
        <v>0</v>
      </c>
      <c r="DC25" s="1081">
        <f>VLOOKUP($AX25&amp;"_"&amp;$CW$14,データシート1!$A:$BS,MATCH($CW$12&amp;"_"&amp;DC$20,データシート1!$A$1:$BS$1,0),0)</f>
        <v>0</v>
      </c>
      <c r="DD25" s="1080">
        <f t="shared" si="11"/>
        <v>59.84</v>
      </c>
      <c r="DE25" s="18"/>
      <c r="DF25" s="138">
        <f>VLOOKUP($AX25&amp;"_"&amp;$DF$14,データシート1!$A:$BS,MATCH($DF$12&amp;"_"&amp;DF$20,データシート1!$A$1:$BS$1,0),0)</f>
        <v>1</v>
      </c>
      <c r="DG25" s="74">
        <f>VLOOKUP($AX25&amp;"_"&amp;$DF$14,データシート1!$A:$BS,MATCH($DF$12&amp;"_"&amp;DG$20,データシート1!$A$1:$BS$1,0),0)</f>
        <v>0</v>
      </c>
      <c r="DH25" s="74">
        <f>VLOOKUP($AX25&amp;"_"&amp;$DF$14,データシート1!$A:$BS,MATCH($DF$12&amp;"_"&amp;DH$20,データシート1!$A$1:$BS$1,0),0)</f>
        <v>0</v>
      </c>
      <c r="DI25" s="74">
        <f>VLOOKUP($AX25&amp;"_"&amp;$DF$14,データシート1!$A:$BS,MATCH($DF$12&amp;"_"&amp;DI$20,データシート1!$A$1:$BS$1,0),0)</f>
        <v>5</v>
      </c>
      <c r="DJ25" s="74">
        <f>VLOOKUP($AX25&amp;"_"&amp;$DF$14,データシート1!$A:$BS,MATCH($DF$12&amp;"_"&amp;DJ$20,データシート1!$A$1:$BS$1,0),0)</f>
        <v>0</v>
      </c>
      <c r="DK25" s="74">
        <f>VLOOKUP($AX25&amp;"_"&amp;$DF$14,データシート1!$A:$BS,MATCH($DF$12&amp;"_"&amp;DK$20,データシート1!$A$1:$BS$1,0),0)</f>
        <v>0</v>
      </c>
      <c r="DL25" s="78">
        <f t="shared" si="12"/>
        <v>6</v>
      </c>
      <c r="DM25" s="18"/>
      <c r="DN25" s="139">
        <f t="shared" si="26"/>
        <v>0.18</v>
      </c>
      <c r="DO25" s="140">
        <f t="shared" si="27"/>
        <v>0</v>
      </c>
      <c r="DP25" s="140">
        <f t="shared" si="13"/>
        <v>0</v>
      </c>
      <c r="DQ25" s="140">
        <f t="shared" si="13"/>
        <v>0.82</v>
      </c>
      <c r="DR25" s="140">
        <f t="shared" si="13"/>
        <v>0</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08226</v>
      </c>
      <c r="AY26" s="20" t="str">
        <f>IF(IFERROR(比較地域マスタ!$Z11,"")=0,"",IFERROR(比較地域マスタ!$Z11,""))</f>
        <v>那珂市</v>
      </c>
      <c r="BB26" s="122" t="str">
        <f t="shared" si="0"/>
        <v>08226</v>
      </c>
      <c r="BC26" s="123" t="str">
        <f t="shared" si="0"/>
        <v>那珂市</v>
      </c>
      <c r="BD26" s="40">
        <f t="shared" si="14"/>
        <v>338.97952931438351</v>
      </c>
      <c r="BE26" s="40">
        <f t="shared" si="15"/>
        <v>101.52037323811177</v>
      </c>
      <c r="BF26" s="40">
        <f>VLOOKUP($AX26&amp;"_"&amp;$BC$14,データシート1!$A:$BS,MATCH($BC$12&amp;"_"&amp;BF$20,データシート1!$A$1:$BS$1,0),0)</f>
        <v>93.677478228602581</v>
      </c>
      <c r="BG26" s="40">
        <f>VLOOKUP($AX26&amp;"_"&amp;$BC$14,データシート1!$A:$BS,MATCH($BC$12&amp;"_"&amp;BG$20,データシート1!$A$1:$BS$1,0),0)</f>
        <v>3.6405557032577502</v>
      </c>
      <c r="BH26" s="40">
        <f>VLOOKUP($AX26&amp;"_"&amp;$BC$14,データシート1!$A:$BS,MATCH($BC$12&amp;"_"&amp;BH$20,データシート1!$A$1:$BS$1,0),0)</f>
        <v>4.2023393062514387</v>
      </c>
      <c r="BI26" s="40">
        <f>VLOOKUP($AX26&amp;"_"&amp;$BC$14,データシート1!$A:$BS,MATCH($BC$12&amp;"_"&amp;BI$20,データシート1!$A$1:$BS$1,0),0)</f>
        <v>54.366096347857152</v>
      </c>
      <c r="BJ26" s="40">
        <f>VLOOKUP($AX26&amp;"_"&amp;$BC$14,データシート1!$A:$BS,MATCH($BC$12&amp;"_"&amp;BJ$20,データシート1!$A$1:$BS$1,0),0)</f>
        <v>70.18285353290895</v>
      </c>
      <c r="BK26" s="40">
        <f t="shared" si="1"/>
        <v>104.44048051178095</v>
      </c>
      <c r="BL26" s="40">
        <f t="shared" si="2"/>
        <v>101.23052547969928</v>
      </c>
      <c r="BM26" s="40">
        <f>VLOOKUP($AX26&amp;"_"&amp;$BC$14,データシート1!$A:$BS,MATCH($BC$12&amp;"_"&amp;BM$20,データシート1!$A$1:$BS$1,0),0)</f>
        <v>56.120097480299059</v>
      </c>
      <c r="BN26" s="40">
        <f>VLOOKUP($AX26&amp;"_"&amp;$BC$14,データシート1!$A:$BS,MATCH($BC$12&amp;"_"&amp;BN$20,データシート1!$A$1:$BS$1,0),0)</f>
        <v>45.11042799940023</v>
      </c>
      <c r="BO26" s="40">
        <f>VLOOKUP($AX26&amp;"_"&amp;$BC$14,データシート1!$A:$BS,MATCH($BC$12&amp;"_"&amp;BO$20,データシート1!$A$1:$BS$1,0),0)</f>
        <v>3.2099550320816617</v>
      </c>
      <c r="BP26" s="40">
        <f>VLOOKUP($AX26&amp;"_"&amp;$BC$14,データシート1!$A:$BS,MATCH($BC$12&amp;"_"&amp;BP$20,データシート1!$A$1:$BS$1,0),0)</f>
        <v>0</v>
      </c>
      <c r="BQ26" s="40">
        <f>VLOOKUP($AX26&amp;"_"&amp;$BC$14,データシート1!$A:$BS,MATCH($BC$12&amp;"_"&amp;BQ$20,データシート1!$A$1:$BS$1,0),0)</f>
        <v>8.4697256837246524</v>
      </c>
      <c r="BR26" s="41">
        <f t="shared" si="3"/>
        <v>338.97952931438351</v>
      </c>
      <c r="BT26" s="134" t="str">
        <f t="shared" si="4"/>
        <v>那珂市</v>
      </c>
      <c r="BU26" s="38">
        <f t="shared" si="25"/>
        <v>338.97952931438351</v>
      </c>
      <c r="BV26" s="69">
        <f t="shared" si="16"/>
        <v>0.29948821229248218</v>
      </c>
      <c r="BW26" s="69">
        <f t="shared" si="5"/>
        <v>0.27635143165746229</v>
      </c>
      <c r="BX26" s="69">
        <f t="shared" si="5"/>
        <v>1.0739750894754915E-2</v>
      </c>
      <c r="BY26" s="69">
        <f t="shared" si="5"/>
        <v>1.2397029740264985E-2</v>
      </c>
      <c r="BZ26" s="69">
        <f t="shared" si="5"/>
        <v>0.16038165035457291</v>
      </c>
      <c r="CA26" s="69">
        <f t="shared" si="5"/>
        <v>0.2070415687780913</v>
      </c>
      <c r="CB26" s="69">
        <f t="shared" si="5"/>
        <v>0.30810261824075685</v>
      </c>
      <c r="CC26" s="69">
        <f t="shared" si="5"/>
        <v>0.29863315252235761</v>
      </c>
      <c r="CD26" s="69">
        <f t="shared" si="5"/>
        <v>0.16555600744920199</v>
      </c>
      <c r="CE26" s="69">
        <f t="shared" si="5"/>
        <v>0.13307714507315563</v>
      </c>
      <c r="CF26" s="69">
        <f t="shared" si="5"/>
        <v>9.4694657183992306E-3</v>
      </c>
      <c r="CG26" s="69">
        <f t="shared" si="5"/>
        <v>0</v>
      </c>
      <c r="CH26" s="69">
        <f t="shared" si="5"/>
        <v>2.498595033409667E-2</v>
      </c>
      <c r="CI26" s="135">
        <f t="shared" si="6"/>
        <v>1</v>
      </c>
      <c r="CK26" s="136" t="str">
        <f t="shared" si="7"/>
        <v>那珂市</v>
      </c>
      <c r="CL26" s="137">
        <f t="shared" si="17"/>
        <v>101.52037323811177</v>
      </c>
      <c r="CM26" s="75">
        <f t="shared" si="18"/>
        <v>0.32444719172520481</v>
      </c>
      <c r="CN26" s="76">
        <f t="shared" si="19"/>
        <v>93.677478228602581</v>
      </c>
      <c r="CO26" s="75">
        <f t="shared" si="20"/>
        <v>0.35161066056476131</v>
      </c>
      <c r="CP26" s="76">
        <f t="shared" si="8"/>
        <v>3.6405557032577502</v>
      </c>
      <c r="CQ26" s="75">
        <f t="shared" si="21"/>
        <v>0</v>
      </c>
      <c r="CR26" s="76">
        <f t="shared" si="9"/>
        <v>4.2023393062514387</v>
      </c>
      <c r="CS26" s="75">
        <f t="shared" si="22"/>
        <v>0</v>
      </c>
      <c r="CT26" s="76">
        <f t="shared" si="10"/>
        <v>54.366096347857152</v>
      </c>
      <c r="CU26" s="77">
        <f t="shared" si="23"/>
        <v>0.49201619753694747</v>
      </c>
      <c r="CV26" s="18"/>
      <c r="CW26" s="1078">
        <f t="shared" si="24"/>
        <v>32.938000000000002</v>
      </c>
      <c r="CX26" s="1081">
        <f>VLOOKUP($AX26&amp;"_"&amp;$CW$14,データシート1!$A:$BS,MATCH($CW$12&amp;"_"&amp;CX$20,データシート1!$A$1:$BS$1,0),0)</f>
        <v>32.938000000000002</v>
      </c>
      <c r="CY26" s="1081">
        <f>VLOOKUP($AX26&amp;"_"&amp;$CW$14,データシート1!$A:$BS,MATCH($CW$12&amp;"_"&amp;CY$20,データシート1!$A$1:$BS$1,0),0)</f>
        <v>0</v>
      </c>
      <c r="CZ26" s="1081">
        <f>VLOOKUP($AX26&amp;"_"&amp;$CW$14,データシート1!$A:$BS,MATCH($CW$12&amp;"_"&amp;CZ$20,データシート1!$A$1:$BS$1,0),0)</f>
        <v>0</v>
      </c>
      <c r="DA26" s="1081">
        <f>VLOOKUP($AX26&amp;"_"&amp;$CW$14,データシート1!$A:$BS,MATCH($CW$12&amp;"_"&amp;DA$20,データシート1!$A$1:$BS$1,0),0)</f>
        <v>26.749000000000002</v>
      </c>
      <c r="DB26" s="1081">
        <f>VLOOKUP($AX26&amp;"_"&amp;$CW$14,データシート1!$A:$BS,MATCH($CW$12&amp;"_"&amp;DB$20,データシート1!$A$1:$BS$1,0),0)</f>
        <v>0.93300000000000005</v>
      </c>
      <c r="DC26" s="1081">
        <f>VLOOKUP($AX26&amp;"_"&amp;$CW$14,データシート1!$A:$BS,MATCH($CW$12&amp;"_"&amp;DC$20,データシート1!$A$1:$BS$1,0),0)</f>
        <v>0</v>
      </c>
      <c r="DD26" s="1080">
        <f t="shared" si="11"/>
        <v>60.620000000000005</v>
      </c>
      <c r="DE26" s="18"/>
      <c r="DF26" s="138">
        <f>VLOOKUP($AX26&amp;"_"&amp;$DF$14,データシート1!$A:$BS,MATCH($DF$12&amp;"_"&amp;DF$20,データシート1!$A$1:$BS$1,0),0)</f>
        <v>5</v>
      </c>
      <c r="DG26" s="74">
        <f>VLOOKUP($AX26&amp;"_"&amp;$DF$14,データシート1!$A:$BS,MATCH($DF$12&amp;"_"&amp;DG$20,データシート1!$A$1:$BS$1,0),0)</f>
        <v>0</v>
      </c>
      <c r="DH26" s="74">
        <f>VLOOKUP($AX26&amp;"_"&amp;$DF$14,データシート1!$A:$BS,MATCH($DF$12&amp;"_"&amp;DH$20,データシート1!$A$1:$BS$1,0),0)</f>
        <v>0</v>
      </c>
      <c r="DI26" s="74">
        <f>VLOOKUP($AX26&amp;"_"&amp;$DF$14,データシート1!$A:$BS,MATCH($DF$12&amp;"_"&amp;DI$20,データシート1!$A$1:$BS$1,0),0)</f>
        <v>2</v>
      </c>
      <c r="DJ26" s="74">
        <f>VLOOKUP($AX26&amp;"_"&amp;$DF$14,データシート1!$A:$BS,MATCH($DF$12&amp;"_"&amp;DJ$20,データシート1!$A$1:$BS$1,0),0)</f>
        <v>1</v>
      </c>
      <c r="DK26" s="74">
        <f>VLOOKUP($AX26&amp;"_"&amp;$DF$14,データシート1!$A:$BS,MATCH($DF$12&amp;"_"&amp;DK$20,データシート1!$A$1:$BS$1,0),0)</f>
        <v>0</v>
      </c>
      <c r="DL26" s="78">
        <f t="shared" si="12"/>
        <v>8</v>
      </c>
      <c r="DM26" s="18"/>
      <c r="DN26" s="139">
        <f t="shared" si="26"/>
        <v>0.54</v>
      </c>
      <c r="DO26" s="140">
        <f t="shared" si="27"/>
        <v>0</v>
      </c>
      <c r="DP26" s="140">
        <f t="shared" si="13"/>
        <v>0</v>
      </c>
      <c r="DQ26" s="140">
        <f t="shared" si="13"/>
        <v>0.44</v>
      </c>
      <c r="DR26" s="140">
        <f t="shared" si="13"/>
        <v>0.02</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44211</v>
      </c>
      <c r="AY27" s="20" t="str">
        <f>IF(IFERROR(比較地域マスタ!$Z12,"")=0,"",IFERROR(比較地域マスタ!$Z12,""))</f>
        <v>宇佐市</v>
      </c>
      <c r="BB27" s="122" t="str">
        <f t="shared" si="0"/>
        <v>44211</v>
      </c>
      <c r="BC27" s="123" t="str">
        <f t="shared" si="0"/>
        <v>宇佐市</v>
      </c>
      <c r="BD27" s="40">
        <f t="shared" si="14"/>
        <v>1006.8276385399462</v>
      </c>
      <c r="BE27" s="40">
        <f t="shared" si="15"/>
        <v>763.39991381031462</v>
      </c>
      <c r="BF27" s="40">
        <f>VLOOKUP($AX27&amp;"_"&amp;$BC$14,データシート1!$A:$BS,MATCH($BC$12&amp;"_"&amp;BF$20,データシート1!$A$1:$BS$1,0),0)</f>
        <v>717.41105985705656</v>
      </c>
      <c r="BG27" s="40">
        <f>VLOOKUP($AX27&amp;"_"&amp;$BC$14,データシート1!$A:$BS,MATCH($BC$12&amp;"_"&amp;BG$20,データシート1!$A$1:$BS$1,0),0)</f>
        <v>6.4916917076338807</v>
      </c>
      <c r="BH27" s="40">
        <f>VLOOKUP($AX27&amp;"_"&amp;$BC$14,データシート1!$A:$BS,MATCH($BC$12&amp;"_"&amp;BH$20,データシート1!$A$1:$BS$1,0),0)</f>
        <v>39.49716224562416</v>
      </c>
      <c r="BI27" s="40">
        <f>VLOOKUP($AX27&amp;"_"&amp;$BC$14,データシート1!$A:$BS,MATCH($BC$12&amp;"_"&amp;BI$20,データシート1!$A$1:$BS$1,0),0)</f>
        <v>59.511588004751616</v>
      </c>
      <c r="BJ27" s="40">
        <f>VLOOKUP($AX27&amp;"_"&amp;$BC$14,データシート1!$A:$BS,MATCH($BC$12&amp;"_"&amp;BJ$20,データシート1!$A$1:$BS$1,0),0)</f>
        <v>60.311178395473043</v>
      </c>
      <c r="BK27" s="40">
        <f t="shared" si="1"/>
        <v>114.26089467390692</v>
      </c>
      <c r="BL27" s="40">
        <f t="shared" si="2"/>
        <v>110.53942843295718</v>
      </c>
      <c r="BM27" s="40">
        <f>VLOOKUP($AX27&amp;"_"&amp;$BC$14,データシート1!$A:$BS,MATCH($BC$12&amp;"_"&amp;BM$20,データシート1!$A$1:$BS$1,0),0)</f>
        <v>52.140107523838772</v>
      </c>
      <c r="BN27" s="40">
        <f>VLOOKUP($AX27&amp;"_"&amp;$BC$14,データシート1!$A:$BS,MATCH($BC$12&amp;"_"&amp;BN$20,データシート1!$A$1:$BS$1,0),0)</f>
        <v>58.399320909118408</v>
      </c>
      <c r="BO27" s="40">
        <f>VLOOKUP($AX27&amp;"_"&amp;$BC$14,データシート1!$A:$BS,MATCH($BC$12&amp;"_"&amp;BO$20,データシート1!$A$1:$BS$1,0),0)</f>
        <v>3.2338351163578016</v>
      </c>
      <c r="BP27" s="40">
        <f>VLOOKUP($AX27&amp;"_"&amp;$BC$14,データシート1!$A:$BS,MATCH($BC$12&amp;"_"&amp;BP$20,データシート1!$A$1:$BS$1,0),0)</f>
        <v>0.4876311245919373</v>
      </c>
      <c r="BQ27" s="40">
        <f>VLOOKUP($AX27&amp;"_"&amp;$BC$14,データシート1!$A:$BS,MATCH($BC$12&amp;"_"&amp;BQ$20,データシート1!$A$1:$BS$1,0),0)</f>
        <v>9.3440636554999976</v>
      </c>
      <c r="BR27" s="41">
        <f t="shared" si="3"/>
        <v>1006.8276385399462</v>
      </c>
      <c r="BT27" s="134" t="str">
        <f t="shared" si="4"/>
        <v>宇佐市</v>
      </c>
      <c r="BU27" s="38">
        <f t="shared" si="25"/>
        <v>1006.8276385399462</v>
      </c>
      <c r="BV27" s="69">
        <f t="shared" si="16"/>
        <v>0.75822304095402171</v>
      </c>
      <c r="BW27" s="69">
        <f t="shared" si="5"/>
        <v>0.71254605296435058</v>
      </c>
      <c r="BX27" s="69">
        <f t="shared" si="5"/>
        <v>6.4476693518741943E-3</v>
      </c>
      <c r="BY27" s="69">
        <f t="shared" si="5"/>
        <v>3.9229318637796912E-2</v>
      </c>
      <c r="BZ27" s="69">
        <f t="shared" si="5"/>
        <v>5.9108019810672367E-2</v>
      </c>
      <c r="CA27" s="69">
        <f t="shared" si="5"/>
        <v>5.990218790868064E-2</v>
      </c>
      <c r="CB27" s="69">
        <f t="shared" si="5"/>
        <v>0.1134860529252084</v>
      </c>
      <c r="CC27" s="69">
        <f t="shared" si="5"/>
        <v>0.10978982320475054</v>
      </c>
      <c r="CD27" s="69">
        <f t="shared" si="5"/>
        <v>5.1786527830572755E-2</v>
      </c>
      <c r="CE27" s="69">
        <f t="shared" si="5"/>
        <v>5.8003295374177789E-2</v>
      </c>
      <c r="CF27" s="69">
        <f t="shared" si="5"/>
        <v>3.2119053873484803E-3</v>
      </c>
      <c r="CG27" s="69">
        <f t="shared" si="5"/>
        <v>4.8432433310936605E-4</v>
      </c>
      <c r="CH27" s="69">
        <f t="shared" si="5"/>
        <v>9.2806984014168672E-3</v>
      </c>
      <c r="CI27" s="135">
        <f t="shared" si="6"/>
        <v>1</v>
      </c>
      <c r="CK27" s="136" t="str">
        <f t="shared" si="7"/>
        <v>宇佐市</v>
      </c>
      <c r="CL27" s="137">
        <f t="shared" si="17"/>
        <v>763.39991381031462</v>
      </c>
      <c r="CM27" s="75">
        <f t="shared" si="18"/>
        <v>5.8323297127150418E-2</v>
      </c>
      <c r="CN27" s="76">
        <f t="shared" si="19"/>
        <v>717.41105985705656</v>
      </c>
      <c r="CO27" s="75">
        <f t="shared" si="20"/>
        <v>6.2062048512147784E-2</v>
      </c>
      <c r="CP27" s="76">
        <f t="shared" si="8"/>
        <v>6.4916917076338807</v>
      </c>
      <c r="CQ27" s="75">
        <f t="shared" si="21"/>
        <v>0</v>
      </c>
      <c r="CR27" s="76">
        <f t="shared" si="9"/>
        <v>39.49716224562416</v>
      </c>
      <c r="CS27" s="75">
        <f t="shared" si="22"/>
        <v>0</v>
      </c>
      <c r="CT27" s="76">
        <f t="shared" si="10"/>
        <v>59.511588004751616</v>
      </c>
      <c r="CU27" s="77">
        <f t="shared" si="23"/>
        <v>0</v>
      </c>
      <c r="CV27" s="18"/>
      <c r="CW27" s="1078">
        <f t="shared" si="24"/>
        <v>44.524000000000001</v>
      </c>
      <c r="CX27" s="1081">
        <f>VLOOKUP($AX27&amp;"_"&amp;$CW$14,データシート1!$A:$BS,MATCH($CW$12&amp;"_"&amp;CX$20,データシート1!$A$1:$BS$1,0),0)</f>
        <v>44.524000000000001</v>
      </c>
      <c r="CY27" s="1081">
        <f>VLOOKUP($AX27&amp;"_"&amp;$CW$14,データシート1!$A:$BS,MATCH($CW$12&amp;"_"&amp;CY$20,データシート1!$A$1:$BS$1,0),0)</f>
        <v>0</v>
      </c>
      <c r="CZ27" s="1081">
        <f>VLOOKUP($AX27&amp;"_"&amp;$CW$14,データシート1!$A:$BS,MATCH($CW$12&amp;"_"&amp;CZ$20,データシート1!$A$1:$BS$1,0),0)</f>
        <v>0</v>
      </c>
      <c r="DA27" s="1081">
        <f>VLOOKUP($AX27&amp;"_"&amp;$CW$14,データシート1!$A:$BS,MATCH($CW$12&amp;"_"&amp;DA$20,データシート1!$A$1:$BS$1,0),0)</f>
        <v>0</v>
      </c>
      <c r="DB27" s="1081">
        <f>VLOOKUP($AX27&amp;"_"&amp;$CW$14,データシート1!$A:$BS,MATCH($CW$12&amp;"_"&amp;DB$20,データシート1!$A$1:$BS$1,0),0)</f>
        <v>0</v>
      </c>
      <c r="DC27" s="1081">
        <f>VLOOKUP($AX27&amp;"_"&amp;$CW$14,データシート1!$A:$BS,MATCH($CW$12&amp;"_"&amp;DC$20,データシート1!$A$1:$BS$1,0),0)</f>
        <v>0</v>
      </c>
      <c r="DD27" s="1080">
        <f t="shared" si="11"/>
        <v>44.524000000000001</v>
      </c>
      <c r="DE27" s="18"/>
      <c r="DF27" s="138">
        <f>VLOOKUP($AX27&amp;"_"&amp;$DF$14,データシート1!$A:$BS,MATCH($DF$12&amp;"_"&amp;DF$20,データシート1!$A$1:$BS$1,0),0)</f>
        <v>8</v>
      </c>
      <c r="DG27" s="74">
        <f>VLOOKUP($AX27&amp;"_"&amp;$DF$14,データシート1!$A:$BS,MATCH($DF$12&amp;"_"&amp;DG$20,データシート1!$A$1:$BS$1,0),0)</f>
        <v>0</v>
      </c>
      <c r="DH27" s="74">
        <f>VLOOKUP($AX27&amp;"_"&amp;$DF$14,データシート1!$A:$BS,MATCH($DF$12&amp;"_"&amp;DH$20,データシート1!$A$1:$BS$1,0),0)</f>
        <v>0</v>
      </c>
      <c r="DI27" s="74">
        <f>VLOOKUP($AX27&amp;"_"&amp;$DF$14,データシート1!$A:$BS,MATCH($DF$12&amp;"_"&amp;DI$20,データシート1!$A$1:$BS$1,0),0)</f>
        <v>0</v>
      </c>
      <c r="DJ27" s="74">
        <f>VLOOKUP($AX27&amp;"_"&amp;$DF$14,データシート1!$A:$BS,MATCH($DF$12&amp;"_"&amp;DJ$20,データシート1!$A$1:$BS$1,0),0)</f>
        <v>0</v>
      </c>
      <c r="DK27" s="74">
        <f>VLOOKUP($AX27&amp;"_"&amp;$DF$14,データシート1!$A:$BS,MATCH($DF$12&amp;"_"&amp;DK$20,データシート1!$A$1:$BS$1,0),0)</f>
        <v>0</v>
      </c>
      <c r="DL27" s="78">
        <f t="shared" si="12"/>
        <v>8</v>
      </c>
      <c r="DM27" s="18"/>
      <c r="DN27" s="139">
        <f t="shared" si="26"/>
        <v>1</v>
      </c>
      <c r="DO27" s="140">
        <f t="shared" si="27"/>
        <v>0</v>
      </c>
      <c r="DP27" s="140">
        <f t="shared" si="13"/>
        <v>0</v>
      </c>
      <c r="DQ27" s="140">
        <f t="shared" si="13"/>
        <v>0</v>
      </c>
      <c r="DR27" s="140">
        <f t="shared" si="13"/>
        <v>0</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08235</v>
      </c>
      <c r="AY28" s="20" t="str">
        <f>IF(IFERROR(比較地域マスタ!$Z13,"")=0,"",IFERROR(比較地域マスタ!$Z13,""))</f>
        <v>つくばみらい市</v>
      </c>
      <c r="BB28" s="122" t="str">
        <f t="shared" si="0"/>
        <v>08235</v>
      </c>
      <c r="BC28" s="123" t="str">
        <f t="shared" si="0"/>
        <v>つくばみらい市</v>
      </c>
      <c r="BD28" s="40">
        <f t="shared" si="14"/>
        <v>687.95888065839949</v>
      </c>
      <c r="BE28" s="40">
        <f t="shared" si="15"/>
        <v>479.93581004684989</v>
      </c>
      <c r="BF28" s="40">
        <f>VLOOKUP($AX28&amp;"_"&amp;$BC$14,データシート1!$A:$BS,MATCH($BC$12&amp;"_"&amp;BF$20,データシート1!$A$1:$BS$1,0),0)</f>
        <v>470.25463833892292</v>
      </c>
      <c r="BG28" s="40">
        <f>VLOOKUP($AX28&amp;"_"&amp;$BC$14,データシート1!$A:$BS,MATCH($BC$12&amp;"_"&amp;BG$20,データシート1!$A$1:$BS$1,0),0)</f>
        <v>2.8091109600569641</v>
      </c>
      <c r="BH28" s="40">
        <f>VLOOKUP($AX28&amp;"_"&amp;$BC$14,データシート1!$A:$BS,MATCH($BC$12&amp;"_"&amp;BH$20,データシート1!$A$1:$BS$1,0),0)</f>
        <v>6.8720607478699991</v>
      </c>
      <c r="BI28" s="40">
        <f>VLOOKUP($AX28&amp;"_"&amp;$BC$14,データシート1!$A:$BS,MATCH($BC$12&amp;"_"&amp;BI$20,データシート1!$A$1:$BS$1,0),0)</f>
        <v>53.681022032884513</v>
      </c>
      <c r="BJ28" s="40">
        <f>VLOOKUP($AX28&amp;"_"&amp;$BC$14,データシート1!$A:$BS,MATCH($BC$12&amp;"_"&amp;BJ$20,データシート1!$A$1:$BS$1,0),0)</f>
        <v>64.723644953736908</v>
      </c>
      <c r="BK28" s="40">
        <f t="shared" si="1"/>
        <v>86.169059356133502</v>
      </c>
      <c r="BL28" s="40">
        <f t="shared" si="2"/>
        <v>83.096488512603457</v>
      </c>
      <c r="BM28" s="40">
        <f>VLOOKUP($AX28&amp;"_"&amp;$BC$14,データシート1!$A:$BS,MATCH($BC$12&amp;"_"&amp;BM$20,データシート1!$A$1:$BS$1,0),0)</f>
        <v>45.641136582277035</v>
      </c>
      <c r="BN28" s="40">
        <f>VLOOKUP($AX28&amp;"_"&amp;$BC$14,データシート1!$A:$BS,MATCH($BC$12&amp;"_"&amp;BN$20,データシート1!$A$1:$BS$1,0),0)</f>
        <v>37.455351930326415</v>
      </c>
      <c r="BO28" s="40">
        <f>VLOOKUP($AX28&amp;"_"&amp;$BC$14,データシート1!$A:$BS,MATCH($BC$12&amp;"_"&amp;BO$20,データシート1!$A$1:$BS$1,0),0)</f>
        <v>3.0725708435300403</v>
      </c>
      <c r="BP28" s="40">
        <f>VLOOKUP($AX28&amp;"_"&amp;$BC$14,データシート1!$A:$BS,MATCH($BC$12&amp;"_"&amp;BP$20,データシート1!$A$1:$BS$1,0),0)</f>
        <v>0</v>
      </c>
      <c r="BQ28" s="40">
        <f>VLOOKUP($AX28&amp;"_"&amp;$BC$14,データシート1!$A:$BS,MATCH($BC$12&amp;"_"&amp;BQ$20,データシート1!$A$1:$BS$1,0),0)</f>
        <v>3.44934426879469</v>
      </c>
      <c r="BR28" s="41">
        <f t="shared" si="3"/>
        <v>687.95888065839949</v>
      </c>
      <c r="BT28" s="134" t="str">
        <f t="shared" si="4"/>
        <v>つくばみらい市</v>
      </c>
      <c r="BU28" s="38">
        <f t="shared" si="25"/>
        <v>687.95888065839949</v>
      </c>
      <c r="BV28" s="69">
        <f t="shared" si="16"/>
        <v>0.69762281371749335</v>
      </c>
      <c r="BW28" s="69">
        <f t="shared" si="5"/>
        <v>0.68355050215918955</v>
      </c>
      <c r="BX28" s="69">
        <f t="shared" si="5"/>
        <v>4.0832541581097863E-3</v>
      </c>
      <c r="BY28" s="69">
        <f t="shared" si="5"/>
        <v>9.9890574001940471E-3</v>
      </c>
      <c r="BZ28" s="69">
        <f t="shared" si="5"/>
        <v>7.8029404870113742E-2</v>
      </c>
      <c r="CA28" s="69">
        <f t="shared" si="5"/>
        <v>9.408068821176381E-2</v>
      </c>
      <c r="CB28" s="69">
        <f t="shared" si="5"/>
        <v>0.12525321175252052</v>
      </c>
      <c r="CC28" s="69">
        <f t="shared" si="5"/>
        <v>0.12078699882917036</v>
      </c>
      <c r="CD28" s="69">
        <f t="shared" si="5"/>
        <v>6.6342826388979745E-2</v>
      </c>
      <c r="CE28" s="69">
        <f t="shared" si="5"/>
        <v>5.4444172440190612E-2</v>
      </c>
      <c r="CF28" s="69">
        <f t="shared" si="5"/>
        <v>4.4662129233501401E-3</v>
      </c>
      <c r="CG28" s="69">
        <f t="shared" si="5"/>
        <v>0</v>
      </c>
      <c r="CH28" s="69">
        <f t="shared" si="5"/>
        <v>5.0138814481085741E-3</v>
      </c>
      <c r="CI28" s="135">
        <f t="shared" si="6"/>
        <v>1</v>
      </c>
      <c r="CK28" s="136" t="str">
        <f t="shared" si="7"/>
        <v>つくばみらい市</v>
      </c>
      <c r="CL28" s="137">
        <f t="shared" si="17"/>
        <v>479.93581004684989</v>
      </c>
      <c r="CM28" s="75">
        <f t="shared" si="18"/>
        <v>0.10210948834015153</v>
      </c>
      <c r="CN28" s="76">
        <f t="shared" si="19"/>
        <v>470.25463833892292</v>
      </c>
      <c r="CO28" s="75">
        <f t="shared" si="20"/>
        <v>0.10421162494665347</v>
      </c>
      <c r="CP28" s="76">
        <f t="shared" si="8"/>
        <v>2.8091109600569641</v>
      </c>
      <c r="CQ28" s="75">
        <f t="shared" si="21"/>
        <v>0</v>
      </c>
      <c r="CR28" s="76">
        <f t="shared" si="9"/>
        <v>6.8720607478699991</v>
      </c>
      <c r="CS28" s="75">
        <f t="shared" si="22"/>
        <v>0</v>
      </c>
      <c r="CT28" s="76">
        <f t="shared" si="10"/>
        <v>53.681022032884513</v>
      </c>
      <c r="CU28" s="77">
        <f t="shared" si="23"/>
        <v>0</v>
      </c>
      <c r="CV28" s="18"/>
      <c r="CW28" s="1078">
        <f t="shared" si="24"/>
        <v>49.006</v>
      </c>
      <c r="CX28" s="1081">
        <f>VLOOKUP($AX28&amp;"_"&amp;$CW$14,データシート1!$A:$BS,MATCH($CW$12&amp;"_"&amp;CX$20,データシート1!$A$1:$BS$1,0),0)</f>
        <v>49.006</v>
      </c>
      <c r="CY28" s="1081">
        <f>VLOOKUP($AX28&amp;"_"&amp;$CW$14,データシート1!$A:$BS,MATCH($CW$12&amp;"_"&amp;CY$20,データシート1!$A$1:$BS$1,0),0)</f>
        <v>0</v>
      </c>
      <c r="CZ28" s="1081">
        <f>VLOOKUP($AX28&amp;"_"&amp;$CW$14,データシート1!$A:$BS,MATCH($CW$12&amp;"_"&amp;CZ$20,データシート1!$A$1:$BS$1,0),0)</f>
        <v>0</v>
      </c>
      <c r="DA28" s="1081">
        <f>VLOOKUP($AX28&amp;"_"&amp;$CW$14,データシート1!$A:$BS,MATCH($CW$12&amp;"_"&amp;DA$20,データシート1!$A$1:$BS$1,0),0)</f>
        <v>0</v>
      </c>
      <c r="DB28" s="1081">
        <f>VLOOKUP($AX28&amp;"_"&amp;$CW$14,データシート1!$A:$BS,MATCH($CW$12&amp;"_"&amp;DB$20,データシート1!$A$1:$BS$1,0),0)</f>
        <v>0</v>
      </c>
      <c r="DC28" s="1081">
        <f>VLOOKUP($AX28&amp;"_"&amp;$CW$14,データシート1!$A:$BS,MATCH($CW$12&amp;"_"&amp;DC$20,データシート1!$A$1:$BS$1,0),0)</f>
        <v>0</v>
      </c>
      <c r="DD28" s="1080">
        <f t="shared" si="11"/>
        <v>49.006</v>
      </c>
      <c r="DE28" s="18"/>
      <c r="DF28" s="138">
        <f>VLOOKUP($AX28&amp;"_"&amp;$DF$14,データシート1!$A:$BS,MATCH($DF$12&amp;"_"&amp;DF$20,データシート1!$A$1:$BS$1,0),0)</f>
        <v>3</v>
      </c>
      <c r="DG28" s="74">
        <f>VLOOKUP($AX28&amp;"_"&amp;$DF$14,データシート1!$A:$BS,MATCH($DF$12&amp;"_"&amp;DG$20,データシート1!$A$1:$BS$1,0),0)</f>
        <v>0</v>
      </c>
      <c r="DH28" s="74">
        <f>VLOOKUP($AX28&amp;"_"&amp;$DF$14,データシート1!$A:$BS,MATCH($DF$12&amp;"_"&amp;DH$20,データシート1!$A$1:$BS$1,0),0)</f>
        <v>0</v>
      </c>
      <c r="DI28" s="74">
        <f>VLOOKUP($AX28&amp;"_"&amp;$DF$14,データシート1!$A:$BS,MATCH($DF$12&amp;"_"&amp;DI$20,データシート1!$A$1:$BS$1,0),0)</f>
        <v>0</v>
      </c>
      <c r="DJ28" s="74">
        <f>VLOOKUP($AX28&amp;"_"&amp;$DF$14,データシート1!$A:$BS,MATCH($DF$12&amp;"_"&amp;DJ$20,データシート1!$A$1:$BS$1,0),0)</f>
        <v>0</v>
      </c>
      <c r="DK28" s="74">
        <f>VLOOKUP($AX28&amp;"_"&amp;$DF$14,データシート1!$A:$BS,MATCH($DF$12&amp;"_"&amp;DK$20,データシート1!$A$1:$BS$1,0),0)</f>
        <v>0</v>
      </c>
      <c r="DL28" s="78">
        <f t="shared" si="12"/>
        <v>3</v>
      </c>
      <c r="DM28" s="18"/>
      <c r="DN28" s="139">
        <f t="shared" si="26"/>
        <v>1</v>
      </c>
      <c r="DO28" s="140">
        <f t="shared" si="27"/>
        <v>0</v>
      </c>
      <c r="DP28" s="140">
        <f t="shared" si="13"/>
        <v>0</v>
      </c>
      <c r="DQ28" s="140">
        <f t="shared" si="13"/>
        <v>0</v>
      </c>
      <c r="DR28" s="140">
        <f t="shared" si="13"/>
        <v>0</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34302</v>
      </c>
      <c r="AY29" s="20" t="str">
        <f>IF(IFERROR(比較地域マスタ!$Z14,"")=0,"",IFERROR(比較地域マスタ!$Z14,""))</f>
        <v>府中町</v>
      </c>
      <c r="BB29" s="122" t="str">
        <f t="shared" si="0"/>
        <v>34302</v>
      </c>
      <c r="BC29" s="123" t="str">
        <f t="shared" si="0"/>
        <v>府中町</v>
      </c>
      <c r="BD29" s="40">
        <f t="shared" si="14"/>
        <v>1595.9664285282176</v>
      </c>
      <c r="BE29" s="40">
        <f t="shared" si="15"/>
        <v>1418.3889842087901</v>
      </c>
      <c r="BF29" s="40">
        <f>VLOOKUP($AX29&amp;"_"&amp;$BC$14,データシート1!$A:$BS,MATCH($BC$12&amp;"_"&amp;BF$20,データシート1!$A$1:$BS$1,0),0)</f>
        <v>1416.7508076346001</v>
      </c>
      <c r="BG29" s="40">
        <f>VLOOKUP($AX29&amp;"_"&amp;$BC$14,データシート1!$A:$BS,MATCH($BC$12&amp;"_"&amp;BG$20,データシート1!$A$1:$BS$1,0),0)</f>
        <v>1.6136245254030732</v>
      </c>
      <c r="BH29" s="40">
        <f>VLOOKUP($AX29&amp;"_"&amp;$BC$14,データシート1!$A:$BS,MATCH($BC$12&amp;"_"&amp;BH$20,データシート1!$A$1:$BS$1,0),0)</f>
        <v>2.4552048786984727E-2</v>
      </c>
      <c r="BI29" s="40">
        <f>VLOOKUP($AX29&amp;"_"&amp;$BC$14,データシート1!$A:$BS,MATCH($BC$12&amp;"_"&amp;BI$20,データシート1!$A$1:$BS$1,0),0)</f>
        <v>56.895162030004769</v>
      </c>
      <c r="BJ29" s="40">
        <f>VLOOKUP($AX29&amp;"_"&amp;$BC$14,データシート1!$A:$BS,MATCH($BC$12&amp;"_"&amp;BJ$20,データシート1!$A$1:$BS$1,0),0)</f>
        <v>67.5609977715296</v>
      </c>
      <c r="BK29" s="40">
        <f t="shared" si="1"/>
        <v>47.240209442290549</v>
      </c>
      <c r="BL29" s="40">
        <f t="shared" si="2"/>
        <v>44.16816926729998</v>
      </c>
      <c r="BM29" s="40">
        <f>VLOOKUP($AX29&amp;"_"&amp;$BC$14,データシート1!$A:$BS,MATCH($BC$12&amp;"_"&amp;BM$20,データシート1!$A$1:$BS$1,0),0)</f>
        <v>31.579624949888498</v>
      </c>
      <c r="BN29" s="40">
        <f>VLOOKUP($AX29&amp;"_"&amp;$BC$14,データシート1!$A:$BS,MATCH($BC$12&amp;"_"&amp;BN$20,データシート1!$A$1:$BS$1,0),0)</f>
        <v>12.588544317411483</v>
      </c>
      <c r="BO29" s="40">
        <f>VLOOKUP($AX29&amp;"_"&amp;$BC$14,データシート1!$A:$BS,MATCH($BC$12&amp;"_"&amp;BO$20,データシート1!$A$1:$BS$1,0),0)</f>
        <v>3.0720401749905704</v>
      </c>
      <c r="BP29" s="40">
        <f>VLOOKUP($AX29&amp;"_"&amp;$BC$14,データシート1!$A:$BS,MATCH($BC$12&amp;"_"&amp;BP$20,データシート1!$A$1:$BS$1,0),0)</f>
        <v>0</v>
      </c>
      <c r="BQ29" s="40">
        <f>VLOOKUP($AX29&amp;"_"&amp;$BC$14,データシート1!$A:$BS,MATCH($BC$12&amp;"_"&amp;BQ$20,データシート1!$A$1:$BS$1,0),0)</f>
        <v>5.8810750756026566</v>
      </c>
      <c r="BR29" s="41">
        <f t="shared" si="3"/>
        <v>1595.9664285282176</v>
      </c>
      <c r="BT29" s="134" t="str">
        <f t="shared" si="4"/>
        <v>府中町</v>
      </c>
      <c r="BU29" s="38">
        <f t="shared" si="25"/>
        <v>1595.9664285282176</v>
      </c>
      <c r="BV29" s="69">
        <f t="shared" si="16"/>
        <v>0.88873359668148699</v>
      </c>
      <c r="BW29" s="69">
        <f t="shared" si="5"/>
        <v>0.88770714866547151</v>
      </c>
      <c r="BX29" s="69">
        <f t="shared" si="5"/>
        <v>1.0110642032057902E-3</v>
      </c>
      <c r="BY29" s="69">
        <f t="shared" si="5"/>
        <v>1.5383812809663141E-5</v>
      </c>
      <c r="BZ29" s="69">
        <f t="shared" si="5"/>
        <v>3.5649347638516966E-2</v>
      </c>
      <c r="CA29" s="69">
        <f t="shared" si="5"/>
        <v>4.2332342688331859E-2</v>
      </c>
      <c r="CB29" s="69">
        <f t="shared" si="5"/>
        <v>2.9599751346809308E-2</v>
      </c>
      <c r="CC29" s="69">
        <f t="shared" si="5"/>
        <v>2.7674873655100234E-2</v>
      </c>
      <c r="CD29" s="69">
        <f t="shared" si="5"/>
        <v>1.9787148642600755E-2</v>
      </c>
      <c r="CE29" s="69">
        <f t="shared" si="5"/>
        <v>7.8877250124994771E-3</v>
      </c>
      <c r="CF29" s="69">
        <f t="shared" si="5"/>
        <v>1.9248776917090739E-3</v>
      </c>
      <c r="CG29" s="69">
        <f t="shared" si="5"/>
        <v>0</v>
      </c>
      <c r="CH29" s="69">
        <f t="shared" si="5"/>
        <v>3.6849616448549724E-3</v>
      </c>
      <c r="CI29" s="135">
        <f t="shared" si="6"/>
        <v>1</v>
      </c>
      <c r="CK29" s="136" t="str">
        <f t="shared" si="7"/>
        <v>府中町</v>
      </c>
      <c r="CL29" s="137">
        <f t="shared" si="17"/>
        <v>1418.3889842087901</v>
      </c>
      <c r="CM29" s="75">
        <f t="shared" si="18"/>
        <v>0.34797154059633262</v>
      </c>
      <c r="CN29" s="76">
        <f t="shared" si="19"/>
        <v>1416.7508076346001</v>
      </c>
      <c r="CO29" s="75">
        <f t="shared" si="20"/>
        <v>0.34837389704689398</v>
      </c>
      <c r="CP29" s="76">
        <f t="shared" si="8"/>
        <v>1.6136245254030732</v>
      </c>
      <c r="CQ29" s="75">
        <f t="shared" si="21"/>
        <v>0</v>
      </c>
      <c r="CR29" s="76">
        <f t="shared" si="9"/>
        <v>2.4552048786984727E-2</v>
      </c>
      <c r="CS29" s="75">
        <f t="shared" si="22"/>
        <v>0</v>
      </c>
      <c r="CT29" s="76">
        <f t="shared" si="10"/>
        <v>56.895162030004769</v>
      </c>
      <c r="CU29" s="77">
        <f t="shared" si="23"/>
        <v>0.1684677511761925</v>
      </c>
      <c r="CV29" s="18"/>
      <c r="CW29" s="1078">
        <f t="shared" si="24"/>
        <v>493.55900000000003</v>
      </c>
      <c r="CX29" s="1081">
        <f>VLOOKUP($AX29&amp;"_"&amp;$CW$14,データシート1!$A:$BS,MATCH($CW$12&amp;"_"&amp;CX$20,データシート1!$A$1:$BS$1,0),0)</f>
        <v>493.55900000000003</v>
      </c>
      <c r="CY29" s="1081">
        <f>VLOOKUP($AX29&amp;"_"&amp;$CW$14,データシート1!$A:$BS,MATCH($CW$12&amp;"_"&amp;CY$20,データシート1!$A$1:$BS$1,0),0)</f>
        <v>0</v>
      </c>
      <c r="CZ29" s="1081">
        <f>VLOOKUP($AX29&amp;"_"&amp;$CW$14,データシート1!$A:$BS,MATCH($CW$12&amp;"_"&amp;CZ$20,データシート1!$A$1:$BS$1,0),0)</f>
        <v>0</v>
      </c>
      <c r="DA29" s="1081">
        <f>VLOOKUP($AX29&amp;"_"&amp;$CW$14,データシート1!$A:$BS,MATCH($CW$12&amp;"_"&amp;DA$20,データシート1!$A$1:$BS$1,0),0)</f>
        <v>9.5849999999999991</v>
      </c>
      <c r="DB29" s="1081">
        <f>VLOOKUP($AX29&amp;"_"&amp;$CW$14,データシート1!$A:$BS,MATCH($CW$12&amp;"_"&amp;DB$20,データシート1!$A$1:$BS$1,0),0)</f>
        <v>0</v>
      </c>
      <c r="DC29" s="1081">
        <f>VLOOKUP($AX29&amp;"_"&amp;$CW$14,データシート1!$A:$BS,MATCH($CW$12&amp;"_"&amp;DC$20,データシート1!$A$1:$BS$1,0),0)</f>
        <v>0</v>
      </c>
      <c r="DD29" s="1080">
        <f t="shared" si="11"/>
        <v>503.14400000000001</v>
      </c>
      <c r="DE29" s="18"/>
      <c r="DF29" s="138">
        <f>VLOOKUP($AX29&amp;"_"&amp;$DF$14,データシート1!$A:$BS,MATCH($DF$12&amp;"_"&amp;DF$20,データシート1!$A$1:$BS$1,0),0)</f>
        <v>3</v>
      </c>
      <c r="DG29" s="74">
        <f>VLOOKUP($AX29&amp;"_"&amp;$DF$14,データシート1!$A:$BS,MATCH($DF$12&amp;"_"&amp;DG$20,データシート1!$A$1:$BS$1,0),0)</f>
        <v>0</v>
      </c>
      <c r="DH29" s="74">
        <f>VLOOKUP($AX29&amp;"_"&amp;$DF$14,データシート1!$A:$BS,MATCH($DF$12&amp;"_"&amp;DH$20,データシート1!$A$1:$BS$1,0),0)</f>
        <v>0</v>
      </c>
      <c r="DI29" s="74">
        <f>VLOOKUP($AX29&amp;"_"&amp;$DF$14,データシート1!$A:$BS,MATCH($DF$12&amp;"_"&amp;DI$20,データシート1!$A$1:$BS$1,0),0)</f>
        <v>2</v>
      </c>
      <c r="DJ29" s="74">
        <f>VLOOKUP($AX29&amp;"_"&amp;$DF$14,データシート1!$A:$BS,MATCH($DF$12&amp;"_"&amp;DJ$20,データシート1!$A$1:$BS$1,0),0)</f>
        <v>0</v>
      </c>
      <c r="DK29" s="74">
        <f>VLOOKUP($AX29&amp;"_"&amp;$DF$14,データシート1!$A:$BS,MATCH($DF$12&amp;"_"&amp;DK$20,データシート1!$A$1:$BS$1,0),0)</f>
        <v>0</v>
      </c>
      <c r="DL29" s="78">
        <f t="shared" si="12"/>
        <v>5</v>
      </c>
      <c r="DM29" s="18"/>
      <c r="DN29" s="139">
        <f t="shared" si="26"/>
        <v>0.98</v>
      </c>
      <c r="DO29" s="140">
        <f t="shared" si="27"/>
        <v>0</v>
      </c>
      <c r="DP29" s="140">
        <f t="shared" si="13"/>
        <v>0</v>
      </c>
      <c r="DQ29" s="140">
        <f t="shared" si="13"/>
        <v>0.02</v>
      </c>
      <c r="DR29" s="140">
        <f t="shared" si="13"/>
        <v>0</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11246</v>
      </c>
      <c r="AY30" s="20" t="str">
        <f>IF(IFERROR(比較地域マスタ!$Z15,"")=0,"",IFERROR(比較地域マスタ!$Z15,""))</f>
        <v>白岡市</v>
      </c>
      <c r="BB30" s="122" t="str">
        <f t="shared" si="0"/>
        <v>11246</v>
      </c>
      <c r="BC30" s="123" t="str">
        <f t="shared" si="0"/>
        <v>白岡市</v>
      </c>
      <c r="BD30" s="40">
        <f t="shared" si="14"/>
        <v>200.93302193615068</v>
      </c>
      <c r="BE30" s="40">
        <f t="shared" si="15"/>
        <v>38.580516687343227</v>
      </c>
      <c r="BF30" s="40">
        <f>VLOOKUP($AX30&amp;"_"&amp;$BC$14,データシート1!$A:$BS,MATCH($BC$12&amp;"_"&amp;BF$20,データシート1!$A$1:$BS$1,0),0)</f>
        <v>32.400616303767748</v>
      </c>
      <c r="BG30" s="40">
        <f>VLOOKUP($AX30&amp;"_"&amp;$BC$14,データシート1!$A:$BS,MATCH($BC$12&amp;"_"&amp;BG$20,データシート1!$A$1:$BS$1,0),0)</f>
        <v>1.6174245150295337</v>
      </c>
      <c r="BH30" s="40">
        <f>VLOOKUP($AX30&amp;"_"&amp;$BC$14,データシート1!$A:$BS,MATCH($BC$12&amp;"_"&amp;BH$20,データシート1!$A$1:$BS$1,0),0)</f>
        <v>4.5624758685459446</v>
      </c>
      <c r="BI30" s="40">
        <f>VLOOKUP($AX30&amp;"_"&amp;$BC$14,データシート1!$A:$BS,MATCH($BC$12&amp;"_"&amp;BI$20,データシート1!$A$1:$BS$1,0),0)</f>
        <v>40.586223170521585</v>
      </c>
      <c r="BJ30" s="40">
        <f>VLOOKUP($AX30&amp;"_"&amp;$BC$14,データシート1!$A:$BS,MATCH($BC$12&amp;"_"&amp;BJ$20,データシート1!$A$1:$BS$1,0),0)</f>
        <v>55.526212880435558</v>
      </c>
      <c r="BK30" s="40">
        <f t="shared" si="1"/>
        <v>61.026498278209637</v>
      </c>
      <c r="BL30" s="40">
        <f t="shared" si="2"/>
        <v>57.932405877245543</v>
      </c>
      <c r="BM30" s="40">
        <f>VLOOKUP($AX30&amp;"_"&amp;$BC$14,データシート1!$A:$BS,MATCH($BC$12&amp;"_"&amp;BM$20,データシート1!$A$1:$BS$1,0),0)</f>
        <v>36.988436898453557</v>
      </c>
      <c r="BN30" s="40">
        <f>VLOOKUP($AX30&amp;"_"&amp;$BC$14,データシート1!$A:$BS,MATCH($BC$12&amp;"_"&amp;BN$20,データシート1!$A$1:$BS$1,0),0)</f>
        <v>20.94396897879199</v>
      </c>
      <c r="BO30" s="40">
        <f>VLOOKUP($AX30&amp;"_"&amp;$BC$14,データシート1!$A:$BS,MATCH($BC$12&amp;"_"&amp;BO$20,データシート1!$A$1:$BS$1,0),0)</f>
        <v>3.0940924009640924</v>
      </c>
      <c r="BP30" s="40">
        <f>VLOOKUP($AX30&amp;"_"&amp;$BC$14,データシート1!$A:$BS,MATCH($BC$12&amp;"_"&amp;BP$20,データシート1!$A$1:$BS$1,0),0)</f>
        <v>0</v>
      </c>
      <c r="BQ30" s="40">
        <f>VLOOKUP($AX30&amp;"_"&amp;$BC$14,データシート1!$A:$BS,MATCH($BC$12&amp;"_"&amp;BQ$20,データシート1!$A$1:$BS$1,0),0)</f>
        <v>5.2135709196407003</v>
      </c>
      <c r="BR30" s="41">
        <f t="shared" si="3"/>
        <v>200.93302193615068</v>
      </c>
      <c r="BT30" s="134" t="str">
        <f t="shared" si="4"/>
        <v>白岡市</v>
      </c>
      <c r="BU30" s="38">
        <f t="shared" si="25"/>
        <v>200.93302193615068</v>
      </c>
      <c r="BV30" s="69">
        <f t="shared" si="16"/>
        <v>0.19200685042005058</v>
      </c>
      <c r="BW30" s="69">
        <f t="shared" si="5"/>
        <v>0.16125082871676266</v>
      </c>
      <c r="BX30" s="69">
        <f t="shared" si="5"/>
        <v>8.0495704461335041E-3</v>
      </c>
      <c r="BY30" s="69">
        <f t="shared" si="5"/>
        <v>2.2706451257154415E-2</v>
      </c>
      <c r="BZ30" s="69">
        <f t="shared" si="5"/>
        <v>0.20198881587227824</v>
      </c>
      <c r="CA30" s="69">
        <f t="shared" si="5"/>
        <v>0.27634189913333312</v>
      </c>
      <c r="CB30" s="69">
        <f t="shared" si="5"/>
        <v>0.30371562469011026</v>
      </c>
      <c r="CC30" s="69">
        <f t="shared" si="5"/>
        <v>0.28831699896323854</v>
      </c>
      <c r="CD30" s="69">
        <f t="shared" si="5"/>
        <v>0.18408341517009164</v>
      </c>
      <c r="CE30" s="69">
        <f t="shared" si="5"/>
        <v>0.10423358379314691</v>
      </c>
      <c r="CF30" s="69">
        <f t="shared" si="5"/>
        <v>1.5398625726871734E-2</v>
      </c>
      <c r="CG30" s="69">
        <f t="shared" si="5"/>
        <v>0</v>
      </c>
      <c r="CH30" s="69">
        <f t="shared" si="5"/>
        <v>2.5946809884227921E-2</v>
      </c>
      <c r="CI30" s="135">
        <f t="shared" si="6"/>
        <v>1</v>
      </c>
      <c r="CK30" s="136" t="str">
        <f t="shared" si="7"/>
        <v>白岡市</v>
      </c>
      <c r="CL30" s="137">
        <f t="shared" si="17"/>
        <v>38.580516687343227</v>
      </c>
      <c r="CM30" s="75">
        <f t="shared" si="18"/>
        <v>0.77349923127882847</v>
      </c>
      <c r="CN30" s="76">
        <f t="shared" si="19"/>
        <v>32.400616303767748</v>
      </c>
      <c r="CO30" s="75">
        <f t="shared" si="20"/>
        <v>0.92103186310470841</v>
      </c>
      <c r="CP30" s="76">
        <f t="shared" si="8"/>
        <v>1.6174245150295337</v>
      </c>
      <c r="CQ30" s="75">
        <f t="shared" si="21"/>
        <v>0</v>
      </c>
      <c r="CR30" s="76">
        <f t="shared" si="9"/>
        <v>4.5624758685459446</v>
      </c>
      <c r="CS30" s="75">
        <f t="shared" si="22"/>
        <v>0</v>
      </c>
      <c r="CT30" s="76">
        <f t="shared" si="10"/>
        <v>40.586223170521585</v>
      </c>
      <c r="CU30" s="77">
        <f t="shared" si="23"/>
        <v>0.43842463303961882</v>
      </c>
      <c r="CV30" s="18"/>
      <c r="CW30" s="1078">
        <f t="shared" si="24"/>
        <v>29.841999999999999</v>
      </c>
      <c r="CX30" s="1081">
        <f>VLOOKUP($AX30&amp;"_"&amp;$CW$14,データシート1!$A:$BS,MATCH($CW$12&amp;"_"&amp;CX$20,データシート1!$A$1:$BS$1,0),0)</f>
        <v>29.841999999999999</v>
      </c>
      <c r="CY30" s="1081">
        <f>VLOOKUP($AX30&amp;"_"&amp;$CW$14,データシート1!$A:$BS,MATCH($CW$12&amp;"_"&amp;CY$20,データシート1!$A$1:$BS$1,0),0)</f>
        <v>0</v>
      </c>
      <c r="CZ30" s="1081">
        <f>VLOOKUP($AX30&amp;"_"&amp;$CW$14,データシート1!$A:$BS,MATCH($CW$12&amp;"_"&amp;CZ$20,データシート1!$A$1:$BS$1,0),0)</f>
        <v>0</v>
      </c>
      <c r="DA30" s="1081">
        <f>VLOOKUP($AX30&amp;"_"&amp;$CW$14,データシート1!$A:$BS,MATCH($CW$12&amp;"_"&amp;DA$20,データシート1!$A$1:$BS$1,0),0)</f>
        <v>17.794</v>
      </c>
      <c r="DB30" s="1081">
        <f>VLOOKUP($AX30&amp;"_"&amp;$CW$14,データシート1!$A:$BS,MATCH($CW$12&amp;"_"&amp;DB$20,データシート1!$A$1:$BS$1,0),0)</f>
        <v>0</v>
      </c>
      <c r="DC30" s="1081">
        <f>VLOOKUP($AX30&amp;"_"&amp;$CW$14,データシート1!$A:$BS,MATCH($CW$12&amp;"_"&amp;DC$20,データシート1!$A$1:$BS$1,0),0)</f>
        <v>0</v>
      </c>
      <c r="DD30" s="1080">
        <f t="shared" si="11"/>
        <v>47.635999999999996</v>
      </c>
      <c r="DE30" s="18"/>
      <c r="DF30" s="138">
        <f>VLOOKUP($AX30&amp;"_"&amp;$DF$14,データシート1!$A:$BS,MATCH($DF$12&amp;"_"&amp;DF$20,データシート1!$A$1:$BS$1,0),0)</f>
        <v>5</v>
      </c>
      <c r="DG30" s="74">
        <f>VLOOKUP($AX30&amp;"_"&amp;$DF$14,データシート1!$A:$BS,MATCH($DF$12&amp;"_"&amp;DG$20,データシート1!$A$1:$BS$1,0),0)</f>
        <v>0</v>
      </c>
      <c r="DH30" s="74">
        <f>VLOOKUP($AX30&amp;"_"&amp;$DF$14,データシート1!$A:$BS,MATCH($DF$12&amp;"_"&amp;DH$20,データシート1!$A$1:$BS$1,0),0)</f>
        <v>0</v>
      </c>
      <c r="DI30" s="74">
        <f>VLOOKUP($AX30&amp;"_"&amp;$DF$14,データシート1!$A:$BS,MATCH($DF$12&amp;"_"&amp;DI$20,データシート1!$A$1:$BS$1,0),0)</f>
        <v>1</v>
      </c>
      <c r="DJ30" s="74">
        <f>VLOOKUP($AX30&amp;"_"&amp;$DF$14,データシート1!$A:$BS,MATCH($DF$12&amp;"_"&amp;DJ$20,データシート1!$A$1:$BS$1,0),0)</f>
        <v>0</v>
      </c>
      <c r="DK30" s="74">
        <f>VLOOKUP($AX30&amp;"_"&amp;$DF$14,データシート1!$A:$BS,MATCH($DF$12&amp;"_"&amp;DK$20,データシート1!$A$1:$BS$1,0),0)</f>
        <v>0</v>
      </c>
      <c r="DL30" s="78">
        <f t="shared" si="12"/>
        <v>6</v>
      </c>
      <c r="DM30" s="18"/>
      <c r="DN30" s="139">
        <f t="shared" si="26"/>
        <v>0.63</v>
      </c>
      <c r="DO30" s="140">
        <f t="shared" si="27"/>
        <v>0</v>
      </c>
      <c r="DP30" s="140">
        <f t="shared" si="13"/>
        <v>0</v>
      </c>
      <c r="DQ30" s="140">
        <f t="shared" si="13"/>
        <v>0.37</v>
      </c>
      <c r="DR30" s="140">
        <f t="shared" si="13"/>
        <v>0</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41205</v>
      </c>
      <c r="AY31" s="20" t="str">
        <f>IF(IFERROR(比較地域マスタ!$Z16,"")=0,"",IFERROR(比較地域マスタ!$Z16,""))</f>
        <v>伊万里市</v>
      </c>
      <c r="BB31" s="122" t="str">
        <f t="shared" si="0"/>
        <v>41205</v>
      </c>
      <c r="BC31" s="123" t="str">
        <f t="shared" si="0"/>
        <v>伊万里市</v>
      </c>
      <c r="BD31" s="40">
        <f t="shared" si="14"/>
        <v>495.17839893253745</v>
      </c>
      <c r="BE31" s="40">
        <f t="shared" si="15"/>
        <v>257.09807380062585</v>
      </c>
      <c r="BF31" s="40">
        <f>VLOOKUP($AX31&amp;"_"&amp;$BC$14,データシート1!$A:$BS,MATCH($BC$12&amp;"_"&amp;BF$20,データシート1!$A$1:$BS$1,0),0)</f>
        <v>244.36663141667191</v>
      </c>
      <c r="BG31" s="40">
        <f>VLOOKUP($AX31&amp;"_"&amp;$BC$14,データシート1!$A:$BS,MATCH($BC$12&amp;"_"&amp;BG$20,データシート1!$A$1:$BS$1,0),0)</f>
        <v>4.3256779512055656</v>
      </c>
      <c r="BH31" s="40">
        <f>VLOOKUP($AX31&amp;"_"&amp;$BC$14,データシート1!$A:$BS,MATCH($BC$12&amp;"_"&amp;BH$20,データシート1!$A$1:$BS$1,0),0)</f>
        <v>8.4057644327483807</v>
      </c>
      <c r="BI31" s="40">
        <f>VLOOKUP($AX31&amp;"_"&amp;$BC$14,データシート1!$A:$BS,MATCH($BC$12&amp;"_"&amp;BI$20,データシート1!$A$1:$BS$1,0),0)</f>
        <v>58.719945383815741</v>
      </c>
      <c r="BJ31" s="40">
        <f>VLOOKUP($AX31&amp;"_"&amp;$BC$14,データシート1!$A:$BS,MATCH($BC$12&amp;"_"&amp;BJ$20,データシート1!$A$1:$BS$1,0),0)</f>
        <v>65.043895035644695</v>
      </c>
      <c r="BK31" s="40">
        <f t="shared" si="1"/>
        <v>108.34738796155116</v>
      </c>
      <c r="BL31" s="40">
        <f t="shared" si="2"/>
        <v>99.056359066860324</v>
      </c>
      <c r="BM31" s="40">
        <f>VLOOKUP($AX31&amp;"_"&amp;$BC$14,データシート1!$A:$BS,MATCH($BC$12&amp;"_"&amp;BM$20,データシート1!$A$1:$BS$1,0),0)</f>
        <v>49.619727104856715</v>
      </c>
      <c r="BN31" s="40">
        <f>VLOOKUP($AX31&amp;"_"&amp;$BC$14,データシート1!$A:$BS,MATCH($BC$12&amp;"_"&amp;BN$20,データシート1!$A$1:$BS$1,0),0)</f>
        <v>49.436631962003609</v>
      </c>
      <c r="BO31" s="40">
        <f>VLOOKUP($AX31&amp;"_"&amp;$BC$14,データシート1!$A:$BS,MATCH($BC$12&amp;"_"&amp;BO$20,データシート1!$A$1:$BS$1,0),0)</f>
        <v>3.18094515192398</v>
      </c>
      <c r="BP31" s="40">
        <f>VLOOKUP($AX31&amp;"_"&amp;$BC$14,データシート1!$A:$BS,MATCH($BC$12&amp;"_"&amp;BP$20,データシート1!$A$1:$BS$1,0),0)</f>
        <v>6.1100837427668662</v>
      </c>
      <c r="BQ31" s="40">
        <f>VLOOKUP($AX31&amp;"_"&amp;$BC$14,データシート1!$A:$BS,MATCH($BC$12&amp;"_"&amp;BQ$20,データシート1!$A$1:$BS$1,0),0)</f>
        <v>5.969096750899979</v>
      </c>
      <c r="BR31" s="41">
        <f t="shared" si="3"/>
        <v>495.17839893253745</v>
      </c>
      <c r="BT31" s="134" t="str">
        <f t="shared" si="4"/>
        <v>伊万里市</v>
      </c>
      <c r="BU31" s="38">
        <f t="shared" si="25"/>
        <v>495.17839893253745</v>
      </c>
      <c r="BV31" s="69">
        <f t="shared" si="16"/>
        <v>0.51920292636927523</v>
      </c>
      <c r="BW31" s="69">
        <f t="shared" si="5"/>
        <v>0.49349210697287332</v>
      </c>
      <c r="BX31" s="69">
        <f t="shared" si="5"/>
        <v>8.7355950108697917E-3</v>
      </c>
      <c r="BY31" s="69">
        <f t="shared" si="5"/>
        <v>1.6975224385532159E-2</v>
      </c>
      <c r="BZ31" s="69">
        <f t="shared" si="5"/>
        <v>0.11858341460451242</v>
      </c>
      <c r="CA31" s="69">
        <f t="shared" si="5"/>
        <v>0.13135446775517806</v>
      </c>
      <c r="CB31" s="69">
        <f t="shared" si="5"/>
        <v>0.21880475439784336</v>
      </c>
      <c r="CC31" s="69">
        <f t="shared" si="5"/>
        <v>0.20004176127310361</v>
      </c>
      <c r="CD31" s="69">
        <f t="shared" si="5"/>
        <v>0.10020575859492782</v>
      </c>
      <c r="CE31" s="69">
        <f t="shared" si="5"/>
        <v>9.9836002678175786E-2</v>
      </c>
      <c r="CF31" s="69">
        <f t="shared" si="5"/>
        <v>6.423836659234702E-3</v>
      </c>
      <c r="CG31" s="69">
        <f t="shared" si="5"/>
        <v>1.2339156465505065E-2</v>
      </c>
      <c r="CH31" s="69">
        <f t="shared" si="5"/>
        <v>1.2054436873190832E-2</v>
      </c>
      <c r="CI31" s="135">
        <f t="shared" si="6"/>
        <v>1</v>
      </c>
      <c r="CK31" s="136" t="str">
        <f t="shared" si="7"/>
        <v>伊万里市</v>
      </c>
      <c r="CL31" s="137">
        <f t="shared" si="17"/>
        <v>257.09807380062585</v>
      </c>
      <c r="CM31" s="75">
        <f t="shared" si="18"/>
        <v>1</v>
      </c>
      <c r="CN31" s="76">
        <f t="shared" si="19"/>
        <v>244.36663141667191</v>
      </c>
      <c r="CO31" s="75">
        <f t="shared" si="20"/>
        <v>1</v>
      </c>
      <c r="CP31" s="76">
        <f t="shared" si="8"/>
        <v>4.3256779512055656</v>
      </c>
      <c r="CQ31" s="75">
        <f t="shared" si="21"/>
        <v>0</v>
      </c>
      <c r="CR31" s="76">
        <f t="shared" si="9"/>
        <v>8.4057644327483807</v>
      </c>
      <c r="CS31" s="75">
        <f t="shared" si="22"/>
        <v>0</v>
      </c>
      <c r="CT31" s="76">
        <f t="shared" si="10"/>
        <v>58.719945383815741</v>
      </c>
      <c r="CU31" s="77">
        <f t="shared" si="23"/>
        <v>0.10330391079811693</v>
      </c>
      <c r="CV31" s="18"/>
      <c r="CW31" s="1078">
        <f t="shared" si="24"/>
        <v>274.27199999999999</v>
      </c>
      <c r="CX31" s="1081">
        <f>VLOOKUP($AX31&amp;"_"&amp;$CW$14,データシート1!$A:$BS,MATCH($CW$12&amp;"_"&amp;CX$20,データシート1!$A$1:$BS$1,0),0)</f>
        <v>274.27199999999999</v>
      </c>
      <c r="CY31" s="1081">
        <f>VLOOKUP($AX31&amp;"_"&amp;$CW$14,データシート1!$A:$BS,MATCH($CW$12&amp;"_"&amp;CY$20,データシート1!$A$1:$BS$1,0),0)</f>
        <v>0</v>
      </c>
      <c r="CZ31" s="1081">
        <f>VLOOKUP($AX31&amp;"_"&amp;$CW$14,データシート1!$A:$BS,MATCH($CW$12&amp;"_"&amp;CZ$20,データシート1!$A$1:$BS$1,0),0)</f>
        <v>0</v>
      </c>
      <c r="DA31" s="1081">
        <f>VLOOKUP($AX31&amp;"_"&amp;$CW$14,データシート1!$A:$BS,MATCH($CW$12&amp;"_"&amp;DA$20,データシート1!$A$1:$BS$1,0),0)</f>
        <v>6.0659999999999998</v>
      </c>
      <c r="DB31" s="1081">
        <f>VLOOKUP($AX31&amp;"_"&amp;$CW$14,データシート1!$A:$BS,MATCH($CW$12&amp;"_"&amp;DB$20,データシート1!$A$1:$BS$1,0),0)</f>
        <v>0</v>
      </c>
      <c r="DC31" s="1081">
        <f>VLOOKUP($AX31&amp;"_"&amp;$CW$14,データシート1!$A:$BS,MATCH($CW$12&amp;"_"&amp;DC$20,データシート1!$A$1:$BS$1,0),0)</f>
        <v>0</v>
      </c>
      <c r="DD31" s="1080">
        <f t="shared" si="11"/>
        <v>280.33799999999997</v>
      </c>
      <c r="DE31" s="18"/>
      <c r="DF31" s="138">
        <f>VLOOKUP($AX31&amp;"_"&amp;$DF$14,データシート1!$A:$BS,MATCH($DF$12&amp;"_"&amp;DF$20,データシート1!$A$1:$BS$1,0),0)</f>
        <v>9</v>
      </c>
      <c r="DG31" s="74">
        <f>VLOOKUP($AX31&amp;"_"&amp;$DF$14,データシート1!$A:$BS,MATCH($DF$12&amp;"_"&amp;DG$20,データシート1!$A$1:$BS$1,0),0)</f>
        <v>0</v>
      </c>
      <c r="DH31" s="74">
        <f>VLOOKUP($AX31&amp;"_"&amp;$DF$14,データシート1!$A:$BS,MATCH($DF$12&amp;"_"&amp;DH$20,データシート1!$A$1:$BS$1,0),0)</f>
        <v>0</v>
      </c>
      <c r="DI31" s="74">
        <f>VLOOKUP($AX31&amp;"_"&amp;$DF$14,データシート1!$A:$BS,MATCH($DF$12&amp;"_"&amp;DI$20,データシート1!$A$1:$BS$1,0),0)</f>
        <v>1</v>
      </c>
      <c r="DJ31" s="74">
        <f>VLOOKUP($AX31&amp;"_"&amp;$DF$14,データシート1!$A:$BS,MATCH($DF$12&amp;"_"&amp;DJ$20,データシート1!$A$1:$BS$1,0),0)</f>
        <v>0</v>
      </c>
      <c r="DK31" s="74">
        <f>VLOOKUP($AX31&amp;"_"&amp;$DF$14,データシート1!$A:$BS,MATCH($DF$12&amp;"_"&amp;DK$20,データシート1!$A$1:$BS$1,0),0)</f>
        <v>0</v>
      </c>
      <c r="DL31" s="78">
        <f t="shared" si="12"/>
        <v>10</v>
      </c>
      <c r="DM31" s="18"/>
      <c r="DN31" s="139">
        <f t="shared" si="26"/>
        <v>0.98</v>
      </c>
      <c r="DO31" s="140">
        <f t="shared" si="27"/>
        <v>0</v>
      </c>
      <c r="DP31" s="140">
        <f t="shared" si="13"/>
        <v>0</v>
      </c>
      <c r="DQ31" s="140">
        <f t="shared" si="13"/>
        <v>0.02</v>
      </c>
      <c r="DR31" s="140">
        <f t="shared" si="13"/>
        <v>0</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08228</v>
      </c>
      <c r="AY32" s="20" t="str">
        <f>IF(IFERROR(比較地域マスタ!$Z17,"")=0,"",IFERROR(比較地域マスタ!$Z17,""))</f>
        <v>坂東市</v>
      </c>
      <c r="AZ32" s="18"/>
      <c r="BA32" s="18"/>
      <c r="BB32" s="122" t="str">
        <f t="shared" si="0"/>
        <v>08228</v>
      </c>
      <c r="BC32" s="123" t="str">
        <f t="shared" si="0"/>
        <v>坂東市</v>
      </c>
      <c r="BD32" s="40">
        <f t="shared" si="14"/>
        <v>852.39790179918054</v>
      </c>
      <c r="BE32" s="40">
        <f t="shared" si="15"/>
        <v>586.46534638685182</v>
      </c>
      <c r="BF32" s="40">
        <f>VLOOKUP($AX32&amp;"_"&amp;$BC$14,データシート1!$A:$BS,MATCH($BC$12&amp;"_"&amp;BF$20,データシート1!$A$1:$BS$1,0),0)</f>
        <v>558.34456667460415</v>
      </c>
      <c r="BG32" s="40">
        <f>VLOOKUP($AX32&amp;"_"&amp;$BC$14,データシート1!$A:$BS,MATCH($BC$12&amp;"_"&amp;BG$20,データシート1!$A$1:$BS$1,0),0)</f>
        <v>3.9944081657687902</v>
      </c>
      <c r="BH32" s="40">
        <f>VLOOKUP($AX32&amp;"_"&amp;$BC$14,データシート1!$A:$BS,MATCH($BC$12&amp;"_"&amp;BH$20,データシート1!$A$1:$BS$1,0),0)</f>
        <v>24.126371546478847</v>
      </c>
      <c r="BI32" s="40">
        <f>VLOOKUP($AX32&amp;"_"&amp;$BC$14,データシート1!$A:$BS,MATCH($BC$12&amp;"_"&amp;BI$20,データシート1!$A$1:$BS$1,0),0)</f>
        <v>57.966628969162215</v>
      </c>
      <c r="BJ32" s="40">
        <f>VLOOKUP($AX32&amp;"_"&amp;$BC$14,データシート1!$A:$BS,MATCH($BC$12&amp;"_"&amp;BJ$20,データシート1!$A$1:$BS$1,0),0)</f>
        <v>63.271922448884453</v>
      </c>
      <c r="BK32" s="40">
        <f t="shared" si="1"/>
        <v>136.34771446432833</v>
      </c>
      <c r="BL32" s="40">
        <f t="shared" si="2"/>
        <v>133.19023665448313</v>
      </c>
      <c r="BM32" s="40">
        <f>VLOOKUP($AX32&amp;"_"&amp;$BC$14,データシート1!$A:$BS,MATCH($BC$12&amp;"_"&amp;BM$20,データシート1!$A$1:$BS$1,0),0)</f>
        <v>58.807010531073935</v>
      </c>
      <c r="BN32" s="40">
        <f>VLOOKUP($AX32&amp;"_"&amp;$BC$14,データシート1!$A:$BS,MATCH($BC$12&amp;"_"&amp;BN$20,データシート1!$A$1:$BS$1,0),0)</f>
        <v>74.383226123409187</v>
      </c>
      <c r="BO32" s="40">
        <f>VLOOKUP($AX32&amp;"_"&amp;$BC$14,データシート1!$A:$BS,MATCH($BC$12&amp;"_"&amp;BO$20,データシート1!$A$1:$BS$1,0),0)</f>
        <v>3.1574778098452052</v>
      </c>
      <c r="BP32" s="40">
        <f>VLOOKUP($AX32&amp;"_"&amp;$BC$14,データシート1!$A:$BS,MATCH($BC$12&amp;"_"&amp;BP$20,データシート1!$A$1:$BS$1,0),0)</f>
        <v>0</v>
      </c>
      <c r="BQ32" s="40">
        <f>VLOOKUP($AX32&amp;"_"&amp;$BC$14,データシート1!$A:$BS,MATCH($BC$12&amp;"_"&amp;BQ$20,データシート1!$A$1:$BS$1,0),0)</f>
        <v>8.3462895299537152</v>
      </c>
      <c r="BR32" s="41">
        <f t="shared" si="3"/>
        <v>852.39790179918054</v>
      </c>
      <c r="BS32" s="23"/>
      <c r="BT32" s="134" t="str">
        <f t="shared" si="4"/>
        <v>坂東市</v>
      </c>
      <c r="BU32" s="38">
        <f t="shared" si="25"/>
        <v>852.39790179918054</v>
      </c>
      <c r="BV32" s="69">
        <f t="shared" si="16"/>
        <v>0.68801828952063671</v>
      </c>
      <c r="BW32" s="69">
        <f t="shared" si="5"/>
        <v>0.6550280866436794</v>
      </c>
      <c r="BX32" s="69">
        <f t="shared" si="5"/>
        <v>4.6860839959104537E-3</v>
      </c>
      <c r="BY32" s="69">
        <f t="shared" si="5"/>
        <v>2.8304118881046784E-2</v>
      </c>
      <c r="BZ32" s="69">
        <f t="shared" si="5"/>
        <v>6.8004190116857863E-2</v>
      </c>
      <c r="CA32" s="69">
        <f t="shared" si="5"/>
        <v>7.4228153677214137E-2</v>
      </c>
      <c r="CB32" s="69">
        <f t="shared" si="5"/>
        <v>0.1599578250680056</v>
      </c>
      <c r="CC32" s="69">
        <f t="shared" si="5"/>
        <v>0.15625359515005222</v>
      </c>
      <c r="CD32" s="69">
        <f t="shared" si="5"/>
        <v>6.8990093015184925E-2</v>
      </c>
      <c r="CE32" s="69">
        <f t="shared" si="5"/>
        <v>8.7263502134867291E-2</v>
      </c>
      <c r="CF32" s="69">
        <f t="shared" si="5"/>
        <v>3.7042299179533725E-3</v>
      </c>
      <c r="CG32" s="69">
        <f t="shared" si="5"/>
        <v>0</v>
      </c>
      <c r="CH32" s="69">
        <f t="shared" si="5"/>
        <v>9.7915416172857355E-3</v>
      </c>
      <c r="CI32" s="135">
        <f t="shared" si="6"/>
        <v>1</v>
      </c>
      <c r="CJ32" s="18"/>
      <c r="CK32" s="136" t="str">
        <f t="shared" si="7"/>
        <v>坂東市</v>
      </c>
      <c r="CL32" s="137">
        <f t="shared" si="17"/>
        <v>586.46534638685182</v>
      </c>
      <c r="CM32" s="75">
        <f t="shared" si="18"/>
        <v>0.36604720350926578</v>
      </c>
      <c r="CN32" s="76">
        <f t="shared" si="19"/>
        <v>558.34456667460415</v>
      </c>
      <c r="CO32" s="75">
        <f t="shared" si="20"/>
        <v>0.3844830106945577</v>
      </c>
      <c r="CP32" s="76">
        <f t="shared" si="8"/>
        <v>3.9944081657687902</v>
      </c>
      <c r="CQ32" s="75">
        <f t="shared" si="21"/>
        <v>0</v>
      </c>
      <c r="CR32" s="76">
        <f t="shared" si="9"/>
        <v>24.126371546478847</v>
      </c>
      <c r="CS32" s="75">
        <f t="shared" si="22"/>
        <v>0</v>
      </c>
      <c r="CT32" s="76">
        <f t="shared" si="10"/>
        <v>57.966628969162215</v>
      </c>
      <c r="CU32" s="77">
        <f t="shared" si="23"/>
        <v>4.423234618946062E-2</v>
      </c>
      <c r="CV32" s="18"/>
      <c r="CW32" s="1078">
        <f t="shared" si="24"/>
        <v>214.67400000000001</v>
      </c>
      <c r="CX32" s="1081">
        <f>VLOOKUP($AX32&amp;"_"&amp;$CW$14,データシート1!$A:$BS,MATCH($CW$12&amp;"_"&amp;CX$20,データシート1!$A$1:$BS$1,0),0)</f>
        <v>214.67400000000001</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2.5640000000000001</v>
      </c>
      <c r="DB32" s="1081">
        <f>VLOOKUP($AX32&amp;"_"&amp;$CW$14,データシート1!$A:$BS,MATCH($CW$12&amp;"_"&amp;DB$20,データシート1!$A$1:$BS$1,0),0)</f>
        <v>0</v>
      </c>
      <c r="DC32" s="1081">
        <f>VLOOKUP($AX32&amp;"_"&amp;$CW$14,データシート1!$A:$BS,MATCH($CW$12&amp;"_"&amp;DC$20,データシート1!$A$1:$BS$1,0),0)</f>
        <v>0</v>
      </c>
      <c r="DD32" s="1080">
        <f t="shared" si="11"/>
        <v>217.238</v>
      </c>
      <c r="DE32" s="18"/>
      <c r="DF32" s="138">
        <f>VLOOKUP($AX32&amp;"_"&amp;$DF$14,データシート1!$A:$BS,MATCH($DF$12&amp;"_"&amp;DF$20,データシート1!$A$1:$BS$1,0),0)</f>
        <v>13</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1</v>
      </c>
      <c r="DJ32" s="74">
        <f>VLOOKUP($AX32&amp;"_"&amp;$DF$14,データシート1!$A:$BS,MATCH($DF$12&amp;"_"&amp;DJ$20,データシート1!$A$1:$BS$1,0),0)</f>
        <v>0</v>
      </c>
      <c r="DK32" s="74">
        <f>VLOOKUP($AX32&amp;"_"&amp;$DF$14,データシート1!$A:$BS,MATCH($DF$12&amp;"_"&amp;DK$20,データシート1!$A$1:$BS$1,0),0)</f>
        <v>0</v>
      </c>
      <c r="DL32" s="78">
        <f t="shared" si="12"/>
        <v>14</v>
      </c>
      <c r="DM32" s="18"/>
      <c r="DN32" s="139">
        <f t="shared" si="26"/>
        <v>0.99</v>
      </c>
      <c r="DO32" s="140">
        <f t="shared" si="27"/>
        <v>0</v>
      </c>
      <c r="DP32" s="140">
        <f t="shared" si="13"/>
        <v>0</v>
      </c>
      <c r="DQ32" s="140">
        <f t="shared" si="13"/>
        <v>0.01</v>
      </c>
      <c r="DR32" s="140">
        <f t="shared" si="13"/>
        <v>0</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04203</v>
      </c>
      <c r="AY33" s="20" t="str">
        <f>IF(IFERROR(比較地域マスタ!$Z18,"")=0,"",IFERROR(比較地域マスタ!$Z18,""))</f>
        <v>塩竈市</v>
      </c>
      <c r="BB33" s="122" t="str">
        <f t="shared" si="0"/>
        <v>04203</v>
      </c>
      <c r="BC33" s="123" t="str">
        <f t="shared" si="0"/>
        <v>塩竈市</v>
      </c>
      <c r="BD33" s="40">
        <f t="shared" si="14"/>
        <v>351.29417261615697</v>
      </c>
      <c r="BE33" s="40">
        <f t="shared" si="15"/>
        <v>96.483732652042036</v>
      </c>
      <c r="BF33" s="40">
        <f>VLOOKUP($AX33&amp;"_"&amp;$BC$14,データシート1!$A:$BS,MATCH($BC$12&amp;"_"&amp;BF$20,データシート1!$A$1:$BS$1,0),0)</f>
        <v>85.71304578696197</v>
      </c>
      <c r="BG33" s="40">
        <f>VLOOKUP($AX33&amp;"_"&amp;$BC$14,データシート1!$A:$BS,MATCH($BC$12&amp;"_"&amp;BG$20,データシート1!$A$1:$BS$1,0),0)</f>
        <v>3.329131207827372</v>
      </c>
      <c r="BH33" s="40">
        <f>VLOOKUP($AX33&amp;"_"&amp;$BC$14,データシート1!$A:$BS,MATCH($BC$12&amp;"_"&amp;BH$20,データシート1!$A$1:$BS$1,0),0)</f>
        <v>7.4415556572526986</v>
      </c>
      <c r="BI33" s="40">
        <f>VLOOKUP($AX33&amp;"_"&amp;$BC$14,データシート1!$A:$BS,MATCH($BC$12&amp;"_"&amp;BI$20,データシート1!$A$1:$BS$1,0),0)</f>
        <v>54.687922556876877</v>
      </c>
      <c r="BJ33" s="40">
        <f>VLOOKUP($AX33&amp;"_"&amp;$BC$14,データシート1!$A:$BS,MATCH($BC$12&amp;"_"&amp;BJ$20,データシート1!$A$1:$BS$1,0),0)</f>
        <v>71.624369226022679</v>
      </c>
      <c r="BK33" s="40">
        <f t="shared" si="1"/>
        <v>118.90081838071539</v>
      </c>
      <c r="BL33" s="40">
        <f t="shared" si="2"/>
        <v>65.979844726302645</v>
      </c>
      <c r="BM33" s="40">
        <f>VLOOKUP($AX33&amp;"_"&amp;$BC$14,データシート1!$A:$BS,MATCH($BC$12&amp;"_"&amp;BM$20,データシート1!$A$1:$BS$1,0),0)</f>
        <v>41.104171941333199</v>
      </c>
      <c r="BN33" s="40">
        <f>VLOOKUP($AX33&amp;"_"&amp;$BC$14,データシート1!$A:$BS,MATCH($BC$12&amp;"_"&amp;BN$20,データシート1!$A$1:$BS$1,0),0)</f>
        <v>24.875672784969449</v>
      </c>
      <c r="BO33" s="40">
        <f>VLOOKUP($AX33&amp;"_"&amp;$BC$14,データシート1!$A:$BS,MATCH($BC$12&amp;"_"&amp;BO$20,データシート1!$A$1:$BS$1,0),0)</f>
        <v>3.1529966088452386</v>
      </c>
      <c r="BP33" s="40">
        <f>VLOOKUP($AX33&amp;"_"&amp;$BC$14,データシート1!$A:$BS,MATCH($BC$12&amp;"_"&amp;BP$20,データシート1!$A$1:$BS$1,0),0)</f>
        <v>49.767977045567505</v>
      </c>
      <c r="BQ33" s="40">
        <f>VLOOKUP($AX33&amp;"_"&amp;$BC$14,データシート1!$A:$BS,MATCH($BC$12&amp;"_"&amp;BQ$20,データシート1!$A$1:$BS$1,0),0)</f>
        <v>9.597329800499999</v>
      </c>
      <c r="BR33" s="41">
        <f t="shared" si="3"/>
        <v>351.29417261615697</v>
      </c>
      <c r="BT33" s="134" t="str">
        <f t="shared" si="4"/>
        <v>塩竈市</v>
      </c>
      <c r="BU33" s="38">
        <f t="shared" si="25"/>
        <v>351.29417261615697</v>
      </c>
      <c r="BV33" s="69">
        <f t="shared" si="16"/>
        <v>0.27465224354138484</v>
      </c>
      <c r="BW33" s="69">
        <f t="shared" si="5"/>
        <v>0.24399222209876131</v>
      </c>
      <c r="BX33" s="69">
        <f t="shared" si="5"/>
        <v>9.4767618347741875E-3</v>
      </c>
      <c r="BY33" s="69">
        <f t="shared" si="5"/>
        <v>2.1183259607849361E-2</v>
      </c>
      <c r="BZ33" s="69">
        <f t="shared" si="5"/>
        <v>0.15567557568520177</v>
      </c>
      <c r="CA33" s="69">
        <f t="shared" si="5"/>
        <v>0.20388715443988689</v>
      </c>
      <c r="CB33" s="69">
        <f t="shared" si="5"/>
        <v>0.33846510317901818</v>
      </c>
      <c r="CC33" s="69">
        <f t="shared" si="5"/>
        <v>0.18781935445993234</v>
      </c>
      <c r="CD33" s="69">
        <f t="shared" si="5"/>
        <v>0.11700783885830592</v>
      </c>
      <c r="CE33" s="69">
        <f t="shared" si="5"/>
        <v>7.0811515601626435E-2</v>
      </c>
      <c r="CF33" s="69">
        <f t="shared" si="5"/>
        <v>8.9753740728582294E-3</v>
      </c>
      <c r="CG33" s="69">
        <f t="shared" si="5"/>
        <v>0.14167037464622759</v>
      </c>
      <c r="CH33" s="69">
        <f t="shared" si="5"/>
        <v>2.7319923154508347E-2</v>
      </c>
      <c r="CI33" s="135">
        <f t="shared" si="6"/>
        <v>1</v>
      </c>
      <c r="CK33" s="136" t="str">
        <f t="shared" si="7"/>
        <v>塩竈市</v>
      </c>
      <c r="CL33" s="137">
        <f t="shared" si="17"/>
        <v>96.483732652042036</v>
      </c>
      <c r="CM33" s="75">
        <f t="shared" si="18"/>
        <v>4.1447401443536119E-2</v>
      </c>
      <c r="CN33" s="76">
        <f t="shared" si="19"/>
        <v>85.71304578696197</v>
      </c>
      <c r="CO33" s="75">
        <f t="shared" si="20"/>
        <v>4.6655674912538206E-2</v>
      </c>
      <c r="CP33" s="76">
        <f t="shared" si="8"/>
        <v>3.329131207827372</v>
      </c>
      <c r="CQ33" s="75">
        <f t="shared" si="21"/>
        <v>0</v>
      </c>
      <c r="CR33" s="76">
        <f t="shared" si="9"/>
        <v>7.4415556572526986</v>
      </c>
      <c r="CS33" s="75">
        <f t="shared" si="22"/>
        <v>0</v>
      </c>
      <c r="CT33" s="76">
        <f t="shared" si="10"/>
        <v>54.687922556876877</v>
      </c>
      <c r="CU33" s="77">
        <f t="shared" si="23"/>
        <v>0</v>
      </c>
      <c r="CV33" s="18"/>
      <c r="CW33" s="1078">
        <f t="shared" si="24"/>
        <v>3.9990000000000001</v>
      </c>
      <c r="CX33" s="1081">
        <f>VLOOKUP($AX33&amp;"_"&amp;$CW$14,データシート1!$A:$BS,MATCH($CW$12&amp;"_"&amp;CX$20,データシート1!$A$1:$BS$1,0),0)</f>
        <v>3.9990000000000001</v>
      </c>
      <c r="CY33" s="1081">
        <f>VLOOKUP($AX33&amp;"_"&amp;$CW$14,データシート1!$A:$BS,MATCH($CW$12&amp;"_"&amp;CY$20,データシート1!$A$1:$BS$1,0),0)</f>
        <v>0</v>
      </c>
      <c r="CZ33" s="1081">
        <f>VLOOKUP($AX33&amp;"_"&amp;$CW$14,データシート1!$A:$BS,MATCH($CW$12&amp;"_"&amp;CZ$20,データシート1!$A$1:$BS$1,0),0)</f>
        <v>0</v>
      </c>
      <c r="DA33" s="1081">
        <f>VLOOKUP($AX33&amp;"_"&amp;$CW$14,データシート1!$A:$BS,MATCH($CW$12&amp;"_"&amp;DA$20,データシート1!$A$1:$BS$1,0),0)</f>
        <v>0</v>
      </c>
      <c r="DB33" s="1081">
        <f>VLOOKUP($AX33&amp;"_"&amp;$CW$14,データシート1!$A:$BS,MATCH($CW$12&amp;"_"&amp;DB$20,データシート1!$A$1:$BS$1,0),0)</f>
        <v>0</v>
      </c>
      <c r="DC33" s="1081">
        <f>VLOOKUP($AX33&amp;"_"&amp;$CW$14,データシート1!$A:$BS,MATCH($CW$12&amp;"_"&amp;DC$20,データシート1!$A$1:$BS$1,0),0)</f>
        <v>0</v>
      </c>
      <c r="DD33" s="1080">
        <f t="shared" si="11"/>
        <v>3.9990000000000001</v>
      </c>
      <c r="DE33" s="18"/>
      <c r="DF33" s="138">
        <f>VLOOKUP($AX33&amp;"_"&amp;$DF$14,データシート1!$A:$BS,MATCH($DF$12&amp;"_"&amp;DF$20,データシート1!$A$1:$BS$1,0),0)</f>
        <v>1</v>
      </c>
      <c r="DG33" s="74">
        <f>VLOOKUP($AX33&amp;"_"&amp;$DF$14,データシート1!$A:$BS,MATCH($DF$12&amp;"_"&amp;DG$20,データシート1!$A$1:$BS$1,0),0)</f>
        <v>0</v>
      </c>
      <c r="DH33" s="74">
        <f>VLOOKUP($AX33&amp;"_"&amp;$DF$14,データシート1!$A:$BS,MATCH($DF$12&amp;"_"&amp;DH$20,データシート1!$A$1:$BS$1,0),0)</f>
        <v>0</v>
      </c>
      <c r="DI33" s="74">
        <f>VLOOKUP($AX33&amp;"_"&amp;$DF$14,データシート1!$A:$BS,MATCH($DF$12&amp;"_"&amp;DI$20,データシート1!$A$1:$BS$1,0),0)</f>
        <v>0</v>
      </c>
      <c r="DJ33" s="74">
        <f>VLOOKUP($AX33&amp;"_"&amp;$DF$14,データシート1!$A:$BS,MATCH($DF$12&amp;"_"&amp;DJ$20,データシート1!$A$1:$BS$1,0),0)</f>
        <v>0</v>
      </c>
      <c r="DK33" s="74">
        <f>VLOOKUP($AX33&amp;"_"&amp;$DF$14,データシート1!$A:$BS,MATCH($DF$12&amp;"_"&amp;DK$20,データシート1!$A$1:$BS$1,0),0)</f>
        <v>0</v>
      </c>
      <c r="DL33" s="78">
        <f t="shared" si="12"/>
        <v>1</v>
      </c>
      <c r="DM33" s="18"/>
      <c r="DN33" s="139">
        <f t="shared" si="26"/>
        <v>1</v>
      </c>
      <c r="DO33" s="140">
        <f t="shared" si="27"/>
        <v>0</v>
      </c>
      <c r="DP33" s="140">
        <f t="shared" si="13"/>
        <v>0</v>
      </c>
      <c r="DQ33" s="140">
        <f t="shared" si="13"/>
        <v>0</v>
      </c>
      <c r="DR33" s="140">
        <f t="shared" si="13"/>
        <v>0</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04216</v>
      </c>
      <c r="AY34" s="20" t="str">
        <f>IF(IFERROR(比較地域マスタ!$Z19,"")=0,"",IFERROR(比較地域マスタ!$Z19,""))</f>
        <v>富谷市</v>
      </c>
      <c r="BB34" s="122" t="str">
        <f t="shared" si="0"/>
        <v>04216</v>
      </c>
      <c r="BC34" s="123" t="str">
        <f t="shared" si="0"/>
        <v>富谷市</v>
      </c>
      <c r="BD34" s="40">
        <f t="shared" si="14"/>
        <v>199.78193435404384</v>
      </c>
      <c r="BE34" s="40">
        <f t="shared" si="15"/>
        <v>31.904772196796724</v>
      </c>
      <c r="BF34" s="40">
        <f>VLOOKUP($AX34&amp;"_"&amp;$BC$14,データシート1!$A:$BS,MATCH($BC$12&amp;"_"&amp;BF$20,データシート1!$A$1:$BS$1,0),0)</f>
        <v>28.668073909420631</v>
      </c>
      <c r="BG34" s="40">
        <f>VLOOKUP($AX34&amp;"_"&amp;$BC$14,データシート1!$A:$BS,MATCH($BC$12&amp;"_"&amp;BG$20,データシート1!$A$1:$BS$1,0),0)</f>
        <v>2.7893916631696456</v>
      </c>
      <c r="BH34" s="40">
        <f>VLOOKUP($AX34&amp;"_"&amp;$BC$14,データシート1!$A:$BS,MATCH($BC$12&amp;"_"&amp;BH$20,データシート1!$A$1:$BS$1,0),0)</f>
        <v>0.44730662420644635</v>
      </c>
      <c r="BI34" s="40">
        <f>VLOOKUP($AX34&amp;"_"&amp;$BC$14,データシート1!$A:$BS,MATCH($BC$12&amp;"_"&amp;BI$20,データシート1!$A$1:$BS$1,0),0)</f>
        <v>43.631779147263906</v>
      </c>
      <c r="BJ34" s="40">
        <f>VLOOKUP($AX34&amp;"_"&amp;$BC$14,データシート1!$A:$BS,MATCH($BC$12&amp;"_"&amp;BJ$20,データシート1!$A$1:$BS$1,0),0)</f>
        <v>59.131326837077708</v>
      </c>
      <c r="BK34" s="40">
        <f t="shared" si="1"/>
        <v>65.114056172905492</v>
      </c>
      <c r="BL34" s="40">
        <f t="shared" si="2"/>
        <v>62.022558151467699</v>
      </c>
      <c r="BM34" s="40">
        <f>VLOOKUP($AX34&amp;"_"&amp;$BC$14,データシート1!$A:$BS,MATCH($BC$12&amp;"_"&amp;BM$20,データシート1!$A$1:$BS$1,0),0)</f>
        <v>43.73370820300299</v>
      </c>
      <c r="BN34" s="40">
        <f>VLOOKUP($AX34&amp;"_"&amp;$BC$14,データシート1!$A:$BS,MATCH($BC$12&amp;"_"&amp;BN$20,データシート1!$A$1:$BS$1,0),0)</f>
        <v>18.288849948464708</v>
      </c>
      <c r="BO34" s="40">
        <f>VLOOKUP($AX34&amp;"_"&amp;$BC$14,データシート1!$A:$BS,MATCH($BC$12&amp;"_"&amp;BO$20,データシート1!$A$1:$BS$1,0),0)</f>
        <v>3.0914980214377961</v>
      </c>
      <c r="BP34" s="40">
        <f>VLOOKUP($AX34&amp;"_"&amp;$BC$14,データシート1!$A:$BS,MATCH($BC$12&amp;"_"&amp;BP$20,データシート1!$A$1:$BS$1,0),0)</f>
        <v>0</v>
      </c>
      <c r="BQ34" s="40">
        <f>VLOOKUP($AX34&amp;"_"&amp;$BC$14,データシート1!$A:$BS,MATCH($BC$12&amp;"_"&amp;BQ$20,データシート1!$A$1:$BS$1,0),0)</f>
        <v>0</v>
      </c>
      <c r="BR34" s="41">
        <f t="shared" si="3"/>
        <v>199.78193435404384</v>
      </c>
      <c r="BT34" s="134" t="str">
        <f t="shared" si="4"/>
        <v>富谷市</v>
      </c>
      <c r="BU34" s="38">
        <f t="shared" si="25"/>
        <v>199.78193435404384</v>
      </c>
      <c r="BV34" s="69">
        <f t="shared" si="16"/>
        <v>0.15969798420440076</v>
      </c>
      <c r="BW34" s="69">
        <f t="shared" si="5"/>
        <v>0.14349682818976245</v>
      </c>
      <c r="BX34" s="69">
        <f t="shared" si="5"/>
        <v>1.396218167667964E-2</v>
      </c>
      <c r="BY34" s="69">
        <f t="shared" si="5"/>
        <v>2.2389743379586627E-3</v>
      </c>
      <c r="BZ34" s="69">
        <f t="shared" si="5"/>
        <v>0.21839702017271384</v>
      </c>
      <c r="CA34" s="69">
        <f t="shared" si="5"/>
        <v>0.29597934882484439</v>
      </c>
      <c r="CB34" s="69">
        <f t="shared" si="5"/>
        <v>0.32592564679804092</v>
      </c>
      <c r="CC34" s="69">
        <f t="shared" si="5"/>
        <v>0.31045128455686255</v>
      </c>
      <c r="CD34" s="69">
        <f t="shared" si="5"/>
        <v>0.21890722173857941</v>
      </c>
      <c r="CE34" s="69">
        <f t="shared" si="5"/>
        <v>9.1544062818283145E-2</v>
      </c>
      <c r="CF34" s="69">
        <f t="shared" si="5"/>
        <v>1.5474362241178392E-2</v>
      </c>
      <c r="CG34" s="69">
        <f t="shared" si="5"/>
        <v>0</v>
      </c>
      <c r="CH34" s="69">
        <f t="shared" si="5"/>
        <v>0</v>
      </c>
      <c r="CI34" s="135">
        <f t="shared" si="6"/>
        <v>1</v>
      </c>
      <c r="CK34" s="136" t="str">
        <f t="shared" si="7"/>
        <v>富谷市</v>
      </c>
      <c r="CL34" s="137">
        <f t="shared" si="17"/>
        <v>31.904772196796724</v>
      </c>
      <c r="CM34" s="75">
        <f t="shared" si="18"/>
        <v>0.20379396410963274</v>
      </c>
      <c r="CN34" s="76">
        <f t="shared" si="19"/>
        <v>28.668073909420631</v>
      </c>
      <c r="CO34" s="75">
        <f t="shared" si="20"/>
        <v>0.22680281976890587</v>
      </c>
      <c r="CP34" s="76">
        <f t="shared" si="8"/>
        <v>2.7893916631696456</v>
      </c>
      <c r="CQ34" s="75">
        <f t="shared" si="21"/>
        <v>0</v>
      </c>
      <c r="CR34" s="76">
        <f t="shared" si="9"/>
        <v>0.44730662420644635</v>
      </c>
      <c r="CS34" s="75">
        <f t="shared" si="22"/>
        <v>0</v>
      </c>
      <c r="CT34" s="76">
        <f t="shared" si="10"/>
        <v>43.631779147263906</v>
      </c>
      <c r="CU34" s="77">
        <f t="shared" si="23"/>
        <v>3.6808033763177643E-2</v>
      </c>
      <c r="CV34" s="18"/>
      <c r="CW34" s="1078">
        <f t="shared" si="24"/>
        <v>6.5019999999999998</v>
      </c>
      <c r="CX34" s="1081">
        <f>VLOOKUP($AX34&amp;"_"&amp;$CW$14,データシート1!$A:$BS,MATCH($CW$12&amp;"_"&amp;CX$20,データシート1!$A$1:$BS$1,0),0)</f>
        <v>6.5019999999999998</v>
      </c>
      <c r="CY34" s="1081">
        <f>VLOOKUP($AX34&amp;"_"&amp;$CW$14,データシート1!$A:$BS,MATCH($CW$12&amp;"_"&amp;CY$20,データシート1!$A$1:$BS$1,0),0)</f>
        <v>0</v>
      </c>
      <c r="CZ34" s="1081">
        <f>VLOOKUP($AX34&amp;"_"&amp;$CW$14,データシート1!$A:$BS,MATCH($CW$12&amp;"_"&amp;CZ$20,データシート1!$A$1:$BS$1,0),0)</f>
        <v>0</v>
      </c>
      <c r="DA34" s="1081">
        <f>VLOOKUP($AX34&amp;"_"&amp;$CW$14,データシート1!$A:$BS,MATCH($CW$12&amp;"_"&amp;DA$20,データシート1!$A$1:$BS$1,0),0)</f>
        <v>1.6060000000000001</v>
      </c>
      <c r="DB34" s="1081">
        <f>VLOOKUP($AX34&amp;"_"&amp;$CW$14,データシート1!$A:$BS,MATCH($CW$12&amp;"_"&amp;DB$20,データシート1!$A$1:$BS$1,0),0)</f>
        <v>0</v>
      </c>
      <c r="DC34" s="1081">
        <f>VLOOKUP($AX34&amp;"_"&amp;$CW$14,データシート1!$A:$BS,MATCH($CW$12&amp;"_"&amp;DC$20,データシート1!$A$1:$BS$1,0),0)</f>
        <v>0</v>
      </c>
      <c r="DD34" s="1080">
        <f t="shared" si="11"/>
        <v>8.1080000000000005</v>
      </c>
      <c r="DE34" s="18"/>
      <c r="DF34" s="138">
        <f>VLOOKUP($AX34&amp;"_"&amp;$DF$14,データシート1!$A:$BS,MATCH($DF$12&amp;"_"&amp;DF$20,データシート1!$A$1:$BS$1,0),0)</f>
        <v>2</v>
      </c>
      <c r="DG34" s="74">
        <f>VLOOKUP($AX34&amp;"_"&amp;$DF$14,データシート1!$A:$BS,MATCH($DF$12&amp;"_"&amp;DG$20,データシート1!$A$1:$BS$1,0),0)</f>
        <v>0</v>
      </c>
      <c r="DH34" s="74">
        <f>VLOOKUP($AX34&amp;"_"&amp;$DF$14,データシート1!$A:$BS,MATCH($DF$12&amp;"_"&amp;DH$20,データシート1!$A$1:$BS$1,0),0)</f>
        <v>0</v>
      </c>
      <c r="DI34" s="74">
        <f>VLOOKUP($AX34&amp;"_"&amp;$DF$14,データシート1!$A:$BS,MATCH($DF$12&amp;"_"&amp;DI$20,データシート1!$A$1:$BS$1,0),0)</f>
        <v>1</v>
      </c>
      <c r="DJ34" s="74">
        <f>VLOOKUP($AX34&amp;"_"&amp;$DF$14,データシート1!$A:$BS,MATCH($DF$12&amp;"_"&amp;DJ$20,データシート1!$A$1:$BS$1,0),0)</f>
        <v>0</v>
      </c>
      <c r="DK34" s="74">
        <f>VLOOKUP($AX34&amp;"_"&amp;$DF$14,データシート1!$A:$BS,MATCH($DF$12&amp;"_"&amp;DK$20,データシート1!$A$1:$BS$1,0),0)</f>
        <v>0</v>
      </c>
      <c r="DL34" s="78">
        <f t="shared" si="12"/>
        <v>3</v>
      </c>
      <c r="DM34" s="18"/>
      <c r="DN34" s="139">
        <f t="shared" si="26"/>
        <v>0.8</v>
      </c>
      <c r="DO34" s="140">
        <f t="shared" si="27"/>
        <v>0</v>
      </c>
      <c r="DP34" s="140">
        <f t="shared" si="13"/>
        <v>0</v>
      </c>
      <c r="DQ34" s="140">
        <f t="shared" si="13"/>
        <v>0.2</v>
      </c>
      <c r="DR34" s="140">
        <f t="shared" si="13"/>
        <v>0</v>
      </c>
      <c r="DS34" s="141">
        <f t="shared" si="28"/>
        <v>0</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46208</v>
      </c>
      <c r="AY35" s="20" t="str">
        <f>IF(IFERROR(比較地域マスタ!$Z20,"")=0,"",IFERROR(比較地域マスタ!$Z20,""))</f>
        <v>出水市</v>
      </c>
      <c r="BB35" s="122" t="str">
        <f t="shared" si="0"/>
        <v>46208</v>
      </c>
      <c r="BC35" s="123" t="str">
        <f t="shared" si="0"/>
        <v>出水市</v>
      </c>
      <c r="BD35" s="40">
        <f t="shared" si="14"/>
        <v>306.05087308259448</v>
      </c>
      <c r="BE35" s="40">
        <f t="shared" si="15"/>
        <v>87.1880546398192</v>
      </c>
      <c r="BF35" s="40">
        <f>VLOOKUP($AX35&amp;"_"&amp;$BC$14,データシート1!$A:$BS,MATCH($BC$12&amp;"_"&amp;BF$20,データシート1!$A$1:$BS$1,0),0)</f>
        <v>47.523629695232898</v>
      </c>
      <c r="BG35" s="40">
        <f>VLOOKUP($AX35&amp;"_"&amp;$BC$14,データシート1!$A:$BS,MATCH($BC$12&amp;"_"&amp;BG$20,データシート1!$A$1:$BS$1,0),0)</f>
        <v>3.6753864612117275</v>
      </c>
      <c r="BH35" s="40">
        <f>VLOOKUP($AX35&amp;"_"&amp;$BC$14,データシート1!$A:$BS,MATCH($BC$12&amp;"_"&amp;BH$20,データシート1!$A$1:$BS$1,0),0)</f>
        <v>35.989038483374564</v>
      </c>
      <c r="BI35" s="40">
        <f>VLOOKUP($AX35&amp;"_"&amp;$BC$14,データシート1!$A:$BS,MATCH($BC$12&amp;"_"&amp;BI$20,データシート1!$A$1:$BS$1,0),0)</f>
        <v>53.15209509103255</v>
      </c>
      <c r="BJ35" s="40">
        <f>VLOOKUP($AX35&amp;"_"&amp;$BC$14,データシート1!$A:$BS,MATCH($BC$12&amp;"_"&amp;BJ$20,データシート1!$A$1:$BS$1,0),0)</f>
        <v>51.733812130580226</v>
      </c>
      <c r="BK35" s="40">
        <f t="shared" si="1"/>
        <v>108.80894532977783</v>
      </c>
      <c r="BL35" s="40">
        <f t="shared" si="2"/>
        <v>105.52857665911652</v>
      </c>
      <c r="BM35" s="40">
        <f>VLOOKUP($AX35&amp;"_"&amp;$BC$14,データシート1!$A:$BS,MATCH($BC$12&amp;"_"&amp;BM$20,データシート1!$A$1:$BS$1,0),0)</f>
        <v>47.88722796065916</v>
      </c>
      <c r="BN35" s="40">
        <f>VLOOKUP($AX35&amp;"_"&amp;$BC$14,データシート1!$A:$BS,MATCH($BC$12&amp;"_"&amp;BN$20,データシート1!$A$1:$BS$1,0),0)</f>
        <v>57.641348698457364</v>
      </c>
      <c r="BO35" s="40">
        <f>VLOOKUP($AX35&amp;"_"&amp;$BC$14,データシート1!$A:$BS,MATCH($BC$12&amp;"_"&amp;BO$20,データシート1!$A$1:$BS$1,0),0)</f>
        <v>3.1307674933585599</v>
      </c>
      <c r="BP35" s="40">
        <f>VLOOKUP($AX35&amp;"_"&amp;$BC$14,データシート1!$A:$BS,MATCH($BC$12&amp;"_"&amp;BP$20,データシート1!$A$1:$BS$1,0),0)</f>
        <v>0.14960117730274819</v>
      </c>
      <c r="BQ35" s="40">
        <f>VLOOKUP($AX35&amp;"_"&amp;$BC$14,データシート1!$A:$BS,MATCH($BC$12&amp;"_"&amp;BQ$20,データシート1!$A$1:$BS$1,0),0)</f>
        <v>5.1679658913846813</v>
      </c>
      <c r="BR35" s="41">
        <f t="shared" si="3"/>
        <v>306.05087308259448</v>
      </c>
      <c r="BT35" s="134" t="str">
        <f t="shared" si="4"/>
        <v>出水市</v>
      </c>
      <c r="BU35" s="38">
        <f t="shared" si="25"/>
        <v>306.05087308259448</v>
      </c>
      <c r="BV35" s="69">
        <f t="shared" si="16"/>
        <v>0.28488092114113855</v>
      </c>
      <c r="BW35" s="69">
        <f t="shared" si="5"/>
        <v>0.15528016377332018</v>
      </c>
      <c r="BX35" s="69">
        <f t="shared" si="5"/>
        <v>1.2009070335897537E-2</v>
      </c>
      <c r="BY35" s="69">
        <f t="shared" si="5"/>
        <v>0.1175916870319208</v>
      </c>
      <c r="BZ35" s="69">
        <f t="shared" si="5"/>
        <v>0.17367078406173442</v>
      </c>
      <c r="CA35" s="69">
        <f t="shared" si="5"/>
        <v>0.16903664286106687</v>
      </c>
      <c r="CB35" s="69">
        <f t="shared" si="5"/>
        <v>0.3555256818379125</v>
      </c>
      <c r="CC35" s="69">
        <f t="shared" si="5"/>
        <v>0.34480730473406407</v>
      </c>
      <c r="CD35" s="69">
        <f t="shared" si="5"/>
        <v>0.15646819588629551</v>
      </c>
      <c r="CE35" s="69">
        <f t="shared" si="5"/>
        <v>0.18833910884776855</v>
      </c>
      <c r="CF35" s="69">
        <f t="shared" si="5"/>
        <v>1.0229565633402569E-2</v>
      </c>
      <c r="CG35" s="69">
        <f t="shared" si="5"/>
        <v>4.8881147044587932E-4</v>
      </c>
      <c r="CH35" s="69">
        <f t="shared" si="5"/>
        <v>1.6885970098147681E-2</v>
      </c>
      <c r="CI35" s="135">
        <f t="shared" si="6"/>
        <v>1</v>
      </c>
      <c r="CK35" s="136" t="str">
        <f t="shared" si="7"/>
        <v>出水市</v>
      </c>
      <c r="CL35" s="137">
        <f t="shared" si="17"/>
        <v>87.1880546398192</v>
      </c>
      <c r="CM35" s="75">
        <f t="shared" si="18"/>
        <v>0.30399806612837349</v>
      </c>
      <c r="CN35" s="76">
        <f t="shared" si="19"/>
        <v>47.523629695232898</v>
      </c>
      <c r="CO35" s="75">
        <f t="shared" si="20"/>
        <v>0.55772255128607562</v>
      </c>
      <c r="CP35" s="76">
        <f t="shared" si="8"/>
        <v>3.6753864612117275</v>
      </c>
      <c r="CQ35" s="75">
        <f t="shared" si="21"/>
        <v>0</v>
      </c>
      <c r="CR35" s="76">
        <f t="shared" si="9"/>
        <v>35.989038483374564</v>
      </c>
      <c r="CS35" s="75">
        <f t="shared" si="22"/>
        <v>0</v>
      </c>
      <c r="CT35" s="76">
        <f t="shared" si="10"/>
        <v>53.15209509103255</v>
      </c>
      <c r="CU35" s="77">
        <f t="shared" si="23"/>
        <v>0</v>
      </c>
      <c r="CV35" s="18"/>
      <c r="CW35" s="1078">
        <f t="shared" si="24"/>
        <v>26.504999999999999</v>
      </c>
      <c r="CX35" s="1081">
        <f>VLOOKUP($AX35&amp;"_"&amp;$CW$14,データシート1!$A:$BS,MATCH($CW$12&amp;"_"&amp;CX$20,データシート1!$A$1:$BS$1,0),0)</f>
        <v>26.504999999999999</v>
      </c>
      <c r="CY35" s="1081">
        <f>VLOOKUP($AX35&amp;"_"&amp;$CW$14,データシート1!$A:$BS,MATCH($CW$12&amp;"_"&amp;CY$20,データシート1!$A$1:$BS$1,0),0)</f>
        <v>0</v>
      </c>
      <c r="CZ35" s="1081">
        <f>VLOOKUP($AX35&amp;"_"&amp;$CW$14,データシート1!$A:$BS,MATCH($CW$12&amp;"_"&amp;CZ$20,データシート1!$A$1:$BS$1,0),0)</f>
        <v>0</v>
      </c>
      <c r="DA35" s="1081">
        <f>VLOOKUP($AX35&amp;"_"&amp;$CW$14,データシート1!$A:$BS,MATCH($CW$12&amp;"_"&amp;DA$20,データシート1!$A$1:$BS$1,0),0)</f>
        <v>0</v>
      </c>
      <c r="DB35" s="1081">
        <f>VLOOKUP($AX35&amp;"_"&amp;$CW$14,データシート1!$A:$BS,MATCH($CW$12&amp;"_"&amp;DB$20,データシート1!$A$1:$BS$1,0),0)</f>
        <v>0</v>
      </c>
      <c r="DC35" s="1081">
        <f>VLOOKUP($AX35&amp;"_"&amp;$CW$14,データシート1!$A:$BS,MATCH($CW$12&amp;"_"&amp;DC$20,データシート1!$A$1:$BS$1,0),0)</f>
        <v>0</v>
      </c>
      <c r="DD35" s="1080">
        <f t="shared" si="11"/>
        <v>26.504999999999999</v>
      </c>
      <c r="DE35" s="18"/>
      <c r="DF35" s="138">
        <f>VLOOKUP($AX35&amp;"_"&amp;$DF$14,データシート1!$A:$BS,MATCH($DF$12&amp;"_"&amp;DF$20,データシート1!$A$1:$BS$1,0),0)</f>
        <v>5</v>
      </c>
      <c r="DG35" s="74">
        <f>VLOOKUP($AX35&amp;"_"&amp;$DF$14,データシート1!$A:$BS,MATCH($DF$12&amp;"_"&amp;DG$20,データシート1!$A$1:$BS$1,0),0)</f>
        <v>0</v>
      </c>
      <c r="DH35" s="74">
        <f>VLOOKUP($AX35&amp;"_"&amp;$DF$14,データシート1!$A:$BS,MATCH($DF$12&amp;"_"&amp;DH$20,データシート1!$A$1:$BS$1,0),0)</f>
        <v>0</v>
      </c>
      <c r="DI35" s="74">
        <f>VLOOKUP($AX35&amp;"_"&amp;$DF$14,データシート1!$A:$BS,MATCH($DF$12&amp;"_"&amp;DI$20,データシート1!$A$1:$BS$1,0),0)</f>
        <v>0</v>
      </c>
      <c r="DJ35" s="74">
        <f>VLOOKUP($AX35&amp;"_"&amp;$DF$14,データシート1!$A:$BS,MATCH($DF$12&amp;"_"&amp;DJ$20,データシート1!$A$1:$BS$1,0),0)</f>
        <v>0</v>
      </c>
      <c r="DK35" s="74">
        <f>VLOOKUP($AX35&amp;"_"&amp;$DF$14,データシート1!$A:$BS,MATCH($DF$12&amp;"_"&amp;DK$20,データシート1!$A$1:$BS$1,0),0)</f>
        <v>0</v>
      </c>
      <c r="DL35" s="78">
        <f t="shared" si="12"/>
        <v>5</v>
      </c>
      <c r="DM35" s="18"/>
      <c r="DN35" s="139">
        <f t="shared" si="26"/>
        <v>1</v>
      </c>
      <c r="DO35" s="140">
        <f t="shared" si="27"/>
        <v>0</v>
      </c>
      <c r="DP35" s="140">
        <f t="shared" si="13"/>
        <v>0</v>
      </c>
      <c r="DQ35" s="140">
        <f t="shared" si="13"/>
        <v>0</v>
      </c>
      <c r="DR35" s="140">
        <f t="shared" si="13"/>
        <v>0</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07210</v>
      </c>
      <c r="AY36" s="20" t="str">
        <f>IF(IFERROR(比較地域マスタ!$Z21,"")=0,"",IFERROR(比較地域マスタ!$Z21,""))</f>
        <v>二本松市</v>
      </c>
      <c r="BB36" s="122" t="str">
        <f t="shared" si="0"/>
        <v>07210</v>
      </c>
      <c r="BC36" s="123" t="str">
        <f t="shared" si="0"/>
        <v>二本松市</v>
      </c>
      <c r="BD36" s="40">
        <f t="shared" si="14"/>
        <v>394.22142186821674</v>
      </c>
      <c r="BE36" s="40">
        <f t="shared" si="15"/>
        <v>152.3266371533891</v>
      </c>
      <c r="BF36" s="40">
        <f>VLOOKUP($AX36&amp;"_"&amp;$BC$14,データシート1!$A:$BS,MATCH($BC$12&amp;"_"&amp;BF$20,データシート1!$A$1:$BS$1,0),0)</f>
        <v>135.19653609749369</v>
      </c>
      <c r="BG36" s="40">
        <f>VLOOKUP($AX36&amp;"_"&amp;$BC$14,データシート1!$A:$BS,MATCH($BC$12&amp;"_"&amp;BG$20,データシート1!$A$1:$BS$1,0),0)</f>
        <v>5.7745159234262049</v>
      </c>
      <c r="BH36" s="40">
        <f>VLOOKUP($AX36&amp;"_"&amp;$BC$14,データシート1!$A:$BS,MATCH($BC$12&amp;"_"&amp;BH$20,データシート1!$A$1:$BS$1,0),0)</f>
        <v>11.35558513246921</v>
      </c>
      <c r="BI36" s="40">
        <f>VLOOKUP($AX36&amp;"_"&amp;$BC$14,データシート1!$A:$BS,MATCH($BC$12&amp;"_"&amp;BI$20,データシート1!$A$1:$BS$1,0),0)</f>
        <v>52.647103550541445</v>
      </c>
      <c r="BJ36" s="40">
        <f>VLOOKUP($AX36&amp;"_"&amp;$BC$14,データシート1!$A:$BS,MATCH($BC$12&amp;"_"&amp;BJ$20,データシート1!$A$1:$BS$1,0),0)</f>
        <v>69.021154339351199</v>
      </c>
      <c r="BK36" s="40">
        <f t="shared" si="1"/>
        <v>116.69919058001349</v>
      </c>
      <c r="BL36" s="40">
        <f t="shared" si="2"/>
        <v>113.53558060037886</v>
      </c>
      <c r="BM36" s="40">
        <f>VLOOKUP($AX36&amp;"_"&amp;$BC$14,データシート1!$A:$BS,MATCH($BC$12&amp;"_"&amp;BM$20,データシート1!$A$1:$BS$1,0),0)</f>
        <v>53.310034248030334</v>
      </c>
      <c r="BN36" s="40">
        <f>VLOOKUP($AX36&amp;"_"&amp;$BC$14,データシート1!$A:$BS,MATCH($BC$12&amp;"_"&amp;BN$20,データシート1!$A$1:$BS$1,0),0)</f>
        <v>60.225546352348523</v>
      </c>
      <c r="BO36" s="40">
        <f>VLOOKUP($AX36&amp;"_"&amp;$BC$14,データシート1!$A:$BS,MATCH($BC$12&amp;"_"&amp;BO$20,データシート1!$A$1:$BS$1,0),0)</f>
        <v>3.163609979634634</v>
      </c>
      <c r="BP36" s="40">
        <f>VLOOKUP($AX36&amp;"_"&amp;$BC$14,データシート1!$A:$BS,MATCH($BC$12&amp;"_"&amp;BP$20,データシート1!$A$1:$BS$1,0),0)</f>
        <v>0</v>
      </c>
      <c r="BQ36" s="40">
        <f>VLOOKUP($AX36&amp;"_"&amp;$BC$14,データシート1!$A:$BS,MATCH($BC$12&amp;"_"&amp;BQ$20,データシート1!$A$1:$BS$1,0),0)</f>
        <v>3.52733624492152</v>
      </c>
      <c r="BR36" s="41">
        <f t="shared" si="3"/>
        <v>394.22142186821674</v>
      </c>
      <c r="BT36" s="134" t="str">
        <f t="shared" si="4"/>
        <v>二本松市</v>
      </c>
      <c r="BU36" s="38">
        <f t="shared" si="25"/>
        <v>394.22142186821674</v>
      </c>
      <c r="BV36" s="69">
        <f t="shared" si="16"/>
        <v>0.38639868029371061</v>
      </c>
      <c r="BW36" s="69">
        <f t="shared" si="5"/>
        <v>0.34294568635260059</v>
      </c>
      <c r="BX36" s="69">
        <f t="shared" si="5"/>
        <v>1.4647899893569337E-2</v>
      </c>
      <c r="BY36" s="69">
        <f t="shared" si="5"/>
        <v>2.8805094047540725E-2</v>
      </c>
      <c r="BZ36" s="69">
        <f t="shared" si="5"/>
        <v>0.1335470388723338</v>
      </c>
      <c r="CA36" s="69">
        <f t="shared" si="5"/>
        <v>0.17508220129758476</v>
      </c>
      <c r="CB36" s="69">
        <f t="shared" si="5"/>
        <v>0.29602447788599517</v>
      </c>
      <c r="CC36" s="69">
        <f t="shared" si="5"/>
        <v>0.2879995208335796</v>
      </c>
      <c r="CD36" s="69">
        <f t="shared" si="5"/>
        <v>0.13522865905001785</v>
      </c>
      <c r="CE36" s="69">
        <f t="shared" si="5"/>
        <v>0.15277086178356175</v>
      </c>
      <c r="CF36" s="69">
        <f t="shared" si="5"/>
        <v>8.0249570524155555E-3</v>
      </c>
      <c r="CG36" s="69">
        <f t="shared" si="5"/>
        <v>0</v>
      </c>
      <c r="CH36" s="69">
        <f t="shared" si="5"/>
        <v>8.9476016503757232E-3</v>
      </c>
      <c r="CI36" s="135">
        <f t="shared" si="6"/>
        <v>1</v>
      </c>
      <c r="CK36" s="136" t="str">
        <f t="shared" si="7"/>
        <v>二本松市</v>
      </c>
      <c r="CL36" s="137">
        <f t="shared" si="17"/>
        <v>152.3266371533891</v>
      </c>
      <c r="CM36" s="75">
        <f t="shared" si="18"/>
        <v>1</v>
      </c>
      <c r="CN36" s="76">
        <f t="shared" si="19"/>
        <v>135.19653609749369</v>
      </c>
      <c r="CO36" s="75">
        <f t="shared" si="20"/>
        <v>1</v>
      </c>
      <c r="CP36" s="76">
        <f t="shared" si="8"/>
        <v>5.7745159234262049</v>
      </c>
      <c r="CQ36" s="75">
        <f t="shared" si="21"/>
        <v>0</v>
      </c>
      <c r="CR36" s="76">
        <f t="shared" si="9"/>
        <v>11.35558513246921</v>
      </c>
      <c r="CS36" s="75">
        <f t="shared" si="22"/>
        <v>0</v>
      </c>
      <c r="CT36" s="76">
        <f t="shared" si="10"/>
        <v>52.647103550541445</v>
      </c>
      <c r="CU36" s="77">
        <f t="shared" si="23"/>
        <v>7.024128110770432E-2</v>
      </c>
      <c r="CV36" s="18"/>
      <c r="CW36" s="1078">
        <f t="shared" si="24"/>
        <v>152.79499999999999</v>
      </c>
      <c r="CX36" s="1081">
        <f>VLOOKUP($AX36&amp;"_"&amp;$CW$14,データシート1!$A:$BS,MATCH($CW$12&amp;"_"&amp;CX$20,データシート1!$A$1:$BS$1,0),0)</f>
        <v>152.79499999999999</v>
      </c>
      <c r="CY36" s="1081">
        <f>VLOOKUP($AX36&amp;"_"&amp;$CW$14,データシート1!$A:$BS,MATCH($CW$12&amp;"_"&amp;CY$20,データシート1!$A$1:$BS$1,0),0)</f>
        <v>0</v>
      </c>
      <c r="CZ36" s="1081">
        <f>VLOOKUP($AX36&amp;"_"&amp;$CW$14,データシート1!$A:$BS,MATCH($CW$12&amp;"_"&amp;CZ$20,データシート1!$A$1:$BS$1,0),0)</f>
        <v>0</v>
      </c>
      <c r="DA36" s="1081">
        <f>VLOOKUP($AX36&amp;"_"&amp;$CW$14,データシート1!$A:$BS,MATCH($CW$12&amp;"_"&amp;DA$20,データシート1!$A$1:$BS$1,0),0)</f>
        <v>3.698</v>
      </c>
      <c r="DB36" s="1081">
        <f>VLOOKUP($AX36&amp;"_"&amp;$CW$14,データシート1!$A:$BS,MATCH($CW$12&amp;"_"&amp;DB$20,データシート1!$A$1:$BS$1,0),0)</f>
        <v>0</v>
      </c>
      <c r="DC36" s="1081">
        <f>VLOOKUP($AX36&amp;"_"&amp;$CW$14,データシート1!$A:$BS,MATCH($CW$12&amp;"_"&amp;DC$20,データシート1!$A$1:$BS$1,0),0)</f>
        <v>0</v>
      </c>
      <c r="DD36" s="1080">
        <f t="shared" si="11"/>
        <v>156.49299999999999</v>
      </c>
      <c r="DE36" s="18"/>
      <c r="DF36" s="138">
        <f>VLOOKUP($AX36&amp;"_"&amp;$DF$14,データシート1!$A:$BS,MATCH($DF$12&amp;"_"&amp;DF$20,データシート1!$A$1:$BS$1,0),0)</f>
        <v>10</v>
      </c>
      <c r="DG36" s="74">
        <f>VLOOKUP($AX36&amp;"_"&amp;$DF$14,データシート1!$A:$BS,MATCH($DF$12&amp;"_"&amp;DG$20,データシート1!$A$1:$BS$1,0),0)</f>
        <v>0</v>
      </c>
      <c r="DH36" s="74">
        <f>VLOOKUP($AX36&amp;"_"&amp;$DF$14,データシート1!$A:$BS,MATCH($DF$12&amp;"_"&amp;DH$20,データシート1!$A$1:$BS$1,0),0)</f>
        <v>0</v>
      </c>
      <c r="DI36" s="74">
        <f>VLOOKUP($AX36&amp;"_"&amp;$DF$14,データシート1!$A:$BS,MATCH($DF$12&amp;"_"&amp;DI$20,データシート1!$A$1:$BS$1,0),0)</f>
        <v>1</v>
      </c>
      <c r="DJ36" s="74">
        <f>VLOOKUP($AX36&amp;"_"&amp;$DF$14,データシート1!$A:$BS,MATCH($DF$12&amp;"_"&amp;DJ$20,データシート1!$A$1:$BS$1,0),0)</f>
        <v>0</v>
      </c>
      <c r="DK36" s="74">
        <f>VLOOKUP($AX36&amp;"_"&amp;$DF$14,データシート1!$A:$BS,MATCH($DF$12&amp;"_"&amp;DK$20,データシート1!$A$1:$BS$1,0),0)</f>
        <v>0</v>
      </c>
      <c r="DL36" s="78">
        <f t="shared" si="12"/>
        <v>11</v>
      </c>
      <c r="DM36" s="18"/>
      <c r="DN36" s="139">
        <f t="shared" si="26"/>
        <v>0.98</v>
      </c>
      <c r="DO36" s="140">
        <f t="shared" si="27"/>
        <v>0</v>
      </c>
      <c r="DP36" s="140">
        <f t="shared" si="13"/>
        <v>0</v>
      </c>
      <c r="DQ36" s="140">
        <f t="shared" si="13"/>
        <v>0.02</v>
      </c>
      <c r="DR36" s="140">
        <f t="shared" si="13"/>
        <v>0</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26212</v>
      </c>
      <c r="AY37" s="20" t="str">
        <f>IF(IFERROR(比較地域マスタ!$Z22,"")=0,"",IFERROR(比較地域マスタ!$Z22,""))</f>
        <v>京丹後市</v>
      </c>
      <c r="BB37" s="122" t="str">
        <f t="shared" si="0"/>
        <v>26212</v>
      </c>
      <c r="BC37" s="123" t="str">
        <f t="shared" si="0"/>
        <v>京丹後市</v>
      </c>
      <c r="BD37" s="40">
        <f t="shared" si="14"/>
        <v>265.2935672529083</v>
      </c>
      <c r="BE37" s="40">
        <f t="shared" si="15"/>
        <v>45.587889586580573</v>
      </c>
      <c r="BF37" s="40">
        <f>VLOOKUP($AX37&amp;"_"&amp;$BC$14,データシート1!$A:$BS,MATCH($BC$12&amp;"_"&amp;BF$20,データシート1!$A$1:$BS$1,0),0)</f>
        <v>27.215384123215991</v>
      </c>
      <c r="BG37" s="40">
        <f>VLOOKUP($AX37&amp;"_"&amp;$BC$14,データシート1!$A:$BS,MATCH($BC$12&amp;"_"&amp;BG$20,データシート1!$A$1:$BS$1,0),0)</f>
        <v>2.950443665700281</v>
      </c>
      <c r="BH37" s="40">
        <f>VLOOKUP($AX37&amp;"_"&amp;$BC$14,データシート1!$A:$BS,MATCH($BC$12&amp;"_"&amp;BH$20,データシート1!$A$1:$BS$1,0),0)</f>
        <v>15.422061797664298</v>
      </c>
      <c r="BI37" s="40">
        <f>VLOOKUP($AX37&amp;"_"&amp;$BC$14,データシート1!$A:$BS,MATCH($BC$12&amp;"_"&amp;BI$20,データシート1!$A$1:$BS$1,0),0)</f>
        <v>55.129850160662272</v>
      </c>
      <c r="BJ37" s="40">
        <f>VLOOKUP($AX37&amp;"_"&amp;$BC$14,データシート1!$A:$BS,MATCH($BC$12&amp;"_"&amp;BJ$20,データシート1!$A$1:$BS$1,0),0)</f>
        <v>56.398836430177191</v>
      </c>
      <c r="BK37" s="40">
        <f t="shared" si="1"/>
        <v>103.71105500358826</v>
      </c>
      <c r="BL37" s="40">
        <f t="shared" si="2"/>
        <v>100.4574178481206</v>
      </c>
      <c r="BM37" s="40">
        <f>VLOOKUP($AX37&amp;"_"&amp;$BC$14,データシート1!$A:$BS,MATCH($BC$12&amp;"_"&amp;BM$20,データシート1!$A$1:$BS$1,0),0)</f>
        <v>47.097947251994043</v>
      </c>
      <c r="BN37" s="40">
        <f>VLOOKUP($AX37&amp;"_"&amp;$BC$14,データシート1!$A:$BS,MATCH($BC$12&amp;"_"&amp;BN$20,データシート1!$A$1:$BS$1,0),0)</f>
        <v>53.359470596126556</v>
      </c>
      <c r="BO37" s="40">
        <f>VLOOKUP($AX37&amp;"_"&amp;$BC$14,データシート1!$A:$BS,MATCH($BC$12&amp;"_"&amp;BO$20,データシート1!$A$1:$BS$1,0),0)</f>
        <v>3.1647892430556781</v>
      </c>
      <c r="BP37" s="40">
        <f>VLOOKUP($AX37&amp;"_"&amp;$BC$14,データシート1!$A:$BS,MATCH($BC$12&amp;"_"&amp;BP$20,データシート1!$A$1:$BS$1,0),0)</f>
        <v>8.8847912411983601E-2</v>
      </c>
      <c r="BQ37" s="40">
        <f>VLOOKUP($AX37&amp;"_"&amp;$BC$14,データシート1!$A:$BS,MATCH($BC$12&amp;"_"&amp;BQ$20,データシート1!$A$1:$BS$1,0),0)</f>
        <v>4.4659360719000007</v>
      </c>
      <c r="BR37" s="41">
        <f t="shared" si="3"/>
        <v>265.2935672529083</v>
      </c>
      <c r="BT37" s="134" t="str">
        <f t="shared" si="4"/>
        <v>京丹後市</v>
      </c>
      <c r="BU37" s="38">
        <f t="shared" si="25"/>
        <v>265.2935672529083</v>
      </c>
      <c r="BV37" s="69">
        <f t="shared" si="16"/>
        <v>0.17183940816446922</v>
      </c>
      <c r="BW37" s="69">
        <f t="shared" si="5"/>
        <v>0.10258591795130546</v>
      </c>
      <c r="BX37" s="69">
        <f t="shared" si="5"/>
        <v>1.1121429351837919E-2</v>
      </c>
      <c r="BY37" s="69">
        <f t="shared" si="5"/>
        <v>5.8132060861325816E-2</v>
      </c>
      <c r="BZ37" s="69">
        <f t="shared" si="5"/>
        <v>0.20780696166713369</v>
      </c>
      <c r="CA37" s="69">
        <f t="shared" si="5"/>
        <v>0.2125902901234365</v>
      </c>
      <c r="CB37" s="69">
        <f t="shared" si="5"/>
        <v>0.39092939974951962</v>
      </c>
      <c r="CC37" s="69">
        <f t="shared" si="5"/>
        <v>0.3786651100829484</v>
      </c>
      <c r="CD37" s="69">
        <f t="shared" si="5"/>
        <v>0.17753143334642135</v>
      </c>
      <c r="CE37" s="69">
        <f t="shared" si="5"/>
        <v>0.20113367673652705</v>
      </c>
      <c r="CF37" s="69">
        <f t="shared" si="5"/>
        <v>1.1929385532513262E-2</v>
      </c>
      <c r="CG37" s="69">
        <f t="shared" si="5"/>
        <v>3.349041340579644E-4</v>
      </c>
      <c r="CH37" s="69">
        <f t="shared" si="5"/>
        <v>1.6833940295440927E-2</v>
      </c>
      <c r="CI37" s="135">
        <f t="shared" si="6"/>
        <v>1</v>
      </c>
      <c r="CK37" s="136" t="str">
        <f t="shared" si="7"/>
        <v>京丹後市</v>
      </c>
      <c r="CL37" s="137">
        <f t="shared" si="17"/>
        <v>45.587889586580573</v>
      </c>
      <c r="CM37" s="75">
        <f t="shared" si="18"/>
        <v>0.13143841608679838</v>
      </c>
      <c r="CN37" s="76">
        <f t="shared" si="19"/>
        <v>27.215384123215991</v>
      </c>
      <c r="CO37" s="75">
        <f t="shared" si="20"/>
        <v>0.11805822712085703</v>
      </c>
      <c r="CP37" s="76">
        <f t="shared" si="8"/>
        <v>2.950443665700281</v>
      </c>
      <c r="CQ37" s="75">
        <f t="shared" si="21"/>
        <v>0.9418922422775392</v>
      </c>
      <c r="CR37" s="76">
        <f t="shared" si="9"/>
        <v>15.422061797664298</v>
      </c>
      <c r="CS37" s="75">
        <f t="shared" si="22"/>
        <v>0</v>
      </c>
      <c r="CT37" s="76">
        <f t="shared" si="10"/>
        <v>55.129850160662272</v>
      </c>
      <c r="CU37" s="77">
        <f t="shared" si="23"/>
        <v>0.1126068723551456</v>
      </c>
      <c r="CV37" s="18"/>
      <c r="CW37" s="1078">
        <f t="shared" si="24"/>
        <v>5.992</v>
      </c>
      <c r="CX37" s="1081">
        <f>VLOOKUP($AX37&amp;"_"&amp;$CW$14,データシート1!$A:$BS,MATCH($CW$12&amp;"_"&amp;CX$20,データシート1!$A$1:$BS$1,0),0)</f>
        <v>3.2130000000000001</v>
      </c>
      <c r="CY37" s="1081">
        <f>VLOOKUP($AX37&amp;"_"&amp;$CW$14,データシート1!$A:$BS,MATCH($CW$12&amp;"_"&amp;CY$20,データシート1!$A$1:$BS$1,0),0)</f>
        <v>2.7789999999999999</v>
      </c>
      <c r="CZ37" s="1081">
        <f>VLOOKUP($AX37&amp;"_"&amp;$CW$14,データシート1!$A:$BS,MATCH($CW$12&amp;"_"&amp;CZ$20,データシート1!$A$1:$BS$1,0),0)</f>
        <v>0</v>
      </c>
      <c r="DA37" s="1081">
        <f>VLOOKUP($AX37&amp;"_"&amp;$CW$14,データシート1!$A:$BS,MATCH($CW$12&amp;"_"&amp;DA$20,データシート1!$A$1:$BS$1,0),0)</f>
        <v>6.2080000000000002</v>
      </c>
      <c r="DB37" s="1081">
        <f>VLOOKUP($AX37&amp;"_"&amp;$CW$14,データシート1!$A:$BS,MATCH($CW$12&amp;"_"&amp;DB$20,データシート1!$A$1:$BS$1,0),0)</f>
        <v>0</v>
      </c>
      <c r="DC37" s="1081">
        <f>VLOOKUP($AX37&amp;"_"&amp;$CW$14,データシート1!$A:$BS,MATCH($CW$12&amp;"_"&amp;DC$20,データシート1!$A$1:$BS$1,0),0)</f>
        <v>0</v>
      </c>
      <c r="DD37" s="1080">
        <f t="shared" si="11"/>
        <v>12.2</v>
      </c>
      <c r="DE37" s="18"/>
      <c r="DF37" s="138">
        <f>VLOOKUP($AX37&amp;"_"&amp;$DF$14,データシート1!$A:$BS,MATCH($DF$12&amp;"_"&amp;DF$20,データシート1!$A$1:$BS$1,0),0)</f>
        <v>1</v>
      </c>
      <c r="DG37" s="74">
        <f>VLOOKUP($AX37&amp;"_"&amp;$DF$14,データシート1!$A:$BS,MATCH($DF$12&amp;"_"&amp;DG$20,データシート1!$A$1:$BS$1,0),0)</f>
        <v>1</v>
      </c>
      <c r="DH37" s="74">
        <f>VLOOKUP($AX37&amp;"_"&amp;$DF$14,データシート1!$A:$BS,MATCH($DF$12&amp;"_"&amp;DH$20,データシート1!$A$1:$BS$1,0),0)</f>
        <v>0</v>
      </c>
      <c r="DI37" s="74">
        <f>VLOOKUP($AX37&amp;"_"&amp;$DF$14,データシート1!$A:$BS,MATCH($DF$12&amp;"_"&amp;DI$20,データシート1!$A$1:$BS$1,0),0)</f>
        <v>1</v>
      </c>
      <c r="DJ37" s="74">
        <f>VLOOKUP($AX37&amp;"_"&amp;$DF$14,データシート1!$A:$BS,MATCH($DF$12&amp;"_"&amp;DJ$20,データシート1!$A$1:$BS$1,0),0)</f>
        <v>0</v>
      </c>
      <c r="DK37" s="74">
        <f>VLOOKUP($AX37&amp;"_"&amp;$DF$14,データシート1!$A:$BS,MATCH($DF$12&amp;"_"&amp;DK$20,データシート1!$A$1:$BS$1,0),0)</f>
        <v>0</v>
      </c>
      <c r="DL37" s="78">
        <f t="shared" si="12"/>
        <v>3</v>
      </c>
      <c r="DM37" s="18"/>
      <c r="DN37" s="139">
        <f t="shared" si="26"/>
        <v>0.26</v>
      </c>
      <c r="DO37" s="140">
        <f t="shared" si="27"/>
        <v>0.23</v>
      </c>
      <c r="DP37" s="140">
        <f t="shared" ref="DP37:DP68" si="29">IF($DD37=0,0,ROUND(CZ37/$DD37,2))</f>
        <v>0</v>
      </c>
      <c r="DQ37" s="140">
        <f t="shared" ref="DQ37:DQ68" si="30">IF($DD37=0,0,ROUND(DA37/$DD37,2))</f>
        <v>0.51</v>
      </c>
      <c r="DR37" s="140">
        <f t="shared" ref="DR37:DR68" si="31">IF($DD37=0,0,ROUND(DB37/$DD37,2))</f>
        <v>0</v>
      </c>
      <c r="DS37" s="141">
        <f t="shared" si="28"/>
        <v>0</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02205</v>
      </c>
      <c r="AY38" s="20" t="str">
        <f>IF(IFERROR(比較地域マスタ!$Z23,"")=0,"",IFERROR(比較地域マスタ!$Z23,""))</f>
        <v>五所川原市</v>
      </c>
      <c r="BB38" s="122" t="str">
        <f t="shared" si="0"/>
        <v>02205</v>
      </c>
      <c r="BC38" s="123" t="str">
        <f t="shared" si="0"/>
        <v>五所川原市</v>
      </c>
      <c r="BD38" s="40">
        <f t="shared" si="14"/>
        <v>374.04726880569683</v>
      </c>
      <c r="BE38" s="40">
        <f t="shared" si="15"/>
        <v>84.808039383165067</v>
      </c>
      <c r="BF38" s="40">
        <f>VLOOKUP($AX38&amp;"_"&amp;$BC$14,データシート1!$A:$BS,MATCH($BC$12&amp;"_"&amp;BF$20,データシート1!$A$1:$BS$1,0),0)</f>
        <v>60.745804571709087</v>
      </c>
      <c r="BG38" s="40">
        <f>VLOOKUP($AX38&amp;"_"&amp;$BC$14,データシート1!$A:$BS,MATCH($BC$12&amp;"_"&amp;BG$20,データシート1!$A$1:$BS$1,0),0)</f>
        <v>7.5977548167045574</v>
      </c>
      <c r="BH38" s="40">
        <f>VLOOKUP($AX38&amp;"_"&amp;$BC$14,データシート1!$A:$BS,MATCH($BC$12&amp;"_"&amp;BH$20,データシート1!$A$1:$BS$1,0),0)</f>
        <v>16.464479994751429</v>
      </c>
      <c r="BI38" s="40">
        <f>VLOOKUP($AX38&amp;"_"&amp;$BC$14,データシート1!$A:$BS,MATCH($BC$12&amp;"_"&amp;BI$20,データシート1!$A$1:$BS$1,0),0)</f>
        <v>69.865624864675596</v>
      </c>
      <c r="BJ38" s="40">
        <f>VLOOKUP($AX38&amp;"_"&amp;$BC$14,データシート1!$A:$BS,MATCH($BC$12&amp;"_"&amp;BJ$20,データシート1!$A$1:$BS$1,0),0)</f>
        <v>116.63506597570807</v>
      </c>
      <c r="BK38" s="40">
        <f t="shared" si="1"/>
        <v>99.092635123841006</v>
      </c>
      <c r="BL38" s="40">
        <f t="shared" si="2"/>
        <v>95.955558571179864</v>
      </c>
      <c r="BM38" s="40">
        <f>VLOOKUP($AX38&amp;"_"&amp;$BC$14,データシート1!$A:$BS,MATCH($BC$12&amp;"_"&amp;BM$20,データシート1!$A$1:$BS$1,0),0)</f>
        <v>45.05617322018125</v>
      </c>
      <c r="BN38" s="40">
        <f>VLOOKUP($AX38&amp;"_"&amp;$BC$14,データシート1!$A:$BS,MATCH($BC$12&amp;"_"&amp;BN$20,データシート1!$A$1:$BS$1,0),0)</f>
        <v>50.899385350998614</v>
      </c>
      <c r="BO38" s="40">
        <f>VLOOKUP($AX38&amp;"_"&amp;$BC$14,データシート1!$A:$BS,MATCH($BC$12&amp;"_"&amp;BO$20,データシート1!$A$1:$BS$1,0),0)</f>
        <v>3.1370765526611448</v>
      </c>
      <c r="BP38" s="40">
        <f>VLOOKUP($AX38&amp;"_"&amp;$BC$14,データシート1!$A:$BS,MATCH($BC$12&amp;"_"&amp;BP$20,データシート1!$A$1:$BS$1,0),0)</f>
        <v>0</v>
      </c>
      <c r="BQ38" s="40">
        <f>VLOOKUP($AX38&amp;"_"&amp;$BC$14,データシート1!$A:$BS,MATCH($BC$12&amp;"_"&amp;BQ$20,データシート1!$A$1:$BS$1,0),0)</f>
        <v>3.6459034583070862</v>
      </c>
      <c r="BR38" s="41">
        <f t="shared" si="3"/>
        <v>374.04726880569683</v>
      </c>
      <c r="BT38" s="134" t="str">
        <f t="shared" si="4"/>
        <v>五所川原市</v>
      </c>
      <c r="BU38" s="38">
        <f t="shared" si="25"/>
        <v>374.04726880569683</v>
      </c>
      <c r="BV38" s="69">
        <f t="shared" si="16"/>
        <v>0.22673080772371468</v>
      </c>
      <c r="BW38" s="69">
        <f t="shared" si="5"/>
        <v>0.16240141190086912</v>
      </c>
      <c r="BX38" s="69">
        <f t="shared" si="5"/>
        <v>2.0312285238610575E-2</v>
      </c>
      <c r="BY38" s="69">
        <f t="shared" si="5"/>
        <v>4.4017110584234992E-2</v>
      </c>
      <c r="BZ38" s="69">
        <f t="shared" si="5"/>
        <v>0.18678287663415102</v>
      </c>
      <c r="CA38" s="69">
        <f t="shared" si="5"/>
        <v>0.31181905524431325</v>
      </c>
      <c r="CB38" s="69">
        <f t="shared" si="5"/>
        <v>0.26492008734681022</v>
      </c>
      <c r="CC38" s="69">
        <f t="shared" si="5"/>
        <v>0.25653324211551748</v>
      </c>
      <c r="CD38" s="69">
        <f t="shared" si="5"/>
        <v>0.12045582731840825</v>
      </c>
      <c r="CE38" s="69">
        <f t="shared" si="5"/>
        <v>0.13607741479710919</v>
      </c>
      <c r="CF38" s="69">
        <f t="shared" si="5"/>
        <v>8.3868452312927735E-3</v>
      </c>
      <c r="CG38" s="69">
        <f t="shared" si="5"/>
        <v>0</v>
      </c>
      <c r="CH38" s="69">
        <f t="shared" si="5"/>
        <v>9.747173051010815E-3</v>
      </c>
      <c r="CI38" s="135">
        <f t="shared" si="6"/>
        <v>1</v>
      </c>
      <c r="CK38" s="136" t="str">
        <f t="shared" si="7"/>
        <v>五所川原市</v>
      </c>
      <c r="CL38" s="137">
        <f t="shared" si="17"/>
        <v>84.808039383165067</v>
      </c>
      <c r="CM38" s="75">
        <f t="shared" si="18"/>
        <v>0.58444930882153101</v>
      </c>
      <c r="CN38" s="76">
        <f t="shared" si="19"/>
        <v>60.745804571709087</v>
      </c>
      <c r="CO38" s="75">
        <f t="shared" si="20"/>
        <v>0.81595758504586813</v>
      </c>
      <c r="CP38" s="76">
        <f t="shared" si="8"/>
        <v>7.5977548167045574</v>
      </c>
      <c r="CQ38" s="75">
        <f t="shared" si="21"/>
        <v>0</v>
      </c>
      <c r="CR38" s="76">
        <f t="shared" si="9"/>
        <v>16.464479994751429</v>
      </c>
      <c r="CS38" s="75">
        <f t="shared" si="22"/>
        <v>0</v>
      </c>
      <c r="CT38" s="76">
        <f t="shared" si="10"/>
        <v>69.865624864675596</v>
      </c>
      <c r="CU38" s="77">
        <f t="shared" si="23"/>
        <v>0.23588137989061872</v>
      </c>
      <c r="CV38" s="18"/>
      <c r="CW38" s="1078">
        <f t="shared" si="24"/>
        <v>49.566000000000003</v>
      </c>
      <c r="CX38" s="1081">
        <f>VLOOKUP($AX38&amp;"_"&amp;$CW$14,データシート1!$A:$BS,MATCH($CW$12&amp;"_"&amp;CX$20,データシート1!$A$1:$BS$1,0),0)</f>
        <v>49.566000000000003</v>
      </c>
      <c r="CY38" s="1081">
        <f>VLOOKUP($AX38&amp;"_"&amp;$CW$14,データシート1!$A:$BS,MATCH($CW$12&amp;"_"&amp;CY$20,データシート1!$A$1:$BS$1,0),0)</f>
        <v>0</v>
      </c>
      <c r="CZ38" s="1081">
        <f>VLOOKUP($AX38&amp;"_"&amp;$CW$14,データシート1!$A:$BS,MATCH($CW$12&amp;"_"&amp;CZ$20,データシート1!$A$1:$BS$1,0),0)</f>
        <v>0</v>
      </c>
      <c r="DA38" s="1081">
        <f>VLOOKUP($AX38&amp;"_"&amp;$CW$14,データシート1!$A:$BS,MATCH($CW$12&amp;"_"&amp;DA$20,データシート1!$A$1:$BS$1,0),0)</f>
        <v>16.48</v>
      </c>
      <c r="DB38" s="1081">
        <f>VLOOKUP($AX38&amp;"_"&amp;$CW$14,データシート1!$A:$BS,MATCH($CW$12&amp;"_"&amp;DB$20,データシート1!$A$1:$BS$1,0),0)</f>
        <v>0</v>
      </c>
      <c r="DC38" s="1081">
        <f>VLOOKUP($AX38&amp;"_"&amp;$CW$14,データシート1!$A:$BS,MATCH($CW$12&amp;"_"&amp;DC$20,データシート1!$A$1:$BS$1,0),0)</f>
        <v>0</v>
      </c>
      <c r="DD38" s="1080">
        <f t="shared" si="11"/>
        <v>66.046000000000006</v>
      </c>
      <c r="DE38" s="18"/>
      <c r="DF38" s="138">
        <f>VLOOKUP($AX38&amp;"_"&amp;$DF$14,データシート1!$A:$BS,MATCH($DF$12&amp;"_"&amp;DF$20,データシート1!$A$1:$BS$1,0),0)</f>
        <v>2</v>
      </c>
      <c r="DG38" s="74">
        <f>VLOOKUP($AX38&amp;"_"&amp;$DF$14,データシート1!$A:$BS,MATCH($DF$12&amp;"_"&amp;DG$20,データシート1!$A$1:$BS$1,0),0)</f>
        <v>0</v>
      </c>
      <c r="DH38" s="74">
        <f>VLOOKUP($AX38&amp;"_"&amp;$DF$14,データシート1!$A:$BS,MATCH($DF$12&amp;"_"&amp;DH$20,データシート1!$A$1:$BS$1,0),0)</f>
        <v>0</v>
      </c>
      <c r="DI38" s="74">
        <f>VLOOKUP($AX38&amp;"_"&amp;$DF$14,データシート1!$A:$BS,MATCH($DF$12&amp;"_"&amp;DI$20,データシート1!$A$1:$BS$1,0),0)</f>
        <v>2</v>
      </c>
      <c r="DJ38" s="74">
        <f>VLOOKUP($AX38&amp;"_"&amp;$DF$14,データシート1!$A:$BS,MATCH($DF$12&amp;"_"&amp;DJ$20,データシート1!$A$1:$BS$1,0),0)</f>
        <v>0</v>
      </c>
      <c r="DK38" s="74">
        <f>VLOOKUP($AX38&amp;"_"&amp;$DF$14,データシート1!$A:$BS,MATCH($DF$12&amp;"_"&amp;DK$20,データシート1!$A$1:$BS$1,0),0)</f>
        <v>0</v>
      </c>
      <c r="DL38" s="78">
        <f t="shared" si="12"/>
        <v>4</v>
      </c>
      <c r="DM38" s="18"/>
      <c r="DN38" s="139">
        <f t="shared" si="26"/>
        <v>0.75</v>
      </c>
      <c r="DO38" s="140">
        <f t="shared" si="27"/>
        <v>0</v>
      </c>
      <c r="DP38" s="140">
        <f t="shared" si="29"/>
        <v>0</v>
      </c>
      <c r="DQ38" s="140">
        <f t="shared" si="30"/>
        <v>0.25</v>
      </c>
      <c r="DR38" s="140">
        <f t="shared" si="31"/>
        <v>0</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27232</v>
      </c>
      <c r="AY39" s="20" t="str">
        <f>IF(IFERROR(比較地域マスタ!$Z24,"")=0,"",IFERROR(比較地域マスタ!$Z24,""))</f>
        <v>阪南市</v>
      </c>
      <c r="BB39" s="122" t="str">
        <f t="shared" si="0"/>
        <v>27232</v>
      </c>
      <c r="BC39" s="123" t="str">
        <f t="shared" si="0"/>
        <v>阪南市</v>
      </c>
      <c r="BD39" s="40">
        <f t="shared" si="14"/>
        <v>173.27667840209048</v>
      </c>
      <c r="BE39" s="40">
        <f t="shared" si="15"/>
        <v>17.374571852715984</v>
      </c>
      <c r="BF39" s="40">
        <f>VLOOKUP($AX39&amp;"_"&amp;$BC$14,データシート1!$A:$BS,MATCH($BC$12&amp;"_"&amp;BF$20,データシート1!$A$1:$BS$1,0),0)</f>
        <v>15.854943462021851</v>
      </c>
      <c r="BG39" s="40">
        <f>VLOOKUP($AX39&amp;"_"&amp;$BC$14,データシート1!$A:$BS,MATCH($BC$12&amp;"_"&amp;BG$20,データシート1!$A$1:$BS$1,0),0)</f>
        <v>1.105007249512848</v>
      </c>
      <c r="BH39" s="40">
        <f>VLOOKUP($AX39&amp;"_"&amp;$BC$14,データシート1!$A:$BS,MATCH($BC$12&amp;"_"&amp;BH$20,データシート1!$A$1:$BS$1,0),0)</f>
        <v>0.41462114118128401</v>
      </c>
      <c r="BI39" s="40">
        <f>VLOOKUP($AX39&amp;"_"&amp;$BC$14,データシート1!$A:$BS,MATCH($BC$12&amp;"_"&amp;BI$20,データシート1!$A$1:$BS$1,0),0)</f>
        <v>30.661181515440891</v>
      </c>
      <c r="BJ39" s="40">
        <f>VLOOKUP($AX39&amp;"_"&amp;$BC$14,データシート1!$A:$BS,MATCH($BC$12&amp;"_"&amp;BJ$20,データシート1!$A$1:$BS$1,0),0)</f>
        <v>57.024118240689766</v>
      </c>
      <c r="BK39" s="40">
        <f t="shared" si="1"/>
        <v>61.477941614111302</v>
      </c>
      <c r="BL39" s="40">
        <f t="shared" si="2"/>
        <v>58.220419542079085</v>
      </c>
      <c r="BM39" s="40">
        <f>VLOOKUP($AX39&amp;"_"&amp;$BC$14,データシート1!$A:$BS,MATCH($BC$12&amp;"_"&amp;BM$20,データシート1!$A$1:$BS$1,0),0)</f>
        <v>38.420057758319544</v>
      </c>
      <c r="BN39" s="40">
        <f>VLOOKUP($AX39&amp;"_"&amp;$BC$14,データシート1!$A:$BS,MATCH($BC$12&amp;"_"&amp;BN$20,データシート1!$A$1:$BS$1,0),0)</f>
        <v>19.800361783759538</v>
      </c>
      <c r="BO39" s="40">
        <f>VLOOKUP($AX39&amp;"_"&amp;$BC$14,データシート1!$A:$BS,MATCH($BC$12&amp;"_"&amp;BO$20,データシート1!$A$1:$BS$1,0),0)</f>
        <v>3.1310623092138203</v>
      </c>
      <c r="BP39" s="40">
        <f>VLOOKUP($AX39&amp;"_"&amp;$BC$14,データシート1!$A:$BS,MATCH($BC$12&amp;"_"&amp;BP$20,データシート1!$A$1:$BS$1,0),0)</f>
        <v>0.12645976281840271</v>
      </c>
      <c r="BQ39" s="40">
        <f>VLOOKUP($AX39&amp;"_"&amp;$BC$14,データシート1!$A:$BS,MATCH($BC$12&amp;"_"&amp;BQ$20,データシート1!$A$1:$BS$1,0),0)</f>
        <v>6.7388651791325591</v>
      </c>
      <c r="BR39" s="41">
        <f t="shared" si="3"/>
        <v>173.27667840209048</v>
      </c>
      <c r="BT39" s="134" t="str">
        <f t="shared" si="4"/>
        <v>阪南市</v>
      </c>
      <c r="BU39" s="38">
        <f t="shared" si="25"/>
        <v>173.27667840209048</v>
      </c>
      <c r="BV39" s="69">
        <f t="shared" si="16"/>
        <v>0.10027068854816165</v>
      </c>
      <c r="BW39" s="69">
        <f t="shared" si="5"/>
        <v>9.1500735172394501E-2</v>
      </c>
      <c r="BX39" s="69">
        <f t="shared" si="5"/>
        <v>6.3771262220797325E-3</v>
      </c>
      <c r="BY39" s="69">
        <f t="shared" si="5"/>
        <v>2.3928271536874167E-3</v>
      </c>
      <c r="BZ39" s="69">
        <f t="shared" si="5"/>
        <v>0.17694926863897562</v>
      </c>
      <c r="CA39" s="69">
        <f t="shared" si="5"/>
        <v>0.32909286331288423</v>
      </c>
      <c r="CB39" s="69">
        <f t="shared" si="5"/>
        <v>0.35479639949844288</v>
      </c>
      <c r="CC39" s="69">
        <f t="shared" si="5"/>
        <v>0.33599685819795061</v>
      </c>
      <c r="CD39" s="69">
        <f t="shared" si="5"/>
        <v>0.22172665192233987</v>
      </c>
      <c r="CE39" s="69">
        <f t="shared" si="5"/>
        <v>0.1142702062756107</v>
      </c>
      <c r="CF39" s="69">
        <f t="shared" si="5"/>
        <v>1.8069727202111731E-2</v>
      </c>
      <c r="CG39" s="69">
        <f t="shared" si="5"/>
        <v>7.2981409838057611E-4</v>
      </c>
      <c r="CH39" s="69">
        <f t="shared" si="5"/>
        <v>3.889078000153573E-2</v>
      </c>
      <c r="CI39" s="135">
        <f t="shared" si="6"/>
        <v>1</v>
      </c>
      <c r="CK39" s="136" t="str">
        <f t="shared" si="7"/>
        <v>阪南市</v>
      </c>
      <c r="CL39" s="137">
        <f t="shared" si="17"/>
        <v>17.374571852715984</v>
      </c>
      <c r="CM39" s="75">
        <f t="shared" si="18"/>
        <v>0.20000492843550499</v>
      </c>
      <c r="CN39" s="76">
        <f t="shared" si="19"/>
        <v>15.854943462021851</v>
      </c>
      <c r="CO39" s="75">
        <f t="shared" si="20"/>
        <v>0.21917454378338488</v>
      </c>
      <c r="CP39" s="76">
        <f t="shared" si="8"/>
        <v>1.105007249512848</v>
      </c>
      <c r="CQ39" s="75">
        <f t="shared" si="21"/>
        <v>0</v>
      </c>
      <c r="CR39" s="76">
        <f t="shared" si="9"/>
        <v>0.41462114118128401</v>
      </c>
      <c r="CS39" s="75">
        <f t="shared" si="22"/>
        <v>0</v>
      </c>
      <c r="CT39" s="76">
        <f t="shared" si="10"/>
        <v>30.661181515440891</v>
      </c>
      <c r="CU39" s="77">
        <f t="shared" si="23"/>
        <v>0.5402270617542384</v>
      </c>
      <c r="CV39" s="18"/>
      <c r="CW39" s="1078">
        <f t="shared" si="24"/>
        <v>3.4750000000000001</v>
      </c>
      <c r="CX39" s="1081">
        <f>VLOOKUP($AX39&amp;"_"&amp;$CW$14,データシート1!$A:$BS,MATCH($CW$12&amp;"_"&amp;CX$20,データシート1!$A$1:$BS$1,0),0)</f>
        <v>3.4750000000000001</v>
      </c>
      <c r="CY39" s="1081">
        <f>VLOOKUP($AX39&amp;"_"&amp;$CW$14,データシート1!$A:$BS,MATCH($CW$12&amp;"_"&amp;CY$20,データシート1!$A$1:$BS$1,0),0)</f>
        <v>0</v>
      </c>
      <c r="CZ39" s="1081">
        <f>VLOOKUP($AX39&amp;"_"&amp;$CW$14,データシート1!$A:$BS,MATCH($CW$12&amp;"_"&amp;CZ$20,データシート1!$A$1:$BS$1,0),0)</f>
        <v>0</v>
      </c>
      <c r="DA39" s="1081">
        <f>VLOOKUP($AX39&amp;"_"&amp;$CW$14,データシート1!$A:$BS,MATCH($CW$12&amp;"_"&amp;DA$20,データシート1!$A$1:$BS$1,0),0)</f>
        <v>16.564</v>
      </c>
      <c r="DB39" s="1081">
        <f>VLOOKUP($AX39&amp;"_"&amp;$CW$14,データシート1!$A:$BS,MATCH($CW$12&amp;"_"&amp;DB$20,データシート1!$A$1:$BS$1,0),0)</f>
        <v>0</v>
      </c>
      <c r="DC39" s="1081">
        <f>VLOOKUP($AX39&amp;"_"&amp;$CW$14,データシート1!$A:$BS,MATCH($CW$12&amp;"_"&amp;DC$20,データシート1!$A$1:$BS$1,0),0)</f>
        <v>0</v>
      </c>
      <c r="DD39" s="1080">
        <f t="shared" si="11"/>
        <v>20.039000000000001</v>
      </c>
      <c r="DE39" s="18"/>
      <c r="DF39" s="138">
        <f>VLOOKUP($AX39&amp;"_"&amp;$DF$14,データシート1!$A:$BS,MATCH($DF$12&amp;"_"&amp;DF$20,データシート1!$A$1:$BS$1,0),0)</f>
        <v>1</v>
      </c>
      <c r="DG39" s="74">
        <f>VLOOKUP($AX39&amp;"_"&amp;$DF$14,データシート1!$A:$BS,MATCH($DF$12&amp;"_"&amp;DG$20,データシート1!$A$1:$BS$1,0),0)</f>
        <v>0</v>
      </c>
      <c r="DH39" s="74">
        <f>VLOOKUP($AX39&amp;"_"&amp;$DF$14,データシート1!$A:$BS,MATCH($DF$12&amp;"_"&amp;DH$20,データシート1!$A$1:$BS$1,0),0)</f>
        <v>0</v>
      </c>
      <c r="DI39" s="74">
        <f>VLOOKUP($AX39&amp;"_"&amp;$DF$14,データシート1!$A:$BS,MATCH($DF$12&amp;"_"&amp;DI$20,データシート1!$A$1:$BS$1,0),0)</f>
        <v>1</v>
      </c>
      <c r="DJ39" s="74">
        <f>VLOOKUP($AX39&amp;"_"&amp;$DF$14,データシート1!$A:$BS,MATCH($DF$12&amp;"_"&amp;DJ$20,データシート1!$A$1:$BS$1,0),0)</f>
        <v>0</v>
      </c>
      <c r="DK39" s="74">
        <f>VLOOKUP($AX39&amp;"_"&amp;$DF$14,データシート1!$A:$BS,MATCH($DF$12&amp;"_"&amp;DK$20,データシート1!$A$1:$BS$1,0),0)</f>
        <v>0</v>
      </c>
      <c r="DL39" s="78">
        <f t="shared" si="12"/>
        <v>2</v>
      </c>
      <c r="DM39" s="18"/>
      <c r="DN39" s="139">
        <f t="shared" si="26"/>
        <v>0.17</v>
      </c>
      <c r="DO39" s="140">
        <f t="shared" si="27"/>
        <v>0</v>
      </c>
      <c r="DP39" s="140">
        <f t="shared" si="29"/>
        <v>0</v>
      </c>
      <c r="DQ39" s="140">
        <f t="shared" si="30"/>
        <v>0.83</v>
      </c>
      <c r="DR39" s="140">
        <f t="shared" si="31"/>
        <v>0</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37203</v>
      </c>
      <c r="AY40" s="20" t="str">
        <f>IF(IFERROR(比較地域マスタ!$Z25,"")=0,"",IFERROR(比較地域マスタ!$Z25,""))</f>
        <v>坂出市</v>
      </c>
      <c r="BB40" s="122" t="str">
        <f t="shared" si="0"/>
        <v>37203</v>
      </c>
      <c r="BC40" s="123" t="str">
        <f t="shared" si="0"/>
        <v>坂出市</v>
      </c>
      <c r="BD40" s="40">
        <f t="shared" si="14"/>
        <v>754.4511816781129</v>
      </c>
      <c r="BE40" s="40">
        <f t="shared" si="15"/>
        <v>427.73987855113359</v>
      </c>
      <c r="BF40" s="40">
        <f>VLOOKUP($AX40&amp;"_"&amp;$BC$14,データシート1!$A:$BS,MATCH($BC$12&amp;"_"&amp;BF$20,データシート1!$A$1:$BS$1,0),0)</f>
        <v>390.34406366441658</v>
      </c>
      <c r="BG40" s="40">
        <f>VLOOKUP($AX40&amp;"_"&amp;$BC$14,データシート1!$A:$BS,MATCH($BC$12&amp;"_"&amp;BG$20,データシート1!$A$1:$BS$1,0),0)</f>
        <v>5.0548378284452928</v>
      </c>
      <c r="BH40" s="40">
        <f>VLOOKUP($AX40&amp;"_"&amp;$BC$14,データシート1!$A:$BS,MATCH($BC$12&amp;"_"&amp;BH$20,データシート1!$A$1:$BS$1,0),0)</f>
        <v>32.34097705827174</v>
      </c>
      <c r="BI40" s="40">
        <f>VLOOKUP($AX40&amp;"_"&amp;$BC$14,データシート1!$A:$BS,MATCH($BC$12&amp;"_"&amp;BI$20,データシート1!$A$1:$BS$1,0),0)</f>
        <v>85.793951518305335</v>
      </c>
      <c r="BJ40" s="40">
        <f>VLOOKUP($AX40&amp;"_"&amp;$BC$14,データシート1!$A:$BS,MATCH($BC$12&amp;"_"&amp;BJ$20,データシート1!$A$1:$BS$1,0),0)</f>
        <v>88.074478588242769</v>
      </c>
      <c r="BK40" s="40">
        <f t="shared" si="1"/>
        <v>145.77266444570495</v>
      </c>
      <c r="BL40" s="40">
        <f t="shared" si="2"/>
        <v>98.313690269653378</v>
      </c>
      <c r="BM40" s="40">
        <f>VLOOKUP($AX40&amp;"_"&amp;$BC$14,データシート1!$A:$BS,MATCH($BC$12&amp;"_"&amp;BM$20,データシート1!$A$1:$BS$1,0),0)</f>
        <v>46.062366180341215</v>
      </c>
      <c r="BN40" s="40">
        <f>VLOOKUP($AX40&amp;"_"&amp;$BC$14,データシート1!$A:$BS,MATCH($BC$12&amp;"_"&amp;BN$20,データシート1!$A$1:$BS$1,0),0)</f>
        <v>52.251324089312163</v>
      </c>
      <c r="BO40" s="40">
        <f>VLOOKUP($AX40&amp;"_"&amp;$BC$14,データシート1!$A:$BS,MATCH($BC$12&amp;"_"&amp;BO$20,データシート1!$A$1:$BS$1,0),0)</f>
        <v>3.0744576650037105</v>
      </c>
      <c r="BP40" s="40">
        <f>VLOOKUP($AX40&amp;"_"&amp;$BC$14,データシート1!$A:$BS,MATCH($BC$12&amp;"_"&amp;BP$20,データシート1!$A$1:$BS$1,0),0)</f>
        <v>44.384516511047856</v>
      </c>
      <c r="BQ40" s="40">
        <f>VLOOKUP($AX40&amp;"_"&amp;$BC$14,データシート1!$A:$BS,MATCH($BC$12&amp;"_"&amp;BQ$20,データシート1!$A$1:$BS$1,0),0)</f>
        <v>7.0702085747262622</v>
      </c>
      <c r="BR40" s="41">
        <f t="shared" si="3"/>
        <v>754.4511816781129</v>
      </c>
      <c r="BT40" s="134" t="str">
        <f t="shared" si="4"/>
        <v>坂出市</v>
      </c>
      <c r="BU40" s="38">
        <f t="shared" si="25"/>
        <v>754.4511816781129</v>
      </c>
      <c r="BV40" s="69">
        <f t="shared" si="16"/>
        <v>0.56695501172086316</v>
      </c>
      <c r="BW40" s="69">
        <f t="shared" si="5"/>
        <v>0.5173881003091293</v>
      </c>
      <c r="BX40" s="69">
        <f t="shared" si="5"/>
        <v>6.7000197643032429E-3</v>
      </c>
      <c r="BY40" s="69">
        <f t="shared" si="5"/>
        <v>4.2866891647430724E-2</v>
      </c>
      <c r="BZ40" s="69">
        <f t="shared" si="5"/>
        <v>0.11371703511349178</v>
      </c>
      <c r="CA40" s="69">
        <f t="shared" si="5"/>
        <v>0.11673979805073698</v>
      </c>
      <c r="CB40" s="69">
        <f t="shared" si="5"/>
        <v>0.19321682831944845</v>
      </c>
      <c r="CC40" s="69">
        <f t="shared" si="5"/>
        <v>0.13031153328035872</v>
      </c>
      <c r="CD40" s="69">
        <f t="shared" si="5"/>
        <v>6.105413749619356E-2</v>
      </c>
      <c r="CE40" s="69">
        <f t="shared" si="5"/>
        <v>6.9257395784165163E-2</v>
      </c>
      <c r="CF40" s="69">
        <f t="shared" si="5"/>
        <v>4.0750915893129711E-3</v>
      </c>
      <c r="CG40" s="69">
        <f t="shared" si="5"/>
        <v>5.8830203449776741E-2</v>
      </c>
      <c r="CH40" s="69">
        <f t="shared" si="5"/>
        <v>9.3713267954596054E-3</v>
      </c>
      <c r="CI40" s="135">
        <f t="shared" si="6"/>
        <v>1</v>
      </c>
      <c r="CK40" s="136" t="str">
        <f t="shared" si="7"/>
        <v>坂出市</v>
      </c>
      <c r="CL40" s="137">
        <f t="shared" si="17"/>
        <v>427.73987855113359</v>
      </c>
      <c r="CM40" s="75">
        <f t="shared" si="18"/>
        <v>0.51109567043528736</v>
      </c>
      <c r="CN40" s="76">
        <f t="shared" si="19"/>
        <v>390.34406366441658</v>
      </c>
      <c r="CO40" s="75">
        <f t="shared" si="20"/>
        <v>0.56005975330509128</v>
      </c>
      <c r="CP40" s="76">
        <f t="shared" si="8"/>
        <v>5.0548378284452928</v>
      </c>
      <c r="CQ40" s="75">
        <f t="shared" si="21"/>
        <v>0</v>
      </c>
      <c r="CR40" s="76">
        <f t="shared" si="9"/>
        <v>32.34097705827174</v>
      </c>
      <c r="CS40" s="75">
        <f t="shared" si="22"/>
        <v>0</v>
      </c>
      <c r="CT40" s="76">
        <f t="shared" si="10"/>
        <v>85.793951518305335</v>
      </c>
      <c r="CU40" s="77">
        <f t="shared" si="23"/>
        <v>5.6332642505326408E-2</v>
      </c>
      <c r="CV40" s="18"/>
      <c r="CW40" s="1078">
        <f t="shared" si="24"/>
        <v>218.61600000000001</v>
      </c>
      <c r="CX40" s="1081">
        <f>VLOOKUP($AX40&amp;"_"&amp;$CW$14,データシート1!$A:$BS,MATCH($CW$12&amp;"_"&amp;CX$20,データシート1!$A$1:$BS$1,0),0)</f>
        <v>218.61600000000001</v>
      </c>
      <c r="CY40" s="1081">
        <f>VLOOKUP($AX40&amp;"_"&amp;$CW$14,データシート1!$A:$BS,MATCH($CW$12&amp;"_"&amp;CY$20,データシート1!$A$1:$BS$1,0),0)</f>
        <v>0</v>
      </c>
      <c r="CZ40" s="1081">
        <f>VLOOKUP($AX40&amp;"_"&amp;$CW$14,データシート1!$A:$BS,MATCH($CW$12&amp;"_"&amp;CZ$20,データシート1!$A$1:$BS$1,0),0)</f>
        <v>0</v>
      </c>
      <c r="DA40" s="1081">
        <f>VLOOKUP($AX40&amp;"_"&amp;$CW$14,データシート1!$A:$BS,MATCH($CW$12&amp;"_"&amp;DA$20,データシート1!$A$1:$BS$1,0),0)</f>
        <v>4.8330000000000002</v>
      </c>
      <c r="DB40" s="1081">
        <f>VLOOKUP($AX40&amp;"_"&amp;$CW$14,データシート1!$A:$BS,MATCH($CW$12&amp;"_"&amp;DB$20,データシート1!$A$1:$BS$1,0),0)</f>
        <v>673.42700000000002</v>
      </c>
      <c r="DC40" s="1081">
        <f>VLOOKUP($AX40&amp;"_"&amp;$CW$14,データシート1!$A:$BS,MATCH($CW$12&amp;"_"&amp;DC$20,データシート1!$A$1:$BS$1,0),0)</f>
        <v>0</v>
      </c>
      <c r="DD40" s="1080">
        <f t="shared" si="11"/>
        <v>896.87599999999998</v>
      </c>
      <c r="DE40" s="18"/>
      <c r="DF40" s="138">
        <f>VLOOKUP($AX40&amp;"_"&amp;$DF$14,データシート1!$A:$BS,MATCH($DF$12&amp;"_"&amp;DF$20,データシート1!$A$1:$BS$1,0),0)</f>
        <v>11</v>
      </c>
      <c r="DG40" s="74">
        <f>VLOOKUP($AX40&amp;"_"&amp;$DF$14,データシート1!$A:$BS,MATCH($DF$12&amp;"_"&amp;DG$20,データシート1!$A$1:$BS$1,0),0)</f>
        <v>0</v>
      </c>
      <c r="DH40" s="74">
        <f>VLOOKUP($AX40&amp;"_"&amp;$DF$14,データシート1!$A:$BS,MATCH($DF$12&amp;"_"&amp;DH$20,データシート1!$A$1:$BS$1,0),0)</f>
        <v>0</v>
      </c>
      <c r="DI40" s="74">
        <f>VLOOKUP($AX40&amp;"_"&amp;$DF$14,データシート1!$A:$BS,MATCH($DF$12&amp;"_"&amp;DI$20,データシート1!$A$1:$BS$1,0),0)</f>
        <v>2</v>
      </c>
      <c r="DJ40" s="74">
        <f>VLOOKUP($AX40&amp;"_"&amp;$DF$14,データシート1!$A:$BS,MATCH($DF$12&amp;"_"&amp;DJ$20,データシート1!$A$1:$BS$1,0),0)</f>
        <v>3</v>
      </c>
      <c r="DK40" s="74">
        <f>VLOOKUP($AX40&amp;"_"&amp;$DF$14,データシート1!$A:$BS,MATCH($DF$12&amp;"_"&amp;DK$20,データシート1!$A$1:$BS$1,0),0)</f>
        <v>0</v>
      </c>
      <c r="DL40" s="78">
        <f t="shared" si="12"/>
        <v>16</v>
      </c>
      <c r="DM40" s="18"/>
      <c r="DN40" s="139">
        <f t="shared" si="26"/>
        <v>0.24</v>
      </c>
      <c r="DO40" s="140">
        <f t="shared" si="27"/>
        <v>0</v>
      </c>
      <c r="DP40" s="140">
        <f t="shared" si="29"/>
        <v>0</v>
      </c>
      <c r="DQ40" s="140">
        <f t="shared" si="30"/>
        <v>0.01</v>
      </c>
      <c r="DR40" s="140">
        <f t="shared" si="31"/>
        <v>0.75</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40228</v>
      </c>
      <c r="AY41" s="20" t="str">
        <f>IF(IFERROR(比較地域マスタ!$Z26,"")=0,"",IFERROR(比較地域マスタ!$Z26,""))</f>
        <v>朝倉市</v>
      </c>
      <c r="BB41" s="122" t="str">
        <f t="shared" si="0"/>
        <v>40228</v>
      </c>
      <c r="BC41" s="123" t="str">
        <f t="shared" si="0"/>
        <v>朝倉市</v>
      </c>
      <c r="BD41" s="40">
        <f t="shared" si="14"/>
        <v>741.45325777152107</v>
      </c>
      <c r="BE41" s="40">
        <f t="shared" si="15"/>
        <v>519.41602394107167</v>
      </c>
      <c r="BF41" s="40">
        <f>VLOOKUP($AX41&amp;"_"&amp;$BC$14,データシート1!$A:$BS,MATCH($BC$12&amp;"_"&amp;BF$20,データシート1!$A$1:$BS$1,0),0)</f>
        <v>492.77941956861059</v>
      </c>
      <c r="BG41" s="40">
        <f>VLOOKUP($AX41&amp;"_"&amp;$BC$14,データシート1!$A:$BS,MATCH($BC$12&amp;"_"&amp;BG$20,データシート1!$A$1:$BS$1,0),0)</f>
        <v>2.9070705074325089</v>
      </c>
      <c r="BH41" s="40">
        <f>VLOOKUP($AX41&amp;"_"&amp;$BC$14,データシート1!$A:$BS,MATCH($BC$12&amp;"_"&amp;BH$20,データシート1!$A$1:$BS$1,0),0)</f>
        <v>23.7295338650286</v>
      </c>
      <c r="BI41" s="40">
        <f>VLOOKUP($AX41&amp;"_"&amp;$BC$14,データシート1!$A:$BS,MATCH($BC$12&amp;"_"&amp;BI$20,データシート1!$A$1:$BS$1,0),0)</f>
        <v>60.967946303886123</v>
      </c>
      <c r="BJ41" s="40">
        <f>VLOOKUP($AX41&amp;"_"&amp;$BC$14,データシート1!$A:$BS,MATCH($BC$12&amp;"_"&amp;BJ$20,データシート1!$A$1:$BS$1,0),0)</f>
        <v>40.78419495072071</v>
      </c>
      <c r="BK41" s="40">
        <f t="shared" si="1"/>
        <v>113.19177201995541</v>
      </c>
      <c r="BL41" s="40">
        <f t="shared" si="2"/>
        <v>110.11625301787275</v>
      </c>
      <c r="BM41" s="40">
        <f>VLOOKUP($AX41&amp;"_"&amp;$BC$14,データシート1!$A:$BS,MATCH($BC$12&amp;"_"&amp;BM$20,データシート1!$A$1:$BS$1,0),0)</f>
        <v>48.099941910512172</v>
      </c>
      <c r="BN41" s="40">
        <f>VLOOKUP($AX41&amp;"_"&amp;$BC$14,データシート1!$A:$BS,MATCH($BC$12&amp;"_"&amp;BN$20,データシート1!$A$1:$BS$1,0),0)</f>
        <v>62.016311107360579</v>
      </c>
      <c r="BO41" s="40">
        <f>VLOOKUP($AX41&amp;"_"&amp;$BC$14,データシート1!$A:$BS,MATCH($BC$12&amp;"_"&amp;BO$20,データシート1!$A$1:$BS$1,0),0)</f>
        <v>3.0755190020826504</v>
      </c>
      <c r="BP41" s="40">
        <f>VLOOKUP($AX41&amp;"_"&amp;$BC$14,データシート1!$A:$BS,MATCH($BC$12&amp;"_"&amp;BP$20,データシート1!$A$1:$BS$1,0),0)</f>
        <v>0</v>
      </c>
      <c r="BQ41" s="40">
        <f>VLOOKUP($AX41&amp;"_"&amp;$BC$14,データシート1!$A:$BS,MATCH($BC$12&amp;"_"&amp;BQ$20,データシート1!$A$1:$BS$1,0),0)</f>
        <v>7.0933205558872228</v>
      </c>
      <c r="BR41" s="41">
        <f t="shared" si="3"/>
        <v>741.45325777152107</v>
      </c>
      <c r="BT41" s="134" t="str">
        <f t="shared" si="4"/>
        <v>朝倉市</v>
      </c>
      <c r="BU41" s="38">
        <f t="shared" si="25"/>
        <v>741.45325777152107</v>
      </c>
      <c r="BV41" s="69">
        <f t="shared" si="16"/>
        <v>0.70053778643067177</v>
      </c>
      <c r="BW41" s="69">
        <f t="shared" si="5"/>
        <v>0.66461292657838811</v>
      </c>
      <c r="BX41" s="69">
        <f t="shared" si="5"/>
        <v>3.9207738005897644E-3</v>
      </c>
      <c r="BY41" s="69">
        <f t="shared" si="5"/>
        <v>3.2004086051693983E-2</v>
      </c>
      <c r="BZ41" s="69">
        <f t="shared" si="5"/>
        <v>8.2227632915294849E-2</v>
      </c>
      <c r="CA41" s="69">
        <f t="shared" si="5"/>
        <v>5.5005753259888386E-2</v>
      </c>
      <c r="CB41" s="69">
        <f t="shared" si="5"/>
        <v>0.15266204691063004</v>
      </c>
      <c r="CC41" s="69">
        <f t="shared" si="5"/>
        <v>0.14851408617292108</v>
      </c>
      <c r="CD41" s="69">
        <f t="shared" si="5"/>
        <v>6.4872520831696409E-2</v>
      </c>
      <c r="CE41" s="69">
        <f t="shared" si="5"/>
        <v>8.3641565341224675E-2</v>
      </c>
      <c r="CF41" s="69">
        <f t="shared" si="5"/>
        <v>4.147960737708933E-3</v>
      </c>
      <c r="CG41" s="69">
        <f t="shared" si="5"/>
        <v>0</v>
      </c>
      <c r="CH41" s="69">
        <f t="shared" si="5"/>
        <v>9.5667804835150253E-3</v>
      </c>
      <c r="CI41" s="135">
        <f t="shared" si="6"/>
        <v>1</v>
      </c>
      <c r="CK41" s="136" t="str">
        <f t="shared" si="7"/>
        <v>朝倉市</v>
      </c>
      <c r="CL41" s="137">
        <f t="shared" si="17"/>
        <v>519.41602394107167</v>
      </c>
      <c r="CM41" s="75">
        <f t="shared" si="18"/>
        <v>0.26655319362212732</v>
      </c>
      <c r="CN41" s="76">
        <f t="shared" si="19"/>
        <v>492.77941956861059</v>
      </c>
      <c r="CO41" s="75">
        <f t="shared" si="20"/>
        <v>0.28096140890218951</v>
      </c>
      <c r="CP41" s="76">
        <f t="shared" si="8"/>
        <v>2.9070705074325089</v>
      </c>
      <c r="CQ41" s="75">
        <f t="shared" si="21"/>
        <v>0</v>
      </c>
      <c r="CR41" s="76">
        <f t="shared" si="9"/>
        <v>23.7295338650286</v>
      </c>
      <c r="CS41" s="75">
        <f t="shared" si="22"/>
        <v>0</v>
      </c>
      <c r="CT41" s="76">
        <f t="shared" si="10"/>
        <v>60.967946303886123</v>
      </c>
      <c r="CU41" s="77">
        <f t="shared" si="23"/>
        <v>0</v>
      </c>
      <c r="CV41" s="18"/>
      <c r="CW41" s="1078">
        <f t="shared" si="24"/>
        <v>138.452</v>
      </c>
      <c r="CX41" s="1081">
        <f>VLOOKUP($AX41&amp;"_"&amp;$CW$14,データシート1!$A:$BS,MATCH($CW$12&amp;"_"&amp;CX$20,データシート1!$A$1:$BS$1,0),0)</f>
        <v>138.452</v>
      </c>
      <c r="CY41" s="1081">
        <f>VLOOKUP($AX41&amp;"_"&amp;$CW$14,データシート1!$A:$BS,MATCH($CW$12&amp;"_"&amp;CY$20,データシート1!$A$1:$BS$1,0),0)</f>
        <v>0</v>
      </c>
      <c r="CZ41" s="1081">
        <f>VLOOKUP($AX41&amp;"_"&amp;$CW$14,データシート1!$A:$BS,MATCH($CW$12&amp;"_"&amp;CZ$20,データシート1!$A$1:$BS$1,0),0)</f>
        <v>0</v>
      </c>
      <c r="DA41" s="1081">
        <f>VLOOKUP($AX41&amp;"_"&amp;$CW$14,データシート1!$A:$BS,MATCH($CW$12&amp;"_"&amp;DA$20,データシート1!$A$1:$BS$1,0),0)</f>
        <v>0</v>
      </c>
      <c r="DB41" s="1081">
        <f>VLOOKUP($AX41&amp;"_"&amp;$CW$14,データシート1!$A:$BS,MATCH($CW$12&amp;"_"&amp;DB$20,データシート1!$A$1:$BS$1,0),0)</f>
        <v>0</v>
      </c>
      <c r="DC41" s="1081">
        <f>VLOOKUP($AX41&amp;"_"&amp;$CW$14,データシート1!$A:$BS,MATCH($CW$12&amp;"_"&amp;DC$20,データシート1!$A$1:$BS$1,0),0)</f>
        <v>0</v>
      </c>
      <c r="DD41" s="1080">
        <f t="shared" si="11"/>
        <v>138.452</v>
      </c>
      <c r="DE41" s="18"/>
      <c r="DF41" s="138">
        <f>VLOOKUP($AX41&amp;"_"&amp;$DF$14,データシート1!$A:$BS,MATCH($DF$12&amp;"_"&amp;DF$20,データシート1!$A$1:$BS$1,0),0)</f>
        <v>10</v>
      </c>
      <c r="DG41" s="74">
        <f>VLOOKUP($AX41&amp;"_"&amp;$DF$14,データシート1!$A:$BS,MATCH($DF$12&amp;"_"&amp;DG$20,データシート1!$A$1:$BS$1,0),0)</f>
        <v>0</v>
      </c>
      <c r="DH41" s="74">
        <f>VLOOKUP($AX41&amp;"_"&amp;$DF$14,データシート1!$A:$BS,MATCH($DF$12&amp;"_"&amp;DH$20,データシート1!$A$1:$BS$1,0),0)</f>
        <v>0</v>
      </c>
      <c r="DI41" s="74">
        <f>VLOOKUP($AX41&amp;"_"&amp;$DF$14,データシート1!$A:$BS,MATCH($DF$12&amp;"_"&amp;DI$20,データシート1!$A$1:$BS$1,0),0)</f>
        <v>0</v>
      </c>
      <c r="DJ41" s="74">
        <f>VLOOKUP($AX41&amp;"_"&amp;$DF$14,データシート1!$A:$BS,MATCH($DF$12&amp;"_"&amp;DJ$20,データシート1!$A$1:$BS$1,0),0)</f>
        <v>0</v>
      </c>
      <c r="DK41" s="74">
        <f>VLOOKUP($AX41&amp;"_"&amp;$DF$14,データシート1!$A:$BS,MATCH($DF$12&amp;"_"&amp;DK$20,データシート1!$A$1:$BS$1,0),0)</f>
        <v>0</v>
      </c>
      <c r="DL41" s="78">
        <f t="shared" si="12"/>
        <v>10</v>
      </c>
      <c r="DM41" s="18"/>
      <c r="DN41" s="139">
        <f t="shared" si="26"/>
        <v>1</v>
      </c>
      <c r="DO41" s="140">
        <f t="shared" si="27"/>
        <v>0</v>
      </c>
      <c r="DP41" s="140">
        <f t="shared" si="29"/>
        <v>0</v>
      </c>
      <c r="DQ41" s="140">
        <f t="shared" si="30"/>
        <v>0</v>
      </c>
      <c r="DR41" s="140">
        <f t="shared" si="31"/>
        <v>0</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25210</v>
      </c>
      <c r="AY42" s="20" t="str">
        <f>IF(IFERROR(比較地域マスタ!$Z27,"")=0,"",IFERROR(比較地域マスタ!$Z27,""))</f>
        <v>野洲市</v>
      </c>
      <c r="BB42" s="122" t="str">
        <f t="shared" si="0"/>
        <v>25210</v>
      </c>
      <c r="BC42" s="123" t="str">
        <f t="shared" si="0"/>
        <v>野洲市</v>
      </c>
      <c r="BD42" s="40">
        <f t="shared" si="14"/>
        <v>346.59366216421091</v>
      </c>
      <c r="BE42" s="40">
        <f t="shared" si="15"/>
        <v>163.54369348464309</v>
      </c>
      <c r="BF42" s="40">
        <f>VLOOKUP($AX42&amp;"_"&amp;$BC$14,データシート1!$A:$BS,MATCH($BC$12&amp;"_"&amp;BF$20,データシート1!$A$1:$BS$1,0),0)</f>
        <v>152.4460312644089</v>
      </c>
      <c r="BG42" s="40">
        <f>VLOOKUP($AX42&amp;"_"&amp;$BC$14,データシート1!$A:$BS,MATCH($BC$12&amp;"_"&amp;BG$20,データシート1!$A$1:$BS$1,0),0)</f>
        <v>1.9480675009771393</v>
      </c>
      <c r="BH42" s="40">
        <f>VLOOKUP($AX42&amp;"_"&amp;$BC$14,データシート1!$A:$BS,MATCH($BC$12&amp;"_"&amp;BH$20,データシート1!$A$1:$BS$1,0),0)</f>
        <v>9.1495947192570508</v>
      </c>
      <c r="BI42" s="40">
        <f>VLOOKUP($AX42&amp;"_"&amp;$BC$14,データシート1!$A:$BS,MATCH($BC$12&amp;"_"&amp;BI$20,データシート1!$A$1:$BS$1,0),0)</f>
        <v>53.181529370832408</v>
      </c>
      <c r="BJ42" s="40">
        <f>VLOOKUP($AX42&amp;"_"&amp;$BC$14,データシート1!$A:$BS,MATCH($BC$12&amp;"_"&amp;BJ$20,データシート1!$A$1:$BS$1,0),0)</f>
        <v>47.54495208518032</v>
      </c>
      <c r="BK42" s="40">
        <f t="shared" si="1"/>
        <v>76.901855799555108</v>
      </c>
      <c r="BL42" s="40">
        <f t="shared" si="2"/>
        <v>73.895736449800893</v>
      </c>
      <c r="BM42" s="40">
        <f>VLOOKUP($AX42&amp;"_"&amp;$BC$14,データシート1!$A:$BS,MATCH($BC$12&amp;"_"&amp;BM$20,データシート1!$A$1:$BS$1,0),0)</f>
        <v>42.122959806418677</v>
      </c>
      <c r="BN42" s="40">
        <f>VLOOKUP($AX42&amp;"_"&amp;$BC$14,データシート1!$A:$BS,MATCH($BC$12&amp;"_"&amp;BN$20,データシート1!$A$1:$BS$1,0),0)</f>
        <v>31.772776643382223</v>
      </c>
      <c r="BO42" s="40">
        <f>VLOOKUP($AX42&amp;"_"&amp;$BC$14,データシート1!$A:$BS,MATCH($BC$12&amp;"_"&amp;BO$20,データシート1!$A$1:$BS$1,0),0)</f>
        <v>3.0061193497542131</v>
      </c>
      <c r="BP42" s="40">
        <f>VLOOKUP($AX42&amp;"_"&amp;$BC$14,データシート1!$A:$BS,MATCH($BC$12&amp;"_"&amp;BP$20,データシート1!$A$1:$BS$1,0),0)</f>
        <v>0</v>
      </c>
      <c r="BQ42" s="40">
        <f>VLOOKUP($AX42&amp;"_"&amp;$BC$14,データシート1!$A:$BS,MATCH($BC$12&amp;"_"&amp;BQ$20,データシート1!$A$1:$BS$1,0),0)</f>
        <v>5.4216314240000001</v>
      </c>
      <c r="BR42" s="41">
        <f t="shared" si="3"/>
        <v>346.59366216421091</v>
      </c>
      <c r="BT42" s="134" t="str">
        <f t="shared" si="4"/>
        <v>野洲市</v>
      </c>
      <c r="BU42" s="38">
        <f t="shared" si="25"/>
        <v>346.59366216421091</v>
      </c>
      <c r="BV42" s="69">
        <f t="shared" si="16"/>
        <v>0.47186002324289045</v>
      </c>
      <c r="BW42" s="69">
        <f t="shared" si="5"/>
        <v>0.43984079314232311</v>
      </c>
      <c r="BX42" s="69">
        <f t="shared" si="5"/>
        <v>5.6206091271633635E-3</v>
      </c>
      <c r="BY42" s="69">
        <f t="shared" si="5"/>
        <v>2.6398620973404036E-2</v>
      </c>
      <c r="BZ42" s="69">
        <f t="shared" si="5"/>
        <v>0.15344057083662363</v>
      </c>
      <c r="CA42" s="69">
        <f t="shared" ref="CA42:CH68" si="32">BJ42/$BR42</f>
        <v>0.13717778850397511</v>
      </c>
      <c r="CB42" s="69">
        <f t="shared" si="32"/>
        <v>0.22187900182410189</v>
      </c>
      <c r="CC42" s="69">
        <f t="shared" si="32"/>
        <v>0.21320567718514771</v>
      </c>
      <c r="CD42" s="69">
        <f t="shared" si="32"/>
        <v>0.12153413176511418</v>
      </c>
      <c r="CE42" s="69">
        <f t="shared" si="32"/>
        <v>9.1671545420033543E-2</v>
      </c>
      <c r="CF42" s="69">
        <f t="shared" si="32"/>
        <v>8.6733246389541843E-3</v>
      </c>
      <c r="CG42" s="69">
        <f t="shared" si="32"/>
        <v>0</v>
      </c>
      <c r="CH42" s="69">
        <f t="shared" si="32"/>
        <v>1.5642615592408933E-2</v>
      </c>
      <c r="CI42" s="135">
        <f t="shared" si="6"/>
        <v>1</v>
      </c>
      <c r="CK42" s="136" t="str">
        <f t="shared" si="7"/>
        <v>野洲市</v>
      </c>
      <c r="CL42" s="137">
        <f t="shared" si="17"/>
        <v>163.54369348464309</v>
      </c>
      <c r="CM42" s="75">
        <f t="shared" si="18"/>
        <v>1</v>
      </c>
      <c r="CN42" s="76">
        <f t="shared" si="19"/>
        <v>152.4460312644089</v>
      </c>
      <c r="CO42" s="75">
        <f t="shared" si="20"/>
        <v>1</v>
      </c>
      <c r="CP42" s="76">
        <f t="shared" si="8"/>
        <v>1.9480675009771393</v>
      </c>
      <c r="CQ42" s="75">
        <f t="shared" si="21"/>
        <v>0</v>
      </c>
      <c r="CR42" s="76">
        <f t="shared" si="9"/>
        <v>9.1495947192570508</v>
      </c>
      <c r="CS42" s="75">
        <f t="shared" si="22"/>
        <v>0</v>
      </c>
      <c r="CT42" s="76">
        <f t="shared" si="10"/>
        <v>53.181529370832408</v>
      </c>
      <c r="CU42" s="77">
        <f t="shared" si="23"/>
        <v>0.18453775429374022</v>
      </c>
      <c r="CV42" s="18"/>
      <c r="CW42" s="1078">
        <f t="shared" si="24"/>
        <v>194.369</v>
      </c>
      <c r="CX42" s="1081">
        <f>VLOOKUP($AX42&amp;"_"&amp;$CW$14,データシート1!$A:$BS,MATCH($CW$12&amp;"_"&amp;CX$20,データシート1!$A$1:$BS$1,0),0)</f>
        <v>194.369</v>
      </c>
      <c r="CY42" s="1081">
        <f>VLOOKUP($AX42&amp;"_"&amp;$CW$14,データシート1!$A:$BS,MATCH($CW$12&amp;"_"&amp;CY$20,データシート1!$A$1:$BS$1,0),0)</f>
        <v>0</v>
      </c>
      <c r="CZ42" s="1081">
        <f>VLOOKUP($AX42&amp;"_"&amp;$CW$14,データシート1!$A:$BS,MATCH($CW$12&amp;"_"&amp;CZ$20,データシート1!$A$1:$BS$1,0),0)</f>
        <v>0</v>
      </c>
      <c r="DA42" s="1081">
        <f>VLOOKUP($AX42&amp;"_"&amp;$CW$14,データシート1!$A:$BS,MATCH($CW$12&amp;"_"&amp;DA$20,データシート1!$A$1:$BS$1,0),0)</f>
        <v>9.8140000000000001</v>
      </c>
      <c r="DB42" s="1081">
        <f>VLOOKUP($AX42&amp;"_"&amp;$CW$14,データシート1!$A:$BS,MATCH($CW$12&amp;"_"&amp;DB$20,データシート1!$A$1:$BS$1,0),0)</f>
        <v>0</v>
      </c>
      <c r="DC42" s="1081">
        <f>VLOOKUP($AX42&amp;"_"&amp;$CW$14,データシート1!$A:$BS,MATCH($CW$12&amp;"_"&amp;DC$20,データシート1!$A$1:$BS$1,0),0)</f>
        <v>0</v>
      </c>
      <c r="DD42" s="1080">
        <f t="shared" si="11"/>
        <v>204.18299999999999</v>
      </c>
      <c r="DE42" s="18"/>
      <c r="DF42" s="138">
        <f>VLOOKUP($AX42&amp;"_"&amp;$DF$14,データシート1!$A:$BS,MATCH($DF$12&amp;"_"&amp;DF$20,データシート1!$A$1:$BS$1,0),0)</f>
        <v>11</v>
      </c>
      <c r="DG42" s="74">
        <f>VLOOKUP($AX42&amp;"_"&amp;$DF$14,データシート1!$A:$BS,MATCH($DF$12&amp;"_"&amp;DG$20,データシート1!$A$1:$BS$1,0),0)</f>
        <v>0</v>
      </c>
      <c r="DH42" s="74">
        <f>VLOOKUP($AX42&amp;"_"&amp;$DF$14,データシート1!$A:$BS,MATCH($DF$12&amp;"_"&amp;DH$20,データシート1!$A$1:$BS$1,0),0)</f>
        <v>0</v>
      </c>
      <c r="DI42" s="74">
        <f>VLOOKUP($AX42&amp;"_"&amp;$DF$14,データシート1!$A:$BS,MATCH($DF$12&amp;"_"&amp;DI$20,データシート1!$A$1:$BS$1,0),0)</f>
        <v>2</v>
      </c>
      <c r="DJ42" s="74">
        <f>VLOOKUP($AX42&amp;"_"&amp;$DF$14,データシート1!$A:$BS,MATCH($DF$12&amp;"_"&amp;DJ$20,データシート1!$A$1:$BS$1,0),0)</f>
        <v>0</v>
      </c>
      <c r="DK42" s="74">
        <f>VLOOKUP($AX42&amp;"_"&amp;$DF$14,データシート1!$A:$BS,MATCH($DF$12&amp;"_"&amp;DK$20,データシート1!$A$1:$BS$1,0),0)</f>
        <v>0</v>
      </c>
      <c r="DL42" s="78">
        <f t="shared" si="12"/>
        <v>13</v>
      </c>
      <c r="DM42" s="18"/>
      <c r="DN42" s="139">
        <f t="shared" si="26"/>
        <v>0.95</v>
      </c>
      <c r="DO42" s="140">
        <f t="shared" si="27"/>
        <v>0</v>
      </c>
      <c r="DP42" s="140">
        <f t="shared" si="29"/>
        <v>0</v>
      </c>
      <c r="DQ42" s="140">
        <f t="shared" si="30"/>
        <v>0.05</v>
      </c>
      <c r="DR42" s="140">
        <f t="shared" si="31"/>
        <v>0</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32202</v>
      </c>
      <c r="AY43" s="20" t="str">
        <f>IF(IFERROR(比較地域マスタ!$Z28,"")=0,"",IFERROR(比較地域マスタ!$Z28,""))</f>
        <v>浜田市</v>
      </c>
      <c r="AZ43" s="26"/>
      <c r="BB43" s="122" t="str">
        <f t="shared" si="0"/>
        <v>32202</v>
      </c>
      <c r="BC43" s="123" t="str">
        <f t="shared" si="0"/>
        <v>浜田市</v>
      </c>
      <c r="BD43" s="40">
        <f t="shared" si="14"/>
        <v>415.0173127234101</v>
      </c>
      <c r="BE43" s="40">
        <f t="shared" si="15"/>
        <v>110.37543362604556</v>
      </c>
      <c r="BF43" s="40">
        <f>VLOOKUP($AX43&amp;"_"&amp;$BC$14,データシート1!$A:$BS,MATCH($BC$12&amp;"_"&amp;BF$20,データシート1!$A$1:$BS$1,0),0)</f>
        <v>73.152561732046976</v>
      </c>
      <c r="BG43" s="40">
        <f>VLOOKUP($AX43&amp;"_"&amp;$BC$14,データシート1!$A:$BS,MATCH($BC$12&amp;"_"&amp;BG$20,データシート1!$A$1:$BS$1,0),0)</f>
        <v>5.7644457716335351</v>
      </c>
      <c r="BH43" s="40">
        <f>VLOOKUP($AX43&amp;"_"&amp;$BC$14,データシート1!$A:$BS,MATCH($BC$12&amp;"_"&amp;BH$20,データシート1!$A$1:$BS$1,0),0)</f>
        <v>31.458426122365051</v>
      </c>
      <c r="BI43" s="40">
        <f>VLOOKUP($AX43&amp;"_"&amp;$BC$14,データシート1!$A:$BS,MATCH($BC$12&amp;"_"&amp;BI$20,データシート1!$A$1:$BS$1,0),0)</f>
        <v>103.41381363689041</v>
      </c>
      <c r="BJ43" s="40">
        <f>VLOOKUP($AX43&amp;"_"&amp;$BC$14,データシート1!$A:$BS,MATCH($BC$12&amp;"_"&amp;BJ$20,データシート1!$A$1:$BS$1,0),0)</f>
        <v>96.714191639561022</v>
      </c>
      <c r="BK43" s="40">
        <f t="shared" si="1"/>
        <v>101.06907484408096</v>
      </c>
      <c r="BL43" s="40">
        <f t="shared" si="2"/>
        <v>93.769988174200932</v>
      </c>
      <c r="BM43" s="40">
        <f>VLOOKUP($AX43&amp;"_"&amp;$BC$14,データシート1!$A:$BS,MATCH($BC$12&amp;"_"&amp;BM$20,データシート1!$A$1:$BS$1,0),0)</f>
        <v>44.373249486442639</v>
      </c>
      <c r="BN43" s="40">
        <f>VLOOKUP($AX43&amp;"_"&amp;$BC$14,データシート1!$A:$BS,MATCH($BC$12&amp;"_"&amp;BN$20,データシート1!$A$1:$BS$1,0),0)</f>
        <v>49.396738687758294</v>
      </c>
      <c r="BO43" s="40">
        <f>VLOOKUP($AX43&amp;"_"&amp;$BC$14,データシート1!$A:$BS,MATCH($BC$12&amp;"_"&amp;BO$20,データシート1!$A$1:$BS$1,0),0)</f>
        <v>3.1017576132008782</v>
      </c>
      <c r="BP43" s="40">
        <f>VLOOKUP($AX43&amp;"_"&amp;$BC$14,データシート1!$A:$BS,MATCH($BC$12&amp;"_"&amp;BP$20,データシート1!$A$1:$BS$1,0),0)</f>
        <v>4.1973290566791492</v>
      </c>
      <c r="BQ43" s="40">
        <f>VLOOKUP($AX43&amp;"_"&amp;$BC$14,データシート1!$A:$BS,MATCH($BC$12&amp;"_"&amp;BQ$20,データシート1!$A$1:$BS$1,0),0)</f>
        <v>3.4447989768321712</v>
      </c>
      <c r="BR43" s="41">
        <f t="shared" si="3"/>
        <v>415.0173127234101</v>
      </c>
      <c r="BT43" s="134" t="str">
        <f t="shared" si="4"/>
        <v>浜田市</v>
      </c>
      <c r="BU43" s="38">
        <f t="shared" si="25"/>
        <v>415.0173127234101</v>
      </c>
      <c r="BV43" s="69">
        <f t="shared" si="16"/>
        <v>0.2659538054008983</v>
      </c>
      <c r="BW43" s="69">
        <f t="shared" si="16"/>
        <v>0.17626387981746627</v>
      </c>
      <c r="BX43" s="69">
        <f t="shared" si="16"/>
        <v>1.3889651334799309E-2</v>
      </c>
      <c r="BY43" s="69">
        <f t="shared" si="16"/>
        <v>7.5800274248632712E-2</v>
      </c>
      <c r="BZ43" s="69">
        <f t="shared" si="16"/>
        <v>0.24917951725500895</v>
      </c>
      <c r="CA43" s="69">
        <f t="shared" si="32"/>
        <v>0.23303652323539711</v>
      </c>
      <c r="CB43" s="69">
        <f t="shared" si="32"/>
        <v>0.24352977995267111</v>
      </c>
      <c r="CC43" s="69">
        <f t="shared" si="32"/>
        <v>0.22594235300418491</v>
      </c>
      <c r="CD43" s="69">
        <f t="shared" si="32"/>
        <v>0.10691903235375476</v>
      </c>
      <c r="CE43" s="69">
        <f t="shared" si="32"/>
        <v>0.11902332065043017</v>
      </c>
      <c r="CF43" s="69">
        <f t="shared" si="32"/>
        <v>7.4738029429342306E-3</v>
      </c>
      <c r="CG43" s="69">
        <f t="shared" si="32"/>
        <v>1.011362400555197E-2</v>
      </c>
      <c r="CH43" s="69">
        <f t="shared" si="32"/>
        <v>8.300374156024597E-3</v>
      </c>
      <c r="CI43" s="135">
        <f t="shared" si="6"/>
        <v>1</v>
      </c>
      <c r="CJ43" s="26"/>
      <c r="CK43" s="136" t="str">
        <f t="shared" si="7"/>
        <v>浜田市</v>
      </c>
      <c r="CL43" s="137">
        <f t="shared" si="17"/>
        <v>110.37543362604556</v>
      </c>
      <c r="CM43" s="75">
        <f t="shared" si="18"/>
        <v>0.13281035026023111</v>
      </c>
      <c r="CN43" s="76">
        <f t="shared" si="19"/>
        <v>73.152561732046976</v>
      </c>
      <c r="CO43" s="75">
        <f t="shared" si="20"/>
        <v>0.20038942796965817</v>
      </c>
      <c r="CP43" s="76">
        <f t="shared" si="8"/>
        <v>5.7644457716335351</v>
      </c>
      <c r="CQ43" s="75">
        <f t="shared" si="21"/>
        <v>0</v>
      </c>
      <c r="CR43" s="76">
        <f t="shared" si="9"/>
        <v>31.458426122365051</v>
      </c>
      <c r="CS43" s="75">
        <f t="shared" si="22"/>
        <v>0</v>
      </c>
      <c r="CT43" s="76">
        <f t="shared" si="10"/>
        <v>103.41381363689041</v>
      </c>
      <c r="CU43" s="77">
        <f t="shared" si="23"/>
        <v>0.17818702697399225</v>
      </c>
      <c r="CV43" s="18"/>
      <c r="CW43" s="1078">
        <f t="shared" si="24"/>
        <v>14.659000000000001</v>
      </c>
      <c r="CX43" s="1081">
        <f>VLOOKUP($AX43&amp;"_"&amp;$CW$14,データシート1!$A:$BS,MATCH($CW$12&amp;"_"&amp;CX$20,データシート1!$A$1:$BS$1,0),0)</f>
        <v>14.659000000000001</v>
      </c>
      <c r="CY43" s="1081">
        <f>VLOOKUP($AX43&amp;"_"&amp;$CW$14,データシート1!$A:$BS,MATCH($CW$12&amp;"_"&amp;CY$20,データシート1!$A$1:$BS$1,0),0)</f>
        <v>0</v>
      </c>
      <c r="CZ43" s="1081">
        <f>VLOOKUP($AX43&amp;"_"&amp;$CW$14,データシート1!$A:$BS,MATCH($CW$12&amp;"_"&amp;CZ$20,データシート1!$A$1:$BS$1,0),0)</f>
        <v>0</v>
      </c>
      <c r="DA43" s="1081">
        <f>VLOOKUP($AX43&amp;"_"&amp;$CW$14,データシート1!$A:$BS,MATCH($CW$12&amp;"_"&amp;DA$20,データシート1!$A$1:$BS$1,0),0)</f>
        <v>18.427</v>
      </c>
      <c r="DB43" s="1081">
        <f>VLOOKUP($AX43&amp;"_"&amp;$CW$14,データシート1!$A:$BS,MATCH($CW$12&amp;"_"&amp;DB$20,データシート1!$A$1:$BS$1,0),0)</f>
        <v>303.93400000000003</v>
      </c>
      <c r="DC43" s="1081">
        <f>VLOOKUP($AX43&amp;"_"&amp;$CW$14,データシート1!$A:$BS,MATCH($CW$12&amp;"_"&amp;DC$20,データシート1!$A$1:$BS$1,0),0)</f>
        <v>0</v>
      </c>
      <c r="DD43" s="1080">
        <f t="shared" si="11"/>
        <v>337.02000000000004</v>
      </c>
      <c r="DE43" s="18"/>
      <c r="DF43" s="138">
        <f>VLOOKUP($AX43&amp;"_"&amp;$DF$14,データシート1!$A:$BS,MATCH($DF$12&amp;"_"&amp;DF$20,データシート1!$A$1:$BS$1,0),0)</f>
        <v>2</v>
      </c>
      <c r="DG43" s="74">
        <f>VLOOKUP($AX43&amp;"_"&amp;$DF$14,データシート1!$A:$BS,MATCH($DF$12&amp;"_"&amp;DG$20,データシート1!$A$1:$BS$1,0),0)</f>
        <v>0</v>
      </c>
      <c r="DH43" s="74">
        <f>VLOOKUP($AX43&amp;"_"&amp;$DF$14,データシート1!$A:$BS,MATCH($DF$12&amp;"_"&amp;DH$20,データシート1!$A$1:$BS$1,0),0)</f>
        <v>0</v>
      </c>
      <c r="DI43" s="74">
        <f>VLOOKUP($AX43&amp;"_"&amp;$DF$14,データシート1!$A:$BS,MATCH($DF$12&amp;"_"&amp;DI$20,データシート1!$A$1:$BS$1,0),0)</f>
        <v>4</v>
      </c>
      <c r="DJ43" s="74">
        <f>VLOOKUP($AX43&amp;"_"&amp;$DF$14,データシート1!$A:$BS,MATCH($DF$12&amp;"_"&amp;DJ$20,データシート1!$A$1:$BS$1,0),0)</f>
        <v>1</v>
      </c>
      <c r="DK43" s="74">
        <f>VLOOKUP($AX43&amp;"_"&amp;$DF$14,データシート1!$A:$BS,MATCH($DF$12&amp;"_"&amp;DK$20,データシート1!$A$1:$BS$1,0),0)</f>
        <v>0</v>
      </c>
      <c r="DL43" s="78">
        <f t="shared" si="12"/>
        <v>7</v>
      </c>
      <c r="DM43" s="18"/>
      <c r="DN43" s="139">
        <f t="shared" si="26"/>
        <v>0.04</v>
      </c>
      <c r="DO43" s="140">
        <f t="shared" si="27"/>
        <v>0</v>
      </c>
      <c r="DP43" s="140">
        <f t="shared" si="29"/>
        <v>0</v>
      </c>
      <c r="DQ43" s="140">
        <f t="shared" si="30"/>
        <v>0.05</v>
      </c>
      <c r="DR43" s="140">
        <f t="shared" si="31"/>
        <v>0.9</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15224</v>
      </c>
      <c r="AY44" s="20" t="str">
        <f>IF(IFERROR(比較地域マスタ!$Z29,"")=0,"",IFERROR(比較地域マスタ!$Z29,""))</f>
        <v>佐渡市</v>
      </c>
      <c r="BB44" s="122" t="str">
        <f t="shared" si="0"/>
        <v>15224</v>
      </c>
      <c r="BC44" s="123" t="str">
        <f t="shared" si="0"/>
        <v>佐渡市</v>
      </c>
      <c r="BD44" s="40">
        <f t="shared" si="14"/>
        <v>423.36623001096024</v>
      </c>
      <c r="BE44" s="40">
        <f t="shared" si="15"/>
        <v>54.898821749837893</v>
      </c>
      <c r="BF44" s="40">
        <f>VLOOKUP($AX44&amp;"_"&amp;$BC$14,データシート1!$A:$BS,MATCH($BC$12&amp;"_"&amp;BF$20,データシート1!$A$1:$BS$1,0),0)</f>
        <v>13.839779773474209</v>
      </c>
      <c r="BG44" s="40">
        <f>VLOOKUP($AX44&amp;"_"&amp;$BC$14,データシート1!$A:$BS,MATCH($BC$12&amp;"_"&amp;BG$20,データシート1!$A$1:$BS$1,0),0)</f>
        <v>10.55377040603136</v>
      </c>
      <c r="BH44" s="40">
        <f>VLOOKUP($AX44&amp;"_"&amp;$BC$14,データシート1!$A:$BS,MATCH($BC$12&amp;"_"&amp;BH$20,データシート1!$A$1:$BS$1,0),0)</f>
        <v>30.505271570332326</v>
      </c>
      <c r="BI44" s="40">
        <f>VLOOKUP($AX44&amp;"_"&amp;$BC$14,データシート1!$A:$BS,MATCH($BC$12&amp;"_"&amp;BI$20,データシート1!$A$1:$BS$1,0),0)</f>
        <v>69.791462540790164</v>
      </c>
      <c r="BJ44" s="40">
        <f>VLOOKUP($AX44&amp;"_"&amp;$BC$14,データシート1!$A:$BS,MATCH($BC$12&amp;"_"&amp;BJ$20,データシート1!$A$1:$BS$1,0),0)</f>
        <v>88.494336080053728</v>
      </c>
      <c r="BK44" s="40">
        <f t="shared" si="1"/>
        <v>205.82556024535847</v>
      </c>
      <c r="BL44" s="40">
        <f t="shared" si="2"/>
        <v>128.34381420305436</v>
      </c>
      <c r="BM44" s="40">
        <f>VLOOKUP($AX44&amp;"_"&amp;$BC$14,データシート1!$A:$BS,MATCH($BC$12&amp;"_"&amp;BM$20,データシート1!$A$1:$BS$1,0),0)</f>
        <v>45.835657891682089</v>
      </c>
      <c r="BN44" s="40">
        <f>VLOOKUP($AX44&amp;"_"&amp;$BC$14,データシート1!$A:$BS,MATCH($BC$12&amp;"_"&amp;BN$20,データシート1!$A$1:$BS$1,0),0)</f>
        <v>82.508156311372289</v>
      </c>
      <c r="BO44" s="40">
        <f>VLOOKUP($AX44&amp;"_"&amp;$BC$14,データシート1!$A:$BS,MATCH($BC$12&amp;"_"&amp;BO$20,データシート1!$A$1:$BS$1,0),0)</f>
        <v>3.1282910401743673</v>
      </c>
      <c r="BP44" s="40">
        <f>VLOOKUP($AX44&amp;"_"&amp;$BC$14,データシート1!$A:$BS,MATCH($BC$12&amp;"_"&amp;BP$20,データシート1!$A$1:$BS$1,0),0)</f>
        <v>74.353455002129763</v>
      </c>
      <c r="BQ44" s="40">
        <f>VLOOKUP($AX44&amp;"_"&amp;$BC$14,データシート1!$A:$BS,MATCH($BC$12&amp;"_"&amp;BQ$20,データシート1!$A$1:$BS$1,0),0)</f>
        <v>4.3560493949199994</v>
      </c>
      <c r="BR44" s="41">
        <f t="shared" si="3"/>
        <v>423.36623001096024</v>
      </c>
      <c r="BT44" s="134" t="str">
        <f t="shared" si="4"/>
        <v>佐渡市</v>
      </c>
      <c r="BU44" s="38">
        <f t="shared" si="25"/>
        <v>423.36623001096024</v>
      </c>
      <c r="BV44" s="69">
        <f t="shared" si="16"/>
        <v>0.12967217944713411</v>
      </c>
      <c r="BW44" s="69">
        <f t="shared" si="16"/>
        <v>3.2689852880131515E-2</v>
      </c>
      <c r="BX44" s="69">
        <f t="shared" si="16"/>
        <v>2.4928229173493927E-2</v>
      </c>
      <c r="BY44" s="69">
        <f t="shared" si="16"/>
        <v>7.2054097393508681E-2</v>
      </c>
      <c r="BZ44" s="69">
        <f t="shared" si="16"/>
        <v>0.16484891234471719</v>
      </c>
      <c r="CA44" s="69">
        <f t="shared" si="32"/>
        <v>0.20902549567489773</v>
      </c>
      <c r="CB44" s="69">
        <f t="shared" si="32"/>
        <v>0.48616433162378114</v>
      </c>
      <c r="CC44" s="69">
        <f t="shared" si="32"/>
        <v>0.30315080680793022</v>
      </c>
      <c r="CD44" s="69">
        <f t="shared" si="32"/>
        <v>0.1082647945030842</v>
      </c>
      <c r="CE44" s="69">
        <f t="shared" si="32"/>
        <v>0.19488601230484606</v>
      </c>
      <c r="CF44" s="69">
        <f t="shared" si="32"/>
        <v>7.3890896779683661E-3</v>
      </c>
      <c r="CG44" s="69">
        <f t="shared" si="32"/>
        <v>0.17562443513788259</v>
      </c>
      <c r="CH44" s="69">
        <f t="shared" si="32"/>
        <v>1.0289080909469867E-2</v>
      </c>
      <c r="CI44" s="135">
        <f t="shared" si="6"/>
        <v>1</v>
      </c>
      <c r="CK44" s="136" t="str">
        <f t="shared" si="7"/>
        <v>佐渡市</v>
      </c>
      <c r="CL44" s="137">
        <f t="shared" si="17"/>
        <v>54.898821749837893</v>
      </c>
      <c r="CM44" s="75">
        <f t="shared" si="18"/>
        <v>0</v>
      </c>
      <c r="CN44" s="76">
        <f t="shared" si="19"/>
        <v>13.839779773474209</v>
      </c>
      <c r="CO44" s="75">
        <f t="shared" si="20"/>
        <v>0</v>
      </c>
      <c r="CP44" s="76">
        <f t="shared" si="8"/>
        <v>10.55377040603136</v>
      </c>
      <c r="CQ44" s="75">
        <f t="shared" si="21"/>
        <v>0</v>
      </c>
      <c r="CR44" s="76">
        <f t="shared" si="9"/>
        <v>30.505271570332326</v>
      </c>
      <c r="CS44" s="75">
        <f t="shared" si="22"/>
        <v>0</v>
      </c>
      <c r="CT44" s="76">
        <f t="shared" si="10"/>
        <v>69.791462540790164</v>
      </c>
      <c r="CU44" s="77">
        <f t="shared" si="23"/>
        <v>0.15377239005025289</v>
      </c>
      <c r="CV44" s="18"/>
      <c r="CW44" s="1078">
        <f t="shared" si="24"/>
        <v>0</v>
      </c>
      <c r="CX44" s="1081">
        <f>VLOOKUP($AX44&amp;"_"&amp;$CW$14,データシート1!$A:$BS,MATCH($CW$12&amp;"_"&amp;CX$20,データシート1!$A$1:$BS$1,0),0)</f>
        <v>0</v>
      </c>
      <c r="CY44" s="1081">
        <f>VLOOKUP($AX44&amp;"_"&amp;$CW$14,データシート1!$A:$BS,MATCH($CW$12&amp;"_"&amp;CY$20,データシート1!$A$1:$BS$1,0),0)</f>
        <v>0</v>
      </c>
      <c r="CZ44" s="1081">
        <f>VLOOKUP($AX44&amp;"_"&amp;$CW$14,データシート1!$A:$BS,MATCH($CW$12&amp;"_"&amp;CZ$20,データシート1!$A$1:$BS$1,0),0)</f>
        <v>0</v>
      </c>
      <c r="DA44" s="1081">
        <f>VLOOKUP($AX44&amp;"_"&amp;$CW$14,データシート1!$A:$BS,MATCH($CW$12&amp;"_"&amp;DA$20,データシート1!$A$1:$BS$1,0),0)</f>
        <v>10.731999999999999</v>
      </c>
      <c r="DB44" s="1081">
        <f>VLOOKUP($AX44&amp;"_"&amp;$CW$14,データシート1!$A:$BS,MATCH($CW$12&amp;"_"&amp;DB$20,データシート1!$A$1:$BS$1,0),0)</f>
        <v>8.1470000000000002</v>
      </c>
      <c r="DC44" s="1081">
        <f>VLOOKUP($AX44&amp;"_"&amp;$CW$14,データシート1!$A:$BS,MATCH($CW$12&amp;"_"&amp;DC$20,データシート1!$A$1:$BS$1,0),0)</f>
        <v>0</v>
      </c>
      <c r="DD44" s="1080">
        <f t="shared" si="11"/>
        <v>18.878999999999998</v>
      </c>
      <c r="DE44" s="18"/>
      <c r="DF44" s="138">
        <f>VLOOKUP($AX44&amp;"_"&amp;$DF$14,データシート1!$A:$BS,MATCH($DF$12&amp;"_"&amp;DF$20,データシート1!$A$1:$BS$1,0),0)</f>
        <v>0</v>
      </c>
      <c r="DG44" s="74">
        <f>VLOOKUP($AX44&amp;"_"&amp;$DF$14,データシート1!$A:$BS,MATCH($DF$12&amp;"_"&amp;DG$20,データシート1!$A$1:$BS$1,0),0)</f>
        <v>0</v>
      </c>
      <c r="DH44" s="74">
        <f>VLOOKUP($AX44&amp;"_"&amp;$DF$14,データシート1!$A:$BS,MATCH($DF$12&amp;"_"&amp;DH$20,データシート1!$A$1:$BS$1,0),0)</f>
        <v>0</v>
      </c>
      <c r="DI44" s="74">
        <f>VLOOKUP($AX44&amp;"_"&amp;$DF$14,データシート1!$A:$BS,MATCH($DF$12&amp;"_"&amp;DI$20,データシート1!$A$1:$BS$1,0),0)</f>
        <v>2</v>
      </c>
      <c r="DJ44" s="74">
        <f>VLOOKUP($AX44&amp;"_"&amp;$DF$14,データシート1!$A:$BS,MATCH($DF$12&amp;"_"&amp;DJ$20,データシート1!$A$1:$BS$1,0),0)</f>
        <v>3</v>
      </c>
      <c r="DK44" s="74">
        <f>VLOOKUP($AX44&amp;"_"&amp;$DF$14,データシート1!$A:$BS,MATCH($DF$12&amp;"_"&amp;DK$20,データシート1!$A$1:$BS$1,0),0)</f>
        <v>0</v>
      </c>
      <c r="DL44" s="78">
        <f t="shared" si="12"/>
        <v>5</v>
      </c>
      <c r="DM44" s="18"/>
      <c r="DN44" s="139">
        <f t="shared" si="26"/>
        <v>0</v>
      </c>
      <c r="DO44" s="140">
        <f t="shared" si="27"/>
        <v>0</v>
      </c>
      <c r="DP44" s="140">
        <f t="shared" si="29"/>
        <v>0</v>
      </c>
      <c r="DQ44" s="140">
        <f t="shared" si="30"/>
        <v>0.56999999999999995</v>
      </c>
      <c r="DR44" s="140">
        <f t="shared" si="31"/>
        <v>0.43</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43204</v>
      </c>
      <c r="AY45" s="20" t="str">
        <f>IF(IFERROR(比較地域マスタ!$Z30,"")=0,"",IFERROR(比較地域マスタ!$Z30,""))</f>
        <v>荒尾市</v>
      </c>
      <c r="BB45" s="122" t="str">
        <f t="shared" si="0"/>
        <v>43204</v>
      </c>
      <c r="BC45" s="123" t="str">
        <f t="shared" si="0"/>
        <v>荒尾市</v>
      </c>
      <c r="BD45" s="40">
        <f t="shared" si="14"/>
        <v>209.49635106591268</v>
      </c>
      <c r="BE45" s="40">
        <f t="shared" si="15"/>
        <v>34.745431390651682</v>
      </c>
      <c r="BF45" s="40">
        <f>VLOOKUP($AX45&amp;"_"&amp;$BC$14,データシート1!$A:$BS,MATCH($BC$12&amp;"_"&amp;BF$20,データシート1!$A$1:$BS$1,0),0)</f>
        <v>28.34999235701898</v>
      </c>
      <c r="BG45" s="40">
        <f>VLOOKUP($AX45&amp;"_"&amp;$BC$14,データシート1!$A:$BS,MATCH($BC$12&amp;"_"&amp;BG$20,データシート1!$A$1:$BS$1,0),0)</f>
        <v>2.2366411121265397</v>
      </c>
      <c r="BH45" s="40">
        <f>VLOOKUP($AX45&amp;"_"&amp;$BC$14,データシート1!$A:$BS,MATCH($BC$12&amp;"_"&amp;BH$20,データシート1!$A$1:$BS$1,0),0)</f>
        <v>4.1587979215061619</v>
      </c>
      <c r="BI45" s="40">
        <f>VLOOKUP($AX45&amp;"_"&amp;$BC$14,データシート1!$A:$BS,MATCH($BC$12&amp;"_"&amp;BI$20,データシート1!$A$1:$BS$1,0),0)</f>
        <v>44.112310072364572</v>
      </c>
      <c r="BJ45" s="40">
        <f>VLOOKUP($AX45&amp;"_"&amp;$BC$14,データシート1!$A:$BS,MATCH($BC$12&amp;"_"&amp;BJ$20,データシート1!$A$1:$BS$1,0),0)</f>
        <v>54.338371381114683</v>
      </c>
      <c r="BK45" s="40">
        <f t="shared" si="1"/>
        <v>76.300238221781726</v>
      </c>
      <c r="BL45" s="40">
        <f t="shared" si="2"/>
        <v>73.255026289619906</v>
      </c>
      <c r="BM45" s="40">
        <f>VLOOKUP($AX45&amp;"_"&amp;$BC$14,データシート1!$A:$BS,MATCH($BC$12&amp;"_"&amp;BM$20,データシート1!$A$1:$BS$1,0),0)</f>
        <v>45.449414140633202</v>
      </c>
      <c r="BN45" s="40">
        <f>VLOOKUP($AX45&amp;"_"&amp;$BC$14,データシート1!$A:$BS,MATCH($BC$12&amp;"_"&amp;BN$20,データシート1!$A$1:$BS$1,0),0)</f>
        <v>27.8056121489867</v>
      </c>
      <c r="BO45" s="40">
        <f>VLOOKUP($AX45&amp;"_"&amp;$BC$14,データシート1!$A:$BS,MATCH($BC$12&amp;"_"&amp;BO$20,データシート1!$A$1:$BS$1,0),0)</f>
        <v>3.0452119321618203</v>
      </c>
      <c r="BP45" s="40">
        <f>VLOOKUP($AX45&amp;"_"&amp;$BC$14,データシート1!$A:$BS,MATCH($BC$12&amp;"_"&amp;BP$20,データシート1!$A$1:$BS$1,0),0)</f>
        <v>0</v>
      </c>
      <c r="BQ45" s="40">
        <f>VLOOKUP($AX45&amp;"_"&amp;$BC$14,データシート1!$A:$BS,MATCH($BC$12&amp;"_"&amp;BQ$20,データシート1!$A$1:$BS$1,0),0)</f>
        <v>0</v>
      </c>
      <c r="BR45" s="41">
        <f t="shared" si="3"/>
        <v>209.49635106591268</v>
      </c>
      <c r="BT45" s="134" t="str">
        <f t="shared" si="4"/>
        <v>荒尾市</v>
      </c>
      <c r="BU45" s="38">
        <f t="shared" si="25"/>
        <v>209.49635106591268</v>
      </c>
      <c r="BV45" s="69">
        <f t="shared" si="16"/>
        <v>0.16585220321913827</v>
      </c>
      <c r="BW45" s="69">
        <f t="shared" si="16"/>
        <v>0.13532451621603367</v>
      </c>
      <c r="BX45" s="69">
        <f t="shared" si="16"/>
        <v>1.0676277179753063E-2</v>
      </c>
      <c r="BY45" s="69">
        <f t="shared" si="16"/>
        <v>1.985140982335154E-2</v>
      </c>
      <c r="BZ45" s="69">
        <f t="shared" si="16"/>
        <v>0.21056362007224536</v>
      </c>
      <c r="CA45" s="69">
        <f t="shared" si="32"/>
        <v>0.25937621874864303</v>
      </c>
      <c r="CB45" s="69">
        <f t="shared" si="32"/>
        <v>0.36420795795997329</v>
      </c>
      <c r="CC45" s="69">
        <f t="shared" si="32"/>
        <v>0.34967208696905694</v>
      </c>
      <c r="CD45" s="69">
        <f t="shared" si="32"/>
        <v>0.21694608955901912</v>
      </c>
      <c r="CE45" s="69">
        <f t="shared" si="32"/>
        <v>0.13272599741003782</v>
      </c>
      <c r="CF45" s="69">
        <f t="shared" si="32"/>
        <v>1.4535870990916315E-2</v>
      </c>
      <c r="CG45" s="69">
        <f t="shared" si="32"/>
        <v>0</v>
      </c>
      <c r="CH45" s="69">
        <f t="shared" si="32"/>
        <v>0</v>
      </c>
      <c r="CI45" s="135">
        <f t="shared" si="6"/>
        <v>1</v>
      </c>
      <c r="CK45" s="136" t="str">
        <f t="shared" si="7"/>
        <v>荒尾市</v>
      </c>
      <c r="CL45" s="137">
        <f t="shared" si="17"/>
        <v>34.745431390651682</v>
      </c>
      <c r="CM45" s="75">
        <f t="shared" si="18"/>
        <v>0.60019401588465537</v>
      </c>
      <c r="CN45" s="76">
        <f t="shared" si="19"/>
        <v>28.34999235701898</v>
      </c>
      <c r="CO45" s="75">
        <f t="shared" si="20"/>
        <v>0.73559102723485925</v>
      </c>
      <c r="CP45" s="76">
        <f t="shared" si="8"/>
        <v>2.2366411121265397</v>
      </c>
      <c r="CQ45" s="75">
        <f t="shared" si="21"/>
        <v>0</v>
      </c>
      <c r="CR45" s="76">
        <f t="shared" si="9"/>
        <v>4.1587979215061619</v>
      </c>
      <c r="CS45" s="75">
        <f t="shared" si="22"/>
        <v>0</v>
      </c>
      <c r="CT45" s="76">
        <f t="shared" si="10"/>
        <v>44.112310072364572</v>
      </c>
      <c r="CU45" s="77">
        <f t="shared" si="23"/>
        <v>0</v>
      </c>
      <c r="CV45" s="18"/>
      <c r="CW45" s="1078">
        <f t="shared" si="24"/>
        <v>20.853999999999999</v>
      </c>
      <c r="CX45" s="1081">
        <f>VLOOKUP($AX45&amp;"_"&amp;$CW$14,データシート1!$A:$BS,MATCH($CW$12&amp;"_"&amp;CX$20,データシート1!$A$1:$BS$1,0),0)</f>
        <v>20.853999999999999</v>
      </c>
      <c r="CY45" s="1081">
        <f>VLOOKUP($AX45&amp;"_"&amp;$CW$14,データシート1!$A:$BS,MATCH($CW$12&amp;"_"&amp;CY$20,データシート1!$A$1:$BS$1,0),0)</f>
        <v>0</v>
      </c>
      <c r="CZ45" s="1081">
        <f>VLOOKUP($AX45&amp;"_"&amp;$CW$14,データシート1!$A:$BS,MATCH($CW$12&amp;"_"&amp;CZ$20,データシート1!$A$1:$BS$1,0),0)</f>
        <v>0</v>
      </c>
      <c r="DA45" s="1081">
        <f>VLOOKUP($AX45&amp;"_"&amp;$CW$14,データシート1!$A:$BS,MATCH($CW$12&amp;"_"&amp;DA$20,データシート1!$A$1:$BS$1,0),0)</f>
        <v>0</v>
      </c>
      <c r="DB45" s="1081">
        <f>VLOOKUP($AX45&amp;"_"&amp;$CW$14,データシート1!$A:$BS,MATCH($CW$12&amp;"_"&amp;DB$20,データシート1!$A$1:$BS$1,0),0)</f>
        <v>0</v>
      </c>
      <c r="DC45" s="1081">
        <f>VLOOKUP($AX45&amp;"_"&amp;$CW$14,データシート1!$A:$BS,MATCH($CW$12&amp;"_"&amp;DC$20,データシート1!$A$1:$BS$1,0),0)</f>
        <v>0</v>
      </c>
      <c r="DD45" s="1080">
        <f t="shared" si="11"/>
        <v>20.853999999999999</v>
      </c>
      <c r="DE45" s="18"/>
      <c r="DF45" s="138">
        <f>VLOOKUP($AX45&amp;"_"&amp;$DF$14,データシート1!$A:$BS,MATCH($DF$12&amp;"_"&amp;DF$20,データシート1!$A$1:$BS$1,0),0)</f>
        <v>4</v>
      </c>
      <c r="DG45" s="74">
        <f>VLOOKUP($AX45&amp;"_"&amp;$DF$14,データシート1!$A:$BS,MATCH($DF$12&amp;"_"&amp;DG$20,データシート1!$A$1:$BS$1,0),0)</f>
        <v>0</v>
      </c>
      <c r="DH45" s="74">
        <f>VLOOKUP($AX45&amp;"_"&amp;$DF$14,データシート1!$A:$BS,MATCH($DF$12&amp;"_"&amp;DH$20,データシート1!$A$1:$BS$1,0),0)</f>
        <v>0</v>
      </c>
      <c r="DI45" s="74">
        <f>VLOOKUP($AX45&amp;"_"&amp;$DF$14,データシート1!$A:$BS,MATCH($DF$12&amp;"_"&amp;DI$20,データシート1!$A$1:$BS$1,0),0)</f>
        <v>0</v>
      </c>
      <c r="DJ45" s="74">
        <f>VLOOKUP($AX45&amp;"_"&amp;$DF$14,データシート1!$A:$BS,MATCH($DF$12&amp;"_"&amp;DJ$20,データシート1!$A$1:$BS$1,0),0)</f>
        <v>0</v>
      </c>
      <c r="DK45" s="74">
        <f>VLOOKUP($AX45&amp;"_"&amp;$DF$14,データシート1!$A:$BS,MATCH($DF$12&amp;"_"&amp;DK$20,データシート1!$A$1:$BS$1,0),0)</f>
        <v>0</v>
      </c>
      <c r="DL45" s="78">
        <f t="shared" si="12"/>
        <v>4</v>
      </c>
      <c r="DM45" s="18"/>
      <c r="DN45" s="139">
        <f t="shared" si="26"/>
        <v>1</v>
      </c>
      <c r="DO45" s="140">
        <f t="shared" si="27"/>
        <v>0</v>
      </c>
      <c r="DP45" s="140">
        <f t="shared" si="29"/>
        <v>0</v>
      </c>
      <c r="DQ45" s="140">
        <f t="shared" si="30"/>
        <v>0</v>
      </c>
      <c r="DR45" s="140">
        <f t="shared" si="31"/>
        <v>0</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08207</v>
      </c>
      <c r="AY46" s="20" t="str">
        <f>IF(IFERROR(比較地域マスタ!$Z31,"")=0,"",IFERROR(比較地域マスタ!$Z31,""))</f>
        <v>結城市</v>
      </c>
      <c r="BB46" s="122" t="str">
        <f t="shared" si="0"/>
        <v>08207</v>
      </c>
      <c r="BC46" s="123" t="str">
        <f t="shared" si="0"/>
        <v>結城市</v>
      </c>
      <c r="BD46" s="40">
        <f t="shared" si="14"/>
        <v>563.25309505605151</v>
      </c>
      <c r="BE46" s="40">
        <f t="shared" si="15"/>
        <v>338.42005804611449</v>
      </c>
      <c r="BF46" s="40">
        <f>VLOOKUP($AX46&amp;"_"&amp;$BC$14,データシート1!$A:$BS,MATCH($BC$12&amp;"_"&amp;BF$20,データシート1!$A$1:$BS$1,0),0)</f>
        <v>323.59720059877401</v>
      </c>
      <c r="BG46" s="40">
        <f>VLOOKUP($AX46&amp;"_"&amp;$BC$14,データシート1!$A:$BS,MATCH($BC$12&amp;"_"&amp;BG$20,データシート1!$A$1:$BS$1,0),0)</f>
        <v>2.8091109600569641</v>
      </c>
      <c r="BH46" s="40">
        <f>VLOOKUP($AX46&amp;"_"&amp;$BC$14,データシート1!$A:$BS,MATCH($BC$12&amp;"_"&amp;BH$20,データシート1!$A$1:$BS$1,0),0)</f>
        <v>12.013746487283525</v>
      </c>
      <c r="BI46" s="40">
        <f>VLOOKUP($AX46&amp;"_"&amp;$BC$14,データシート1!$A:$BS,MATCH($BC$12&amp;"_"&amp;BI$20,データシート1!$A$1:$BS$1,0),0)</f>
        <v>53.76665632225609</v>
      </c>
      <c r="BJ46" s="40">
        <f>VLOOKUP($AX46&amp;"_"&amp;$BC$14,データシート1!$A:$BS,MATCH($BC$12&amp;"_"&amp;BJ$20,データシート1!$A$1:$BS$1,0),0)</f>
        <v>63.509809750099784</v>
      </c>
      <c r="BK46" s="40">
        <f t="shared" si="1"/>
        <v>99.41866183163917</v>
      </c>
      <c r="BL46" s="40">
        <f t="shared" si="2"/>
        <v>96.395855904477187</v>
      </c>
      <c r="BM46" s="40">
        <f>VLOOKUP($AX46&amp;"_"&amp;$BC$14,データシート1!$A:$BS,MATCH($BC$12&amp;"_"&amp;BM$20,データシート1!$A$1:$BS$1,0),0)</f>
        <v>51.675495475475621</v>
      </c>
      <c r="BN46" s="40">
        <f>VLOOKUP($AX46&amp;"_"&amp;$BC$14,データシート1!$A:$BS,MATCH($BC$12&amp;"_"&amp;BN$20,データシート1!$A$1:$BS$1,0),0)</f>
        <v>44.720360429001566</v>
      </c>
      <c r="BO46" s="40">
        <f>VLOOKUP($AX46&amp;"_"&amp;$BC$14,データシート1!$A:$BS,MATCH($BC$12&amp;"_"&amp;BO$20,データシート1!$A$1:$BS$1,0),0)</f>
        <v>3.0228059271619849</v>
      </c>
      <c r="BP46" s="40">
        <f>VLOOKUP($AX46&amp;"_"&amp;$BC$14,データシート1!$A:$BS,MATCH($BC$12&amp;"_"&amp;BP$20,データシート1!$A$1:$BS$1,0),0)</f>
        <v>0</v>
      </c>
      <c r="BQ46" s="40">
        <f>VLOOKUP($AX46&amp;"_"&amp;$BC$14,データシート1!$A:$BS,MATCH($BC$12&amp;"_"&amp;BQ$20,データシート1!$A$1:$BS$1,0),0)</f>
        <v>8.1379091059419029</v>
      </c>
      <c r="BR46" s="41">
        <f t="shared" si="3"/>
        <v>563.25309505605151</v>
      </c>
      <c r="BT46" s="134" t="str">
        <f t="shared" si="4"/>
        <v>結城市</v>
      </c>
      <c r="BU46" s="38">
        <f t="shared" si="25"/>
        <v>563.25309505605151</v>
      </c>
      <c r="BV46" s="69">
        <f t="shared" si="16"/>
        <v>0.60083124445581071</v>
      </c>
      <c r="BW46" s="69">
        <f t="shared" si="16"/>
        <v>0.57451473136880249</v>
      </c>
      <c r="BX46" s="69">
        <f t="shared" si="16"/>
        <v>4.9872978678926188E-3</v>
      </c>
      <c r="BY46" s="69">
        <f t="shared" si="16"/>
        <v>2.1329215219115644E-2</v>
      </c>
      <c r="BZ46" s="69">
        <f t="shared" si="16"/>
        <v>9.5457365071212899E-2</v>
      </c>
      <c r="CA46" s="69">
        <f t="shared" si="32"/>
        <v>0.11275536753824615</v>
      </c>
      <c r="CB46" s="69">
        <f t="shared" si="32"/>
        <v>0.17650797253363629</v>
      </c>
      <c r="CC46" s="69">
        <f t="shared" si="32"/>
        <v>0.17114128044850682</v>
      </c>
      <c r="CD46" s="69">
        <f t="shared" si="32"/>
        <v>9.1744716414444538E-2</v>
      </c>
      <c r="CE46" s="69">
        <f t="shared" si="32"/>
        <v>7.9396564034062284E-2</v>
      </c>
      <c r="CF46" s="69">
        <f t="shared" si="32"/>
        <v>5.3666920851294635E-3</v>
      </c>
      <c r="CG46" s="69">
        <f t="shared" si="32"/>
        <v>0</v>
      </c>
      <c r="CH46" s="69">
        <f t="shared" si="32"/>
        <v>1.4448050401093789E-2</v>
      </c>
      <c r="CI46" s="135">
        <f t="shared" si="6"/>
        <v>1</v>
      </c>
      <c r="CK46" s="136" t="str">
        <f t="shared" si="7"/>
        <v>結城市</v>
      </c>
      <c r="CL46" s="137">
        <f t="shared" si="17"/>
        <v>338.42005804611449</v>
      </c>
      <c r="CM46" s="75">
        <f t="shared" si="18"/>
        <v>0.20802549472527723</v>
      </c>
      <c r="CN46" s="76">
        <f t="shared" si="19"/>
        <v>323.59720059877401</v>
      </c>
      <c r="CO46" s="75">
        <f t="shared" si="20"/>
        <v>0.21755441601390271</v>
      </c>
      <c r="CP46" s="76">
        <f t="shared" si="8"/>
        <v>2.8091109600569641</v>
      </c>
      <c r="CQ46" s="75">
        <f t="shared" si="21"/>
        <v>0</v>
      </c>
      <c r="CR46" s="76">
        <f t="shared" si="9"/>
        <v>12.013746487283525</v>
      </c>
      <c r="CS46" s="75">
        <f t="shared" si="22"/>
        <v>0</v>
      </c>
      <c r="CT46" s="76">
        <f t="shared" si="10"/>
        <v>53.76665632225609</v>
      </c>
      <c r="CU46" s="77">
        <f t="shared" si="23"/>
        <v>0</v>
      </c>
      <c r="CV46" s="18"/>
      <c r="CW46" s="1078">
        <f t="shared" si="24"/>
        <v>70.400000000000006</v>
      </c>
      <c r="CX46" s="1081">
        <f>VLOOKUP($AX46&amp;"_"&amp;$CW$14,データシート1!$A:$BS,MATCH($CW$12&amp;"_"&amp;CX$20,データシート1!$A$1:$BS$1,0),0)</f>
        <v>70.400000000000006</v>
      </c>
      <c r="CY46" s="1081">
        <f>VLOOKUP($AX46&amp;"_"&amp;$CW$14,データシート1!$A:$BS,MATCH($CW$12&amp;"_"&amp;CY$20,データシート1!$A$1:$BS$1,0),0)</f>
        <v>0</v>
      </c>
      <c r="CZ46" s="1081">
        <f>VLOOKUP($AX46&amp;"_"&amp;$CW$14,データシート1!$A:$BS,MATCH($CW$12&amp;"_"&amp;CZ$20,データシート1!$A$1:$BS$1,0),0)</f>
        <v>0</v>
      </c>
      <c r="DA46" s="1081">
        <f>VLOOKUP($AX46&amp;"_"&amp;$CW$14,データシート1!$A:$BS,MATCH($CW$12&amp;"_"&amp;DA$20,データシート1!$A$1:$BS$1,0),0)</f>
        <v>0</v>
      </c>
      <c r="DB46" s="1081">
        <f>VLOOKUP($AX46&amp;"_"&amp;$CW$14,データシート1!$A:$BS,MATCH($CW$12&amp;"_"&amp;DB$20,データシート1!$A$1:$BS$1,0),0)</f>
        <v>0</v>
      </c>
      <c r="DC46" s="1081">
        <f>VLOOKUP($AX46&amp;"_"&amp;$CW$14,データシート1!$A:$BS,MATCH($CW$12&amp;"_"&amp;DC$20,データシート1!$A$1:$BS$1,0),0)</f>
        <v>0</v>
      </c>
      <c r="DD46" s="1080">
        <f t="shared" si="11"/>
        <v>70.400000000000006</v>
      </c>
      <c r="DE46" s="18"/>
      <c r="DF46" s="138">
        <f>VLOOKUP($AX46&amp;"_"&amp;$DF$14,データシート1!$A:$BS,MATCH($DF$12&amp;"_"&amp;DF$20,データシート1!$A$1:$BS$1,0),0)</f>
        <v>8</v>
      </c>
      <c r="DG46" s="74">
        <f>VLOOKUP($AX46&amp;"_"&amp;$DF$14,データシート1!$A:$BS,MATCH($DF$12&amp;"_"&amp;DG$20,データシート1!$A$1:$BS$1,0),0)</f>
        <v>0</v>
      </c>
      <c r="DH46" s="74">
        <f>VLOOKUP($AX46&amp;"_"&amp;$DF$14,データシート1!$A:$BS,MATCH($DF$12&amp;"_"&amp;DH$20,データシート1!$A$1:$BS$1,0),0)</f>
        <v>0</v>
      </c>
      <c r="DI46" s="74">
        <f>VLOOKUP($AX46&amp;"_"&amp;$DF$14,データシート1!$A:$BS,MATCH($DF$12&amp;"_"&amp;DI$20,データシート1!$A$1:$BS$1,0),0)</f>
        <v>0</v>
      </c>
      <c r="DJ46" s="74">
        <f>VLOOKUP($AX46&amp;"_"&amp;$DF$14,データシート1!$A:$BS,MATCH($DF$12&amp;"_"&amp;DJ$20,データシート1!$A$1:$BS$1,0),0)</f>
        <v>0</v>
      </c>
      <c r="DK46" s="74">
        <f>VLOOKUP($AX46&amp;"_"&amp;$DF$14,データシート1!$A:$BS,MATCH($DF$12&amp;"_"&amp;DK$20,データシート1!$A$1:$BS$1,0),0)</f>
        <v>0</v>
      </c>
      <c r="DL46" s="78">
        <f t="shared" si="12"/>
        <v>8</v>
      </c>
      <c r="DM46" s="18"/>
      <c r="DN46" s="139">
        <f t="shared" si="26"/>
        <v>1</v>
      </c>
      <c r="DO46" s="140">
        <f t="shared" si="27"/>
        <v>0</v>
      </c>
      <c r="DP46" s="140">
        <f t="shared" si="29"/>
        <v>0</v>
      </c>
      <c r="DQ46" s="140">
        <f t="shared" si="30"/>
        <v>0</v>
      </c>
      <c r="DR46" s="140">
        <f t="shared" si="31"/>
        <v>0</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23442</v>
      </c>
      <c r="AY47" s="20" t="str">
        <f>IF(IFERROR(比較地域マスタ!$Z32,"")=0,"",IFERROR(比較地域マスタ!$Z32,""))</f>
        <v>東浦町</v>
      </c>
      <c r="BB47" s="122" t="str">
        <f t="shared" si="0"/>
        <v>23442</v>
      </c>
      <c r="BC47" s="123" t="str">
        <f t="shared" si="0"/>
        <v>東浦町</v>
      </c>
      <c r="BD47" s="40">
        <f t="shared" si="14"/>
        <v>275.346903868288</v>
      </c>
      <c r="BE47" s="40">
        <f t="shared" si="15"/>
        <v>111.56526063347532</v>
      </c>
      <c r="BF47" s="40">
        <f>VLOOKUP($AX47&amp;"_"&amp;$BC$14,データシート1!$A:$BS,MATCH($BC$12&amp;"_"&amp;BF$20,データシート1!$A$1:$BS$1,0),0)</f>
        <v>108.0040597426528</v>
      </c>
      <c r="BG47" s="40">
        <f>VLOOKUP($AX47&amp;"_"&amp;$BC$14,データシート1!$A:$BS,MATCH($BC$12&amp;"_"&amp;BG$20,データシート1!$A$1:$BS$1,0),0)</f>
        <v>1.3669837802898286</v>
      </c>
      <c r="BH47" s="40">
        <f>VLOOKUP($AX47&amp;"_"&amp;$BC$14,データシート1!$A:$BS,MATCH($BC$12&amp;"_"&amp;BH$20,データシート1!$A$1:$BS$1,0),0)</f>
        <v>2.1942171105326929</v>
      </c>
      <c r="BI47" s="40">
        <f>VLOOKUP($AX47&amp;"_"&amp;$BC$14,データシート1!$A:$BS,MATCH($BC$12&amp;"_"&amp;BI$20,データシート1!$A$1:$BS$1,0),0)</f>
        <v>38.22696064370863</v>
      </c>
      <c r="BJ47" s="40">
        <f>VLOOKUP($AX47&amp;"_"&amp;$BC$14,データシート1!$A:$BS,MATCH($BC$12&amp;"_"&amp;BJ$20,データシート1!$A$1:$BS$1,0),0)</f>
        <v>54.180412873395568</v>
      </c>
      <c r="BK47" s="40">
        <f t="shared" si="1"/>
        <v>67.016383545672184</v>
      </c>
      <c r="BL47" s="40">
        <f t="shared" si="2"/>
        <v>64.048059588562424</v>
      </c>
      <c r="BM47" s="40">
        <f>VLOOKUP($AX47&amp;"_"&amp;$BC$14,データシート1!$A:$BS,MATCH($BC$12&amp;"_"&amp;BM$20,データシート1!$A$1:$BS$1,0),0)</f>
        <v>43.551781798523443</v>
      </c>
      <c r="BN47" s="40">
        <f>VLOOKUP($AX47&amp;"_"&amp;$BC$14,データシート1!$A:$BS,MATCH($BC$12&amp;"_"&amp;BN$20,データシート1!$A$1:$BS$1,0),0)</f>
        <v>20.496277790038977</v>
      </c>
      <c r="BO47" s="40">
        <f>VLOOKUP($AX47&amp;"_"&amp;$BC$14,データシート1!$A:$BS,MATCH($BC$12&amp;"_"&amp;BO$20,データシート1!$A$1:$BS$1,0),0)</f>
        <v>2.9683239571097539</v>
      </c>
      <c r="BP47" s="40">
        <f>VLOOKUP($AX47&amp;"_"&amp;$BC$14,データシート1!$A:$BS,MATCH($BC$12&amp;"_"&amp;BP$20,データシート1!$A$1:$BS$1,0),0)</f>
        <v>0</v>
      </c>
      <c r="BQ47" s="40">
        <f>VLOOKUP($AX47&amp;"_"&amp;$BC$14,データシート1!$A:$BS,MATCH($BC$12&amp;"_"&amp;BQ$20,データシート1!$A$1:$BS$1,0),0)</f>
        <v>4.3578861720362942</v>
      </c>
      <c r="BR47" s="41">
        <f t="shared" si="3"/>
        <v>275.346903868288</v>
      </c>
      <c r="BT47" s="134" t="str">
        <f t="shared" si="4"/>
        <v>東浦町</v>
      </c>
      <c r="BU47" s="38">
        <f t="shared" si="25"/>
        <v>275.346903868288</v>
      </c>
      <c r="BV47" s="69">
        <f t="shared" si="16"/>
        <v>0.40518073407080141</v>
      </c>
      <c r="BW47" s="69">
        <f t="shared" si="16"/>
        <v>0.39224722786175387</v>
      </c>
      <c r="BX47" s="69">
        <f t="shared" si="16"/>
        <v>4.9645874389193214E-3</v>
      </c>
      <c r="BY47" s="69">
        <f t="shared" si="16"/>
        <v>7.968918770128227E-3</v>
      </c>
      <c r="BZ47" s="69">
        <f t="shared" si="16"/>
        <v>0.13883199740642252</v>
      </c>
      <c r="CA47" s="69">
        <f t="shared" si="32"/>
        <v>0.19677146215274943</v>
      </c>
      <c r="CB47" s="69">
        <f t="shared" si="32"/>
        <v>0.24338891269222124</v>
      </c>
      <c r="CC47" s="69">
        <f t="shared" si="32"/>
        <v>0.23260860641164052</v>
      </c>
      <c r="CD47" s="69">
        <f t="shared" si="32"/>
        <v>0.1581705883983951</v>
      </c>
      <c r="CE47" s="69">
        <f t="shared" si="32"/>
        <v>7.4438018013245427E-2</v>
      </c>
      <c r="CF47" s="69">
        <f t="shared" si="32"/>
        <v>1.0780306280580696E-2</v>
      </c>
      <c r="CG47" s="69">
        <f t="shared" si="32"/>
        <v>0</v>
      </c>
      <c r="CH47" s="69">
        <f t="shared" si="32"/>
        <v>1.5826893677805383E-2</v>
      </c>
      <c r="CI47" s="135">
        <f t="shared" si="6"/>
        <v>1</v>
      </c>
      <c r="CK47" s="136" t="str">
        <f t="shared" si="7"/>
        <v>東浦町</v>
      </c>
      <c r="CL47" s="137">
        <f t="shared" si="17"/>
        <v>111.56526063347532</v>
      </c>
      <c r="CM47" s="75">
        <f t="shared" si="18"/>
        <v>1</v>
      </c>
      <c r="CN47" s="76">
        <f t="shared" si="19"/>
        <v>108.0040597426528</v>
      </c>
      <c r="CO47" s="75">
        <f t="shared" si="20"/>
        <v>1</v>
      </c>
      <c r="CP47" s="76">
        <f t="shared" si="8"/>
        <v>1.3669837802898286</v>
      </c>
      <c r="CQ47" s="75">
        <f t="shared" si="21"/>
        <v>0</v>
      </c>
      <c r="CR47" s="76">
        <f t="shared" si="9"/>
        <v>2.1942171105326929</v>
      </c>
      <c r="CS47" s="75">
        <f t="shared" si="22"/>
        <v>0</v>
      </c>
      <c r="CT47" s="76">
        <f t="shared" si="10"/>
        <v>38.22696064370863</v>
      </c>
      <c r="CU47" s="77">
        <f t="shared" si="23"/>
        <v>1</v>
      </c>
      <c r="CV47" s="18"/>
      <c r="CW47" s="1078">
        <f t="shared" si="24"/>
        <v>138.91900000000001</v>
      </c>
      <c r="CX47" s="1081">
        <f>VLOOKUP($AX47&amp;"_"&amp;$CW$14,データシート1!$A:$BS,MATCH($CW$12&amp;"_"&amp;CX$20,データシート1!$A$1:$BS$1,0),0)</f>
        <v>138.91900000000001</v>
      </c>
      <c r="CY47" s="1081">
        <f>VLOOKUP($AX47&amp;"_"&amp;$CW$14,データシート1!$A:$BS,MATCH($CW$12&amp;"_"&amp;CY$20,データシート1!$A$1:$BS$1,0),0)</f>
        <v>0</v>
      </c>
      <c r="CZ47" s="1081">
        <f>VLOOKUP($AX47&amp;"_"&amp;$CW$14,データシート1!$A:$BS,MATCH($CW$12&amp;"_"&amp;CZ$20,データシート1!$A$1:$BS$1,0),0)</f>
        <v>0</v>
      </c>
      <c r="DA47" s="1081">
        <f>VLOOKUP($AX47&amp;"_"&amp;$CW$14,データシート1!$A:$BS,MATCH($CW$12&amp;"_"&amp;DA$20,データシート1!$A$1:$BS$1,0),0)</f>
        <v>49.474000000000004</v>
      </c>
      <c r="DB47" s="1081">
        <f>VLOOKUP($AX47&amp;"_"&amp;$CW$14,データシート1!$A:$BS,MATCH($CW$12&amp;"_"&amp;DB$20,データシート1!$A$1:$BS$1,0),0)</f>
        <v>0</v>
      </c>
      <c r="DC47" s="1081">
        <f>VLOOKUP($AX47&amp;"_"&amp;$CW$14,データシート1!$A:$BS,MATCH($CW$12&amp;"_"&amp;DC$20,データシート1!$A$1:$BS$1,0),0)</f>
        <v>0</v>
      </c>
      <c r="DD47" s="1080">
        <f t="shared" si="11"/>
        <v>188.39300000000003</v>
      </c>
      <c r="DE47" s="18"/>
      <c r="DF47" s="138">
        <f>VLOOKUP($AX47&amp;"_"&amp;$DF$14,データシート1!$A:$BS,MATCH($DF$12&amp;"_"&amp;DF$20,データシート1!$A$1:$BS$1,0),0)</f>
        <v>10</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5</v>
      </c>
      <c r="DJ47" s="74">
        <f>VLOOKUP($AX47&amp;"_"&amp;$DF$14,データシート1!$A:$BS,MATCH($DF$12&amp;"_"&amp;DJ$20,データシート1!$A$1:$BS$1,0),0)</f>
        <v>0</v>
      </c>
      <c r="DK47" s="74">
        <f>VLOOKUP($AX47&amp;"_"&amp;$DF$14,データシート1!$A:$BS,MATCH($DF$12&amp;"_"&amp;DK$20,データシート1!$A$1:$BS$1,0),0)</f>
        <v>0</v>
      </c>
      <c r="DL47" s="78">
        <f t="shared" si="12"/>
        <v>15</v>
      </c>
      <c r="DM47" s="18"/>
      <c r="DN47" s="139">
        <f t="shared" si="26"/>
        <v>0.74</v>
      </c>
      <c r="DO47" s="140">
        <f t="shared" si="27"/>
        <v>0</v>
      </c>
      <c r="DP47" s="140">
        <f t="shared" si="29"/>
        <v>0</v>
      </c>
      <c r="DQ47" s="140">
        <f t="shared" si="30"/>
        <v>0.26</v>
      </c>
      <c r="DR47" s="140">
        <f t="shared" si="31"/>
        <v>0</v>
      </c>
      <c r="DS47" s="141">
        <f t="shared" si="28"/>
        <v>0</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40231</v>
      </c>
      <c r="AY48" s="20" t="str">
        <f>IF(IFERROR(比較地域マスタ!$Z33,"")=0,"",IFERROR(比較地域マスタ!$Z33,""))</f>
        <v>那珂川市</v>
      </c>
      <c r="BB48" s="122" t="str">
        <f t="shared" si="0"/>
        <v>40231</v>
      </c>
      <c r="BC48" s="123" t="str">
        <f t="shared" si="0"/>
        <v>那珂川市</v>
      </c>
      <c r="BD48" s="40">
        <f t="shared" si="14"/>
        <v>197.37055686170876</v>
      </c>
      <c r="BE48" s="40">
        <f t="shared" si="15"/>
        <v>38.025755340302418</v>
      </c>
      <c r="BF48" s="40">
        <f>VLOOKUP($AX48&amp;"_"&amp;$BC$14,データシート1!$A:$BS,MATCH($BC$12&amp;"_"&amp;BF$20,データシート1!$A$1:$BS$1,0),0)</f>
        <v>32.217402882464953</v>
      </c>
      <c r="BG48" s="40">
        <f>VLOOKUP($AX48&amp;"_"&amp;$BC$14,データシート1!$A:$BS,MATCH($BC$12&amp;"_"&amp;BG$20,データシート1!$A$1:$BS$1,0),0)</f>
        <v>4.3624668818321384</v>
      </c>
      <c r="BH48" s="40">
        <f>VLOOKUP($AX48&amp;"_"&amp;$BC$14,データシート1!$A:$BS,MATCH($BC$12&amp;"_"&amp;BH$20,データシート1!$A$1:$BS$1,0),0)</f>
        <v>1.4458855760053271</v>
      </c>
      <c r="BI48" s="40">
        <f>VLOOKUP($AX48&amp;"_"&amp;$BC$14,データシート1!$A:$BS,MATCH($BC$12&amp;"_"&amp;BI$20,データシート1!$A$1:$BS$1,0),0)</f>
        <v>43.133669881178662</v>
      </c>
      <c r="BJ48" s="40">
        <f>VLOOKUP($AX48&amp;"_"&amp;$BC$14,データシート1!$A:$BS,MATCH($BC$12&amp;"_"&amp;BJ$20,データシート1!$A$1:$BS$1,0),0)</f>
        <v>40.076943644949417</v>
      </c>
      <c r="BK48" s="40">
        <f t="shared" si="1"/>
        <v>70.454333662694012</v>
      </c>
      <c r="BL48" s="40">
        <f t="shared" si="2"/>
        <v>67.479995462136927</v>
      </c>
      <c r="BM48" s="40">
        <f>VLOOKUP($AX48&amp;"_"&amp;$BC$14,データシート1!$A:$BS,MATCH($BC$12&amp;"_"&amp;BM$20,データシート1!$A$1:$BS$1,0),0)</f>
        <v>37.839292697865602</v>
      </c>
      <c r="BN48" s="40">
        <f>VLOOKUP($AX48&amp;"_"&amp;$BC$14,データシート1!$A:$BS,MATCH($BC$12&amp;"_"&amp;BN$20,データシート1!$A$1:$BS$1,0),0)</f>
        <v>29.640702764271328</v>
      </c>
      <c r="BO48" s="40">
        <f>VLOOKUP($AX48&amp;"_"&amp;$BC$14,データシート1!$A:$BS,MATCH($BC$12&amp;"_"&amp;BO$20,データシート1!$A$1:$BS$1,0),0)</f>
        <v>2.9743382005570784</v>
      </c>
      <c r="BP48" s="40">
        <f>VLOOKUP($AX48&amp;"_"&amp;$BC$14,データシート1!$A:$BS,MATCH($BC$12&amp;"_"&amp;BP$20,データシート1!$A$1:$BS$1,0),0)</f>
        <v>0</v>
      </c>
      <c r="BQ48" s="40">
        <f>VLOOKUP($AX48&amp;"_"&amp;$BC$14,データシート1!$A:$BS,MATCH($BC$12&amp;"_"&amp;BQ$20,データシート1!$A$1:$BS$1,0),0)</f>
        <v>5.6798543325842514</v>
      </c>
      <c r="BR48" s="41">
        <f t="shared" si="3"/>
        <v>197.37055686170876</v>
      </c>
      <c r="BT48" s="134" t="str">
        <f t="shared" si="4"/>
        <v>那珂川市</v>
      </c>
      <c r="BU48" s="38">
        <f t="shared" si="25"/>
        <v>197.37055686170876</v>
      </c>
      <c r="BV48" s="69">
        <f t="shared" si="16"/>
        <v>0.19266174218146351</v>
      </c>
      <c r="BW48" s="69">
        <f t="shared" si="16"/>
        <v>0.16323307485542871</v>
      </c>
      <c r="BX48" s="69">
        <f t="shared" si="16"/>
        <v>2.2102926349287139E-2</v>
      </c>
      <c r="BY48" s="69">
        <f t="shared" si="16"/>
        <v>7.3257409767476757E-3</v>
      </c>
      <c r="BZ48" s="69">
        <f t="shared" si="16"/>
        <v>0.21854156246517076</v>
      </c>
      <c r="CA48" s="69">
        <f t="shared" si="32"/>
        <v>0.20305431712912503</v>
      </c>
      <c r="CB48" s="69">
        <f t="shared" si="32"/>
        <v>0.35696476102086044</v>
      </c>
      <c r="CC48" s="69">
        <f t="shared" si="32"/>
        <v>0.34189494388171587</v>
      </c>
      <c r="CD48" s="69">
        <f t="shared" si="32"/>
        <v>0.19171700834982386</v>
      </c>
      <c r="CE48" s="69">
        <f t="shared" si="32"/>
        <v>0.15017793553189202</v>
      </c>
      <c r="CF48" s="69">
        <f t="shared" si="32"/>
        <v>1.5069817139144528E-2</v>
      </c>
      <c r="CG48" s="69">
        <f t="shared" si="32"/>
        <v>0</v>
      </c>
      <c r="CH48" s="69">
        <f t="shared" si="32"/>
        <v>2.8777617203380259E-2</v>
      </c>
      <c r="CI48" s="135">
        <f t="shared" si="6"/>
        <v>1</v>
      </c>
      <c r="CK48" s="136" t="str">
        <f t="shared" si="7"/>
        <v>那珂川市</v>
      </c>
      <c r="CL48" s="137">
        <f t="shared" si="17"/>
        <v>38.025755340302418</v>
      </c>
      <c r="CM48" s="75">
        <f t="shared" si="18"/>
        <v>0</v>
      </c>
      <c r="CN48" s="76">
        <f t="shared" si="19"/>
        <v>32.217402882464953</v>
      </c>
      <c r="CO48" s="75">
        <f t="shared" si="20"/>
        <v>0</v>
      </c>
      <c r="CP48" s="76">
        <f t="shared" si="8"/>
        <v>4.3624668818321384</v>
      </c>
      <c r="CQ48" s="75">
        <f t="shared" si="21"/>
        <v>0</v>
      </c>
      <c r="CR48" s="76">
        <f t="shared" si="9"/>
        <v>1.4458855760053271</v>
      </c>
      <c r="CS48" s="75">
        <f t="shared" si="22"/>
        <v>0</v>
      </c>
      <c r="CT48" s="76">
        <f t="shared" si="10"/>
        <v>43.133669881178662</v>
      </c>
      <c r="CU48" s="77">
        <f t="shared" si="23"/>
        <v>0</v>
      </c>
      <c r="CV48" s="18"/>
      <c r="CW48" s="1078">
        <f t="shared" si="24"/>
        <v>0</v>
      </c>
      <c r="CX48" s="1081">
        <f>VLOOKUP($AX48&amp;"_"&amp;$CW$14,データシート1!$A:$BS,MATCH($CW$12&amp;"_"&amp;CX$20,データシート1!$A$1:$BS$1,0),0)</f>
        <v>0</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0</v>
      </c>
      <c r="DB48" s="1081">
        <f>VLOOKUP($AX48&amp;"_"&amp;$CW$14,データシート1!$A:$BS,MATCH($CW$12&amp;"_"&amp;DB$20,データシート1!$A$1:$BS$1,0),0)</f>
        <v>0</v>
      </c>
      <c r="DC48" s="1081">
        <f>VLOOKUP($AX48&amp;"_"&amp;$CW$14,データシート1!$A:$BS,MATCH($CW$12&amp;"_"&amp;DC$20,データシート1!$A$1:$BS$1,0),0)</f>
        <v>0</v>
      </c>
      <c r="DD48" s="1080">
        <f t="shared" si="11"/>
        <v>0</v>
      </c>
      <c r="DE48" s="18"/>
      <c r="DF48" s="138">
        <f>VLOOKUP($AX48&amp;"_"&amp;$DF$14,データシート1!$A:$BS,MATCH($DF$12&amp;"_"&amp;DF$20,データシート1!$A$1:$BS$1,0),0)</f>
        <v>0</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0</v>
      </c>
      <c r="DJ48" s="74">
        <f>VLOOKUP($AX48&amp;"_"&amp;$DF$14,データシート1!$A:$BS,MATCH($DF$12&amp;"_"&amp;DJ$20,データシート1!$A$1:$BS$1,0),0)</f>
        <v>0</v>
      </c>
      <c r="DK48" s="74">
        <f>VLOOKUP($AX48&amp;"_"&amp;$DF$14,データシート1!$A:$BS,MATCH($DF$12&amp;"_"&amp;DK$20,データシート1!$A$1:$BS$1,0),0)</f>
        <v>0</v>
      </c>
      <c r="DL48" s="78">
        <f t="shared" si="12"/>
        <v>0</v>
      </c>
      <c r="DM48" s="18"/>
      <c r="DN48" s="139">
        <f t="shared" si="26"/>
        <v>0</v>
      </c>
      <c r="DO48" s="140">
        <f t="shared" si="27"/>
        <v>0</v>
      </c>
      <c r="DP48" s="140">
        <f t="shared" si="29"/>
        <v>0</v>
      </c>
      <c r="DQ48" s="140">
        <f t="shared" si="30"/>
        <v>0</v>
      </c>
      <c r="DR48" s="140">
        <f t="shared" si="31"/>
        <v>0</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45204</v>
      </c>
      <c r="AY49" s="20" t="str">
        <f>IF(IFERROR(比較地域マスタ!$Z34,"")=0,"",IFERROR(比較地域マスタ!$Z34,""))</f>
        <v>日南市</v>
      </c>
      <c r="BB49" s="122" t="str">
        <f t="shared" si="0"/>
        <v>45204</v>
      </c>
      <c r="BC49" s="123" t="str">
        <f t="shared" si="0"/>
        <v>日南市</v>
      </c>
      <c r="BD49" s="40">
        <f t="shared" si="14"/>
        <v>379.75240682107699</v>
      </c>
      <c r="BE49" s="40">
        <f t="shared" si="15"/>
        <v>149.8862641724003</v>
      </c>
      <c r="BF49" s="40">
        <f>VLOOKUP($AX49&amp;"_"&amp;$BC$14,データシート1!$A:$BS,MATCH($BC$12&amp;"_"&amp;BF$20,データシート1!$A$1:$BS$1,0),0)</f>
        <v>103.4507677229913</v>
      </c>
      <c r="BG49" s="40">
        <f>VLOOKUP($AX49&amp;"_"&amp;$BC$14,データシート1!$A:$BS,MATCH($BC$12&amp;"_"&amp;BG$20,データシート1!$A$1:$BS$1,0),0)</f>
        <v>2.4315607232440333</v>
      </c>
      <c r="BH49" s="40">
        <f>VLOOKUP($AX49&amp;"_"&amp;$BC$14,データシート1!$A:$BS,MATCH($BC$12&amp;"_"&amp;BH$20,データシート1!$A$1:$BS$1,0),0)</f>
        <v>44.003935726164961</v>
      </c>
      <c r="BI49" s="40">
        <f>VLOOKUP($AX49&amp;"_"&amp;$BC$14,データシート1!$A:$BS,MATCH($BC$12&amp;"_"&amp;BI$20,データシート1!$A$1:$BS$1,0),0)</f>
        <v>59.789846344447291</v>
      </c>
      <c r="BJ49" s="40">
        <f>VLOOKUP($AX49&amp;"_"&amp;$BC$14,データシート1!$A:$BS,MATCH($BC$12&amp;"_"&amp;BJ$20,データシート1!$A$1:$BS$1,0),0)</f>
        <v>56.63423765377518</v>
      </c>
      <c r="BK49" s="40">
        <f t="shared" si="1"/>
        <v>104.97190670832421</v>
      </c>
      <c r="BL49" s="40">
        <f t="shared" si="2"/>
        <v>94.507305724353344</v>
      </c>
      <c r="BM49" s="40">
        <f>VLOOKUP($AX49&amp;"_"&amp;$BC$14,データシート1!$A:$BS,MATCH($BC$12&amp;"_"&amp;BM$20,データシート1!$A$1:$BS$1,0),0)</f>
        <v>44.902235493313945</v>
      </c>
      <c r="BN49" s="40">
        <f>VLOOKUP($AX49&amp;"_"&amp;$BC$14,データシート1!$A:$BS,MATCH($BC$12&amp;"_"&amp;BN$20,データシート1!$A$1:$BS$1,0),0)</f>
        <v>49.605070231039399</v>
      </c>
      <c r="BO49" s="40">
        <f>VLOOKUP($AX49&amp;"_"&amp;$BC$14,データシート1!$A:$BS,MATCH($BC$12&amp;"_"&amp;BO$20,データシート1!$A$1:$BS$1,0),0)</f>
        <v>3.0588913878459301</v>
      </c>
      <c r="BP49" s="40">
        <f>VLOOKUP($AX49&amp;"_"&amp;$BC$14,データシート1!$A:$BS,MATCH($BC$12&amp;"_"&amp;BP$20,データシート1!$A$1:$BS$1,0),0)</f>
        <v>7.4057095961249306</v>
      </c>
      <c r="BQ49" s="40">
        <f>VLOOKUP($AX49&amp;"_"&amp;$BC$14,データシート1!$A:$BS,MATCH($BC$12&amp;"_"&amp;BQ$20,データシート1!$A$1:$BS$1,0),0)</f>
        <v>8.4701519421300002</v>
      </c>
      <c r="BR49" s="41">
        <f t="shared" si="3"/>
        <v>379.75240682107699</v>
      </c>
      <c r="BT49" s="134" t="str">
        <f t="shared" si="4"/>
        <v>日南市</v>
      </c>
      <c r="BU49" s="38">
        <f t="shared" si="25"/>
        <v>379.75240682107699</v>
      </c>
      <c r="BV49" s="69">
        <f t="shared" si="16"/>
        <v>0.39469470497133746</v>
      </c>
      <c r="BW49" s="69">
        <f t="shared" si="16"/>
        <v>0.27241635830298466</v>
      </c>
      <c r="BX49" s="69">
        <f t="shared" si="16"/>
        <v>6.403015964003304E-3</v>
      </c>
      <c r="BY49" s="69">
        <f t="shared" si="16"/>
        <v>0.11587533070434949</v>
      </c>
      <c r="BZ49" s="69">
        <f t="shared" si="16"/>
        <v>0.15744428546207398</v>
      </c>
      <c r="CA49" s="69">
        <f t="shared" si="32"/>
        <v>0.14913463782326677</v>
      </c>
      <c r="CB49" s="69">
        <f t="shared" si="32"/>
        <v>0.27642196553024734</v>
      </c>
      <c r="CC49" s="69">
        <f t="shared" si="32"/>
        <v>0.24886558722689314</v>
      </c>
      <c r="CD49" s="69">
        <f t="shared" si="32"/>
        <v>0.1182408187197348</v>
      </c>
      <c r="CE49" s="69">
        <f t="shared" si="32"/>
        <v>0.13062476850715835</v>
      </c>
      <c r="CF49" s="69">
        <f t="shared" si="32"/>
        <v>8.0549624779261714E-3</v>
      </c>
      <c r="CG49" s="69">
        <f t="shared" si="32"/>
        <v>1.9501415825428022E-2</v>
      </c>
      <c r="CH49" s="69">
        <f t="shared" si="32"/>
        <v>2.2304406213074435E-2</v>
      </c>
      <c r="CI49" s="135">
        <f t="shared" si="6"/>
        <v>1</v>
      </c>
      <c r="CK49" s="136" t="str">
        <f t="shared" si="7"/>
        <v>日南市</v>
      </c>
      <c r="CL49" s="137">
        <f t="shared" si="17"/>
        <v>149.8862641724003</v>
      </c>
      <c r="CM49" s="75">
        <f t="shared" si="18"/>
        <v>0.66692568896788174</v>
      </c>
      <c r="CN49" s="76">
        <f t="shared" si="19"/>
        <v>103.4507677229913</v>
      </c>
      <c r="CO49" s="75">
        <f t="shared" si="20"/>
        <v>0.96628572412018776</v>
      </c>
      <c r="CP49" s="76">
        <f t="shared" si="8"/>
        <v>2.4315607232440333</v>
      </c>
      <c r="CQ49" s="75">
        <f t="shared" si="21"/>
        <v>0</v>
      </c>
      <c r="CR49" s="76">
        <f t="shared" si="9"/>
        <v>44.003935726164961</v>
      </c>
      <c r="CS49" s="75">
        <f t="shared" si="22"/>
        <v>0</v>
      </c>
      <c r="CT49" s="76">
        <f t="shared" si="10"/>
        <v>59.789846344447291</v>
      </c>
      <c r="CU49" s="77">
        <f t="shared" si="23"/>
        <v>6.2786580490161031E-2</v>
      </c>
      <c r="CV49" s="18"/>
      <c r="CW49" s="1078">
        <f t="shared" si="24"/>
        <v>99.962999999999994</v>
      </c>
      <c r="CX49" s="1081">
        <f>VLOOKUP($AX49&amp;"_"&amp;$CW$14,データシート1!$A:$BS,MATCH($CW$12&amp;"_"&amp;CX$20,データシート1!$A$1:$BS$1,0),0)</f>
        <v>99.962999999999994</v>
      </c>
      <c r="CY49" s="1081">
        <f>VLOOKUP($AX49&amp;"_"&amp;$CW$14,データシート1!$A:$BS,MATCH($CW$12&amp;"_"&amp;CY$20,データシート1!$A$1:$BS$1,0),0)</f>
        <v>0</v>
      </c>
      <c r="CZ49" s="1081">
        <f>VLOOKUP($AX49&amp;"_"&amp;$CW$14,データシート1!$A:$BS,MATCH($CW$12&amp;"_"&amp;CZ$20,データシート1!$A$1:$BS$1,0),0)</f>
        <v>0</v>
      </c>
      <c r="DA49" s="1081">
        <f>VLOOKUP($AX49&amp;"_"&amp;$CW$14,データシート1!$A:$BS,MATCH($CW$12&amp;"_"&amp;DA$20,データシート1!$A$1:$BS$1,0),0)</f>
        <v>3.754</v>
      </c>
      <c r="DB49" s="1081">
        <f>VLOOKUP($AX49&amp;"_"&amp;$CW$14,データシート1!$A:$BS,MATCH($CW$12&amp;"_"&amp;DB$20,データシート1!$A$1:$BS$1,0),0)</f>
        <v>0</v>
      </c>
      <c r="DC49" s="1081">
        <f>VLOOKUP($AX49&amp;"_"&amp;$CW$14,データシート1!$A:$BS,MATCH($CW$12&amp;"_"&amp;DC$20,データシート1!$A$1:$BS$1,0),0)</f>
        <v>0</v>
      </c>
      <c r="DD49" s="1080">
        <f t="shared" si="11"/>
        <v>103.717</v>
      </c>
      <c r="DE49" s="18"/>
      <c r="DF49" s="138">
        <f>VLOOKUP($AX49&amp;"_"&amp;$DF$14,データシート1!$A:$BS,MATCH($DF$12&amp;"_"&amp;DF$20,データシート1!$A$1:$BS$1,0),0)</f>
        <v>3</v>
      </c>
      <c r="DG49" s="74">
        <f>VLOOKUP($AX49&amp;"_"&amp;$DF$14,データシート1!$A:$BS,MATCH($DF$12&amp;"_"&amp;DG$20,データシート1!$A$1:$BS$1,0),0)</f>
        <v>0</v>
      </c>
      <c r="DH49" s="74">
        <f>VLOOKUP($AX49&amp;"_"&amp;$DF$14,データシート1!$A:$BS,MATCH($DF$12&amp;"_"&amp;DH$20,データシート1!$A$1:$BS$1,0),0)</f>
        <v>0</v>
      </c>
      <c r="DI49" s="74">
        <f>VLOOKUP($AX49&amp;"_"&amp;$DF$14,データシート1!$A:$BS,MATCH($DF$12&amp;"_"&amp;DI$20,データシート1!$A$1:$BS$1,0),0)</f>
        <v>1</v>
      </c>
      <c r="DJ49" s="74">
        <f>VLOOKUP($AX49&amp;"_"&amp;$DF$14,データシート1!$A:$BS,MATCH($DF$12&amp;"_"&amp;DJ$20,データシート1!$A$1:$BS$1,0),0)</f>
        <v>0</v>
      </c>
      <c r="DK49" s="74">
        <f>VLOOKUP($AX49&amp;"_"&amp;$DF$14,データシート1!$A:$BS,MATCH($DF$12&amp;"_"&amp;DK$20,データシート1!$A$1:$BS$1,0),0)</f>
        <v>0</v>
      </c>
      <c r="DL49" s="78">
        <f t="shared" si="12"/>
        <v>4</v>
      </c>
      <c r="DM49" s="18"/>
      <c r="DN49" s="139">
        <f t="shared" si="26"/>
        <v>0.96</v>
      </c>
      <c r="DO49" s="140">
        <f t="shared" si="27"/>
        <v>0</v>
      </c>
      <c r="DP49" s="140">
        <f t="shared" si="29"/>
        <v>0</v>
      </c>
      <c r="DQ49" s="140">
        <f t="shared" si="30"/>
        <v>0.04</v>
      </c>
      <c r="DR49" s="140">
        <f t="shared" si="31"/>
        <v>0</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f>比較地域マスタ!$Y35</f>
        <v>0</v>
      </c>
      <c r="AY50" s="20" t="str">
        <f>IF(IFERROR(比較地域マスタ!$Z35,"")=0,"",IFERROR(比較地域マスタ!$Z35,""))</f>
        <v/>
      </c>
      <c r="BB50" s="122">
        <f t="shared" si="0"/>
        <v>0</v>
      </c>
      <c r="BC50" s="123" t="str">
        <f t="shared" si="0"/>
        <v/>
      </c>
      <c r="BD50" s="40" t="e">
        <f t="shared" si="14"/>
        <v>#N/A</v>
      </c>
      <c r="BE50" s="40" t="e">
        <f t="shared" si="15"/>
        <v>#N/A</v>
      </c>
      <c r="BF50" s="40" t="e">
        <f>VLOOKUP($AX50&amp;"_"&amp;$BC$14,データシート1!$A:$BS,MATCH($BC$12&amp;"_"&amp;BF$20,データシート1!$A$1:$BS$1,0),0)</f>
        <v>#N/A</v>
      </c>
      <c r="BG50" s="40" t="e">
        <f>VLOOKUP($AX50&amp;"_"&amp;$BC$14,データシート1!$A:$BS,MATCH($BC$12&amp;"_"&amp;BG$20,データシート1!$A$1:$BS$1,0),0)</f>
        <v>#N/A</v>
      </c>
      <c r="BH50" s="40" t="e">
        <f>VLOOKUP($AX50&amp;"_"&amp;$BC$14,データシート1!$A:$BS,MATCH($BC$12&amp;"_"&amp;BH$20,データシート1!$A$1:$BS$1,0),0)</f>
        <v>#N/A</v>
      </c>
      <c r="BI50" s="40" t="e">
        <f>VLOOKUP($AX50&amp;"_"&amp;$BC$14,データシート1!$A:$BS,MATCH($BC$12&amp;"_"&amp;BI$20,データシート1!$A$1:$BS$1,0),0)</f>
        <v>#N/A</v>
      </c>
      <c r="BJ50" s="40" t="e">
        <f>VLOOKUP($AX50&amp;"_"&amp;$BC$14,データシート1!$A:$BS,MATCH($BC$12&amp;"_"&amp;BJ$20,データシート1!$A$1:$BS$1,0),0)</f>
        <v>#N/A</v>
      </c>
      <c r="BK50" s="40" t="e">
        <f t="shared" si="1"/>
        <v>#N/A</v>
      </c>
      <c r="BL50" s="40" t="e">
        <f t="shared" si="2"/>
        <v>#N/A</v>
      </c>
      <c r="BM50" s="40" t="e">
        <f>VLOOKUP($AX50&amp;"_"&amp;$BC$14,データシート1!$A:$BS,MATCH($BC$12&amp;"_"&amp;BM$20,データシート1!$A$1:$BS$1,0),0)</f>
        <v>#N/A</v>
      </c>
      <c r="BN50" s="40" t="e">
        <f>VLOOKUP($AX50&amp;"_"&amp;$BC$14,データシート1!$A:$BS,MATCH($BC$12&amp;"_"&amp;BN$20,データシート1!$A$1:$BS$1,0),0)</f>
        <v>#N/A</v>
      </c>
      <c r="BO50" s="40" t="e">
        <f>VLOOKUP($AX50&amp;"_"&amp;$BC$14,データシート1!$A:$BS,MATCH($BC$12&amp;"_"&amp;BO$20,データシート1!$A$1:$BS$1,0),0)</f>
        <v>#N/A</v>
      </c>
      <c r="BP50" s="40" t="e">
        <f>VLOOKUP($AX50&amp;"_"&amp;$BC$14,データシート1!$A:$BS,MATCH($BC$12&amp;"_"&amp;BP$20,データシート1!$A$1:$BS$1,0),0)</f>
        <v>#N/A</v>
      </c>
      <c r="BQ50" s="40" t="e">
        <f>VLOOKUP($AX50&amp;"_"&amp;$BC$14,データシート1!$A:$BS,MATCH($BC$12&amp;"_"&amp;BQ$20,データシート1!$A$1:$BS$1,0),0)</f>
        <v>#N/A</v>
      </c>
      <c r="BR50" s="41" t="e">
        <f t="shared" si="3"/>
        <v>#N/A</v>
      </c>
      <c r="BT50" s="134" t="str">
        <f t="shared" si="4"/>
        <v/>
      </c>
      <c r="BU50" s="38" t="e">
        <f t="shared" si="25"/>
        <v>#N/A</v>
      </c>
      <c r="BV50" s="69" t="e">
        <f t="shared" si="16"/>
        <v>#N/A</v>
      </c>
      <c r="BW50" s="69" t="e">
        <f t="shared" si="16"/>
        <v>#N/A</v>
      </c>
      <c r="BX50" s="69" t="e">
        <f t="shared" si="16"/>
        <v>#N/A</v>
      </c>
      <c r="BY50" s="69" t="e">
        <f t="shared" si="16"/>
        <v>#N/A</v>
      </c>
      <c r="BZ50" s="69" t="e">
        <f t="shared" si="16"/>
        <v>#N/A</v>
      </c>
      <c r="CA50" s="69" t="e">
        <f t="shared" si="32"/>
        <v>#N/A</v>
      </c>
      <c r="CB50" s="69" t="e">
        <f t="shared" si="32"/>
        <v>#N/A</v>
      </c>
      <c r="CC50" s="69" t="e">
        <f t="shared" si="32"/>
        <v>#N/A</v>
      </c>
      <c r="CD50" s="69" t="e">
        <f t="shared" si="32"/>
        <v>#N/A</v>
      </c>
      <c r="CE50" s="69" t="e">
        <f t="shared" si="32"/>
        <v>#N/A</v>
      </c>
      <c r="CF50" s="69" t="e">
        <f t="shared" si="32"/>
        <v>#N/A</v>
      </c>
      <c r="CG50" s="69" t="e">
        <f t="shared" si="32"/>
        <v>#N/A</v>
      </c>
      <c r="CH50" s="69" t="e">
        <f t="shared" si="32"/>
        <v>#N/A</v>
      </c>
      <c r="CI50" s="135" t="e">
        <f t="shared" si="6"/>
        <v>#N/A</v>
      </c>
      <c r="CK50" s="136" t="str">
        <f t="shared" si="7"/>
        <v/>
      </c>
      <c r="CL50" s="137" t="e">
        <f t="shared" si="17"/>
        <v>#N/A</v>
      </c>
      <c r="CM50" s="75" t="e">
        <f t="shared" si="18"/>
        <v>#N/A</v>
      </c>
      <c r="CN50" s="76" t="e">
        <f t="shared" si="19"/>
        <v>#N/A</v>
      </c>
      <c r="CO50" s="75" t="e">
        <f t="shared" si="20"/>
        <v>#N/A</v>
      </c>
      <c r="CP50" s="76" t="e">
        <f t="shared" si="8"/>
        <v>#N/A</v>
      </c>
      <c r="CQ50" s="75" t="e">
        <f t="shared" si="21"/>
        <v>#N/A</v>
      </c>
      <c r="CR50" s="76" t="e">
        <f t="shared" si="9"/>
        <v>#N/A</v>
      </c>
      <c r="CS50" s="75" t="e">
        <f t="shared" si="22"/>
        <v>#N/A</v>
      </c>
      <c r="CT50" s="76" t="e">
        <f t="shared" si="10"/>
        <v>#N/A</v>
      </c>
      <c r="CU50" s="77" t="e">
        <f t="shared" si="23"/>
        <v>#N/A</v>
      </c>
      <c r="CV50" s="18"/>
      <c r="CW50" s="1078" t="e">
        <f t="shared" si="24"/>
        <v>#N/A</v>
      </c>
      <c r="CX50" s="1081" t="e">
        <f>VLOOKUP($AX50&amp;"_"&amp;$CW$14,データシート1!$A:$BS,MATCH($CW$12&amp;"_"&amp;CX$20,データシート1!$A$1:$BS$1,0),0)</f>
        <v>#N/A</v>
      </c>
      <c r="CY50" s="1081" t="e">
        <f>VLOOKUP($AX50&amp;"_"&amp;$CW$14,データシート1!$A:$BS,MATCH($CW$12&amp;"_"&amp;CY$20,データシート1!$A$1:$BS$1,0),0)</f>
        <v>#N/A</v>
      </c>
      <c r="CZ50" s="1081" t="e">
        <f>VLOOKUP($AX50&amp;"_"&amp;$CW$14,データシート1!$A:$BS,MATCH($CW$12&amp;"_"&amp;CZ$20,データシート1!$A$1:$BS$1,0),0)</f>
        <v>#N/A</v>
      </c>
      <c r="DA50" s="1081" t="e">
        <f>VLOOKUP($AX50&amp;"_"&amp;$CW$14,データシート1!$A:$BS,MATCH($CW$12&amp;"_"&amp;DA$20,データシート1!$A$1:$BS$1,0),0)</f>
        <v>#N/A</v>
      </c>
      <c r="DB50" s="1081" t="e">
        <f>VLOOKUP($AX50&amp;"_"&amp;$CW$14,データシート1!$A:$BS,MATCH($CW$12&amp;"_"&amp;DB$20,データシート1!$A$1:$BS$1,0),0)</f>
        <v>#N/A</v>
      </c>
      <c r="DC50" s="1081" t="e">
        <f>VLOOKUP($AX50&amp;"_"&amp;$CW$14,データシート1!$A:$BS,MATCH($CW$12&amp;"_"&amp;DC$20,データシート1!$A$1:$BS$1,0),0)</f>
        <v>#N/A</v>
      </c>
      <c r="DD50" s="1080" t="e">
        <f t="shared" si="11"/>
        <v>#N/A</v>
      </c>
      <c r="DE50" s="18"/>
      <c r="DF50" s="138" t="e">
        <f>VLOOKUP($AX50&amp;"_"&amp;$DF$14,データシート1!$A:$BS,MATCH($DF$12&amp;"_"&amp;DF$20,データシート1!$A$1:$BS$1,0),0)</f>
        <v>#N/A</v>
      </c>
      <c r="DG50" s="74" t="e">
        <f>VLOOKUP($AX50&amp;"_"&amp;$DF$14,データシート1!$A:$BS,MATCH($DF$12&amp;"_"&amp;DG$20,データシート1!$A$1:$BS$1,0),0)</f>
        <v>#N/A</v>
      </c>
      <c r="DH50" s="74" t="e">
        <f>VLOOKUP($AX50&amp;"_"&amp;$DF$14,データシート1!$A:$BS,MATCH($DF$12&amp;"_"&amp;DH$20,データシート1!$A$1:$BS$1,0),0)</f>
        <v>#N/A</v>
      </c>
      <c r="DI50" s="74" t="e">
        <f>VLOOKUP($AX50&amp;"_"&amp;$DF$14,データシート1!$A:$BS,MATCH($DF$12&amp;"_"&amp;DI$20,データシート1!$A$1:$BS$1,0),0)</f>
        <v>#N/A</v>
      </c>
      <c r="DJ50" s="74" t="e">
        <f>VLOOKUP($AX50&amp;"_"&amp;$DF$14,データシート1!$A:$BS,MATCH($DF$12&amp;"_"&amp;DJ$20,データシート1!$A$1:$BS$1,0),0)</f>
        <v>#N/A</v>
      </c>
      <c r="DK50" s="74" t="e">
        <f>VLOOKUP($AX50&amp;"_"&amp;$DF$14,データシート1!$A:$BS,MATCH($DF$12&amp;"_"&amp;DK$20,データシート1!$A$1:$BS$1,0),0)</f>
        <v>#N/A</v>
      </c>
      <c r="DL50" s="78" t="e">
        <f t="shared" si="12"/>
        <v>#N/A</v>
      </c>
      <c r="DM50" s="18"/>
      <c r="DN50" s="139" t="e">
        <f t="shared" si="26"/>
        <v>#N/A</v>
      </c>
      <c r="DO50" s="140" t="e">
        <f t="shared" si="27"/>
        <v>#N/A</v>
      </c>
      <c r="DP50" s="140" t="e">
        <f t="shared" si="29"/>
        <v>#N/A</v>
      </c>
      <c r="DQ50" s="140" t="e">
        <f t="shared" si="30"/>
        <v>#N/A</v>
      </c>
      <c r="DR50" s="140" t="e">
        <f t="shared" si="31"/>
        <v>#N/A</v>
      </c>
      <c r="DS50" s="141" t="e">
        <f t="shared" si="28"/>
        <v>#N/A</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白岡市</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1623</v>
      </c>
      <c r="Z3" s="593"/>
      <c r="AA3" s="593"/>
      <c r="AB3" s="513"/>
      <c r="AC3" s="562"/>
      <c r="AD3" s="513"/>
      <c r="AE3" s="513"/>
      <c r="AF3" s="513"/>
      <c r="AG3" s="513"/>
      <c r="AH3" s="513"/>
      <c r="AI3" s="516"/>
      <c r="AJ3" s="209"/>
      <c r="AK3" s="1171" t="s">
        <v>1628</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埼玉県</v>
      </c>
      <c r="AY4" s="261" t="str">
        <f>年度マスタ!$J4</f>
        <v>白岡市</v>
      </c>
      <c r="AZ4" s="261" t="str">
        <f>年度マスタ!$K4</f>
        <v>11246</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1623</v>
      </c>
      <c r="CK10" s="24" t="s">
        <v>1635</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1599</v>
      </c>
      <c r="BY11" s="24" t="s">
        <v>1599</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1624</v>
      </c>
      <c r="CA12" s="20"/>
      <c r="CB12" s="20" t="s">
        <v>1285</v>
      </c>
      <c r="CC12" s="20" t="s">
        <v>220</v>
      </c>
      <c r="CD12" s="20" t="s">
        <v>221</v>
      </c>
      <c r="CE12" s="20" t="s">
        <v>222</v>
      </c>
      <c r="CF12" s="20" t="s">
        <v>223</v>
      </c>
      <c r="CG12" s="20" t="s">
        <v>224</v>
      </c>
      <c r="CH12" s="20" t="s">
        <v>225</v>
      </c>
      <c r="CI12" s="20" t="s">
        <v>1624</v>
      </c>
      <c r="CK12" s="20"/>
      <c r="CL12" s="20" t="s">
        <v>1286</v>
      </c>
      <c r="CM12" s="20" t="s">
        <v>1512</v>
      </c>
      <c r="CN12" s="20" t="s">
        <v>1375</v>
      </c>
      <c r="CO12" s="20" t="s">
        <v>1625</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30209</v>
      </c>
      <c r="AY13" s="20" t="str">
        <f>IF(IFERROR(比較地域マスタ!$Z6,"")=0,"",IFERROR(比較地域マスタ!$Z6,""))</f>
        <v>岩出市</v>
      </c>
      <c r="BC13" s="960" t="str">
        <f t="shared" ref="BC13:BC59" si="0">AX13</f>
        <v>30209</v>
      </c>
      <c r="BD13" s="123" t="str">
        <f>AY13</f>
        <v>岩出市</v>
      </c>
      <c r="BE13" s="40">
        <f>VLOOKUP($BC13&amp;"_"&amp;$AZ$7,データシート1!$A:$BS,MATCH("cb_"&amp;BE$12,データシート1!$A$1:$BS$1,0),0)</f>
        <v>10711.199999999973</v>
      </c>
      <c r="BF13" s="40">
        <f>VLOOKUP($BC13&amp;"_"&amp;$AZ$7,データシート1!$A:$BS,MATCH("cb_"&amp;BF$12,データシート1!$A$1:$BS$1,0),0)</f>
        <v>38461.30000000001</v>
      </c>
      <c r="BG13" s="40">
        <f>VLOOKUP($BC13&amp;"_"&amp;$AZ$7,データシート1!$A:$BS,MATCH("cb_"&amp;BG$12,データシート1!$A$1:$BS$1,0),0)</f>
        <v>0</v>
      </c>
      <c r="BH13" s="40">
        <f>VLOOKUP($BC13&amp;"_"&amp;$AZ$7,データシート1!$A:$BS,MATCH("cb_"&amp;BH$12,データシート1!$A$1:$BS$1,0),0)</f>
        <v>0</v>
      </c>
      <c r="BI13" s="40">
        <f>VLOOKUP($BC13&amp;"_"&amp;$AZ$7,データシート1!$A:$BS,MATCH("cb_"&amp;BI$12,データシート1!$A$1:$BS$1,0),0)</f>
        <v>0</v>
      </c>
      <c r="BJ13" s="40">
        <f>VLOOKUP($BC13&amp;"_"&amp;$AZ$7,データシート1!$A:$BS,MATCH("cb_"&amp;BJ$12,データシート1!$A$1:$BS$1,0),0)</f>
        <v>25</v>
      </c>
      <c r="BK13" s="40">
        <f>SUM(BE13:BJ13)</f>
        <v>49197.499999999985</v>
      </c>
      <c r="BL13" s="42"/>
      <c r="BM13" s="960" t="str">
        <f>AX13</f>
        <v>30209</v>
      </c>
      <c r="BN13" s="123" t="str">
        <f>AY13</f>
        <v>岩出市</v>
      </c>
      <c r="BO13" s="40">
        <f>BE13*VLOOKUP(BO$12,別紙!$B$4:$E$10,MATCH("設備利用率",別紙!$B$4:$E$4,0),0)/100*8760/10^3</f>
        <v>12854.725343999968</v>
      </c>
      <c r="BP13" s="40">
        <f>BF13*VLOOKUP(BP$12,別紙!$B$4:$E$10,MATCH("設備利用率",別紙!$B$4:$E$4,0),0)/100*8760/10^3</f>
        <v>50875.069188000016</v>
      </c>
      <c r="BQ13" s="40">
        <f>BG13*VLOOKUP(BQ$12,別紙!$B$4:$E$10,MATCH("設備利用率",別紙!$B$4:$E$4,0),0)/100*8760/10^3</f>
        <v>0</v>
      </c>
      <c r="BR13" s="40">
        <f>BH13*VLOOKUP(BR$12,別紙!$B$4:$E$10,MATCH("設備利用率",別紙!$B$4:$E$4,0),0)/100*8760/10^3</f>
        <v>0</v>
      </c>
      <c r="BS13" s="40">
        <f>BI13*VLOOKUP(BS$12,別紙!$B$4:$E$10,MATCH("設備利用率",別紙!$B$4:$E$4,0),0)/100*8760/10^3</f>
        <v>0</v>
      </c>
      <c r="BT13" s="40">
        <f>BJ13*VLOOKUP(BT$12,別紙!$B$4:$E$10,MATCH("設備利用率",別紙!$B$4:$E$4,0),0)/100*8760/10^3</f>
        <v>175.2</v>
      </c>
      <c r="BU13" s="40">
        <f>SUM(BO13:BT13)</f>
        <v>63904.994531999982</v>
      </c>
      <c r="BV13" s="42"/>
      <c r="BW13" s="38" t="str">
        <f>AX13</f>
        <v>30209</v>
      </c>
      <c r="BX13" s="38" t="str">
        <f>AY13</f>
        <v>岩出市</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222646.04768958932</v>
      </c>
      <c r="BZ13" s="42"/>
      <c r="CA13" s="38" t="str">
        <f>AX13</f>
        <v>30209</v>
      </c>
      <c r="CB13" s="38" t="str">
        <f>AY13</f>
        <v>岩出市</v>
      </c>
      <c r="CC13" s="260">
        <f>BO13/$BY13</f>
        <v>5.7736148821837092E-2</v>
      </c>
      <c r="CD13" s="260">
        <f t="shared" ref="CD13:CH28" si="1">BP13/$BY13</f>
        <v>0.22850200897762837</v>
      </c>
      <c r="CE13" s="260">
        <f t="shared" si="1"/>
        <v>0</v>
      </c>
      <c r="CF13" s="260">
        <f t="shared" si="1"/>
        <v>0</v>
      </c>
      <c r="CG13" s="260">
        <f t="shared" si="1"/>
        <v>0</v>
      </c>
      <c r="CH13" s="260">
        <f t="shared" si="1"/>
        <v>7.868992143272263E-4</v>
      </c>
      <c r="CI13" s="260">
        <f>BU13/BY13</f>
        <v>0.28702505701379272</v>
      </c>
      <c r="CK13" s="20" t="str">
        <f>AX13</f>
        <v>30209</v>
      </c>
      <c r="CL13" s="20" t="str">
        <f>AY13</f>
        <v>岩出市</v>
      </c>
      <c r="CM13" s="20">
        <f>VLOOKUP($CK13&amp;"_"&amp;$AZ$7,データシート1!$A:$BS,MATCH("ca_太陽光発電（10kW未満）",データシート1!$A$1:$BS$1,0),0)</f>
        <v>2429</v>
      </c>
      <c r="CN13" s="20">
        <f>VLOOKUP($CK13&amp;"_"&amp;$AZ$5,データシート1!$A:$BS,MATCH("ab_家庭",データシート1!$A$1:$BS$1,0),0)</f>
        <v>23934</v>
      </c>
      <c r="CO13" s="260">
        <f>CM13/CN13</f>
        <v>0.1014874237486421</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17212</v>
      </c>
      <c r="AY14" s="20" t="str">
        <f>IF(IFERROR(比較地域マスタ!$Z7,"")=0,"",IFERROR(比較地域マスタ!$Z7,""))</f>
        <v>野々市市</v>
      </c>
      <c r="BC14" s="960" t="str">
        <f t="shared" si="0"/>
        <v>17212</v>
      </c>
      <c r="BD14" s="123" t="str">
        <f t="shared" ref="BD14:BD60" si="2">AY14</f>
        <v>野々市市</v>
      </c>
      <c r="BE14" s="40">
        <f>VLOOKUP($BC14&amp;"_"&amp;$AZ$7,データシート1!$A:$BS,MATCH("cb_"&amp;BE$12,データシート1!$A$1:$BS$1,0),0)</f>
        <v>4173.1880000000001</v>
      </c>
      <c r="BF14" s="40">
        <f>VLOOKUP($BC14&amp;"_"&amp;$AZ$7,データシート1!$A:$BS,MATCH("cb_"&amp;BF$12,データシート1!$A$1:$BS$1,0),0)</f>
        <v>4365.7000000000007</v>
      </c>
      <c r="BG14" s="40">
        <f>VLOOKUP($BC14&amp;"_"&amp;$AZ$7,データシート1!$A:$BS,MATCH("cb_"&amp;BG$12,データシート1!$A$1:$BS$1,0),0)</f>
        <v>0</v>
      </c>
      <c r="BH14" s="40">
        <f>VLOOKUP($BC14&amp;"_"&amp;$AZ$7,データシート1!$A:$BS,MATCH("cb_"&amp;BH$12,データシート1!$A$1:$BS$1,0),0)</f>
        <v>2.4</v>
      </c>
      <c r="BI14" s="40">
        <f>VLOOKUP($BC14&amp;"_"&amp;$AZ$7,データシート1!$A:$BS,MATCH("cb_"&amp;BI$12,データシート1!$A$1:$BS$1,0),0)</f>
        <v>0</v>
      </c>
      <c r="BJ14" s="40">
        <f>VLOOKUP($BC14&amp;"_"&amp;$AZ$7,データシート1!$A:$BS,MATCH("cb_"&amp;BJ$12,データシート1!$A$1:$BS$1,0),0)</f>
        <v>0</v>
      </c>
      <c r="BK14" s="40">
        <f t="shared" ref="BK14:BK60" si="3">SUM(BE14:BJ14)</f>
        <v>8541.2880000000005</v>
      </c>
      <c r="BL14" s="42"/>
      <c r="BM14" s="960" t="str">
        <f t="shared" ref="BM14:BM60" si="4">AX14</f>
        <v>17212</v>
      </c>
      <c r="BN14" s="123" t="str">
        <f t="shared" ref="BN14:BN60" si="5">AY14</f>
        <v>野々市市</v>
      </c>
      <c r="BO14" s="40">
        <f>BE14*VLOOKUP(BO$12,別紙!$B$4:$E$10,MATCH("設備利用率",別紙!$B$4:$E$4,0),0)/100*8760/10^3</f>
        <v>5008.3263825599988</v>
      </c>
      <c r="BP14" s="40">
        <f>BF14*VLOOKUP(BP$12,別紙!$B$4:$E$10,MATCH("設備利用率",別紙!$B$4:$E$4,0),0)/100*8760/10^3</f>
        <v>5774.7733320000007</v>
      </c>
      <c r="BQ14" s="40">
        <f>BG14*VLOOKUP(BQ$12,別紙!$B$4:$E$10,MATCH("設備利用率",別紙!$B$4:$E$4,0),0)/100*8760/10^3</f>
        <v>0</v>
      </c>
      <c r="BR14" s="40">
        <f>BH14*VLOOKUP(BR$12,別紙!$B$4:$E$10,MATCH("設備利用率",別紙!$B$4:$E$4,0),0)/100*8760/10^3</f>
        <v>12.6144</v>
      </c>
      <c r="BS14" s="40">
        <f>BI14*VLOOKUP(BS$12,別紙!$B$4:$E$10,MATCH("設備利用率",別紙!$B$4:$E$4,0),0)/100*8760/10^3</f>
        <v>0</v>
      </c>
      <c r="BT14" s="40">
        <f>BJ14*VLOOKUP(BT$12,別紙!$B$4:$E$10,MATCH("設備利用率",別紙!$B$4:$E$4,0),0)/100*8760/10^3</f>
        <v>0</v>
      </c>
      <c r="BU14" s="40">
        <f t="shared" ref="BU14:BU60" si="6">SUM(BO14:BT14)</f>
        <v>10795.71411456</v>
      </c>
      <c r="BV14" s="42"/>
      <c r="BW14" s="38" t="str">
        <f t="shared" ref="BW14:BW60" si="7">AX14</f>
        <v>17212</v>
      </c>
      <c r="BX14" s="38" t="str">
        <f t="shared" ref="BX14:BX60" si="8">AY14</f>
        <v>野々市市</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331254.46127132134</v>
      </c>
      <c r="BZ14" s="42"/>
      <c r="CA14" s="38" t="str">
        <f t="shared" ref="CA14:CA60" si="9">AX14</f>
        <v>17212</v>
      </c>
      <c r="CB14" s="38" t="str">
        <f t="shared" ref="CB14:CB60" si="10">AY14</f>
        <v>野々市市</v>
      </c>
      <c r="CC14" s="260">
        <f t="shared" ref="CC14:CC60" si="11">BO14/$BY14</f>
        <v>1.5119272245688542E-2</v>
      </c>
      <c r="CD14" s="260">
        <f t="shared" si="1"/>
        <v>1.7433043195364074E-2</v>
      </c>
      <c r="CE14" s="260">
        <f t="shared" si="1"/>
        <v>0</v>
      </c>
      <c r="CF14" s="260">
        <f t="shared" si="1"/>
        <v>3.8080694676796807E-5</v>
      </c>
      <c r="CG14" s="260">
        <f t="shared" si="1"/>
        <v>0</v>
      </c>
      <c r="CH14" s="260">
        <f t="shared" si="1"/>
        <v>0</v>
      </c>
      <c r="CI14" s="260">
        <f t="shared" ref="CI14:CI60" si="12">BU14/BY14</f>
        <v>3.2590396135729414E-2</v>
      </c>
      <c r="CK14" s="20" t="str">
        <f t="shared" ref="CK14:CK60" si="13">AX14</f>
        <v>17212</v>
      </c>
      <c r="CL14" s="20" t="str">
        <f t="shared" ref="CL14:CL60" si="14">AY14</f>
        <v>野々市市</v>
      </c>
      <c r="CM14" s="20">
        <f>VLOOKUP($CK14&amp;"_"&amp;$AZ$7,データシート1!$A:$BS,MATCH("ca_太陽光発電（10kW未満）",データシート1!$A$1:$BS$1,0),0)</f>
        <v>946</v>
      </c>
      <c r="CN14" s="20">
        <f>VLOOKUP($CK14&amp;"_"&amp;$AZ$5,データシート1!$A:$BS,MATCH("ab_家庭",データシート1!$A$1:$BS$1,0),0)</f>
        <v>24862</v>
      </c>
      <c r="CO14" s="260">
        <f t="shared" ref="CO14:CO60" si="15">CM14/CN14</f>
        <v>3.8050036199823022E-2</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15226</v>
      </c>
      <c r="AY15" s="20" t="str">
        <f>IF(IFERROR(比較地域マスタ!$Z8,"")=0,"",IFERROR(比較地域マスタ!$Z8,""))</f>
        <v>南魚沼市</v>
      </c>
      <c r="BC15" s="960" t="str">
        <f t="shared" si="0"/>
        <v>15226</v>
      </c>
      <c r="BD15" s="123" t="str">
        <f t="shared" si="2"/>
        <v>南魚沼市</v>
      </c>
      <c r="BE15" s="40">
        <f>VLOOKUP($BC15&amp;"_"&amp;$AZ$7,データシート1!$A:$BS,MATCH("cb_"&amp;BE$12,データシート1!$A$1:$BS$1,0),0)</f>
        <v>1197.2999999999993</v>
      </c>
      <c r="BF15" s="40">
        <f>VLOOKUP($BC15&amp;"_"&amp;$AZ$7,データシート1!$A:$BS,MATCH("cb_"&amp;BF$12,データシート1!$A$1:$BS$1,0),0)</f>
        <v>1437.4</v>
      </c>
      <c r="BG15" s="40">
        <f>VLOOKUP($BC15&amp;"_"&amp;$AZ$7,データシート1!$A:$BS,MATCH("cb_"&amp;BG$12,データシート1!$A$1:$BS$1,0),0)</f>
        <v>0</v>
      </c>
      <c r="BH15" s="40">
        <f>VLOOKUP($BC15&amp;"_"&amp;$AZ$7,データシート1!$A:$BS,MATCH("cb_"&amp;BH$12,データシート1!$A$1:$BS$1,0),0)</f>
        <v>6900</v>
      </c>
      <c r="BI15" s="40">
        <f>VLOOKUP($BC15&amp;"_"&amp;$AZ$7,データシート1!$A:$BS,MATCH("cb_"&amp;BI$12,データシート1!$A$1:$BS$1,0),0)</f>
        <v>0</v>
      </c>
      <c r="BJ15" s="40">
        <f>VLOOKUP($BC15&amp;"_"&amp;$AZ$7,データシート1!$A:$BS,MATCH("cb_"&amp;BJ$12,データシート1!$A$1:$BS$1,0),0)</f>
        <v>0</v>
      </c>
      <c r="BK15" s="40">
        <f t="shared" si="3"/>
        <v>9534.6999999999989</v>
      </c>
      <c r="BL15" s="42"/>
      <c r="BM15" s="960" t="str">
        <f t="shared" si="4"/>
        <v>15226</v>
      </c>
      <c r="BN15" s="123" t="str">
        <f t="shared" si="5"/>
        <v>南魚沼市</v>
      </c>
      <c r="BO15" s="40">
        <f>BE15*VLOOKUP(BO$12,別紙!$B$4:$E$10,MATCH("設備利用率",別紙!$B$4:$E$4,0),0)/100*8760/10^3</f>
        <v>1436.9036759999988</v>
      </c>
      <c r="BP15" s="40">
        <f>BF15*VLOOKUP(BP$12,別紙!$B$4:$E$10,MATCH("設備利用率",別紙!$B$4:$E$4,0),0)/100*8760/10^3</f>
        <v>1901.3352240000002</v>
      </c>
      <c r="BQ15" s="40">
        <f>BG15*VLOOKUP(BQ$12,別紙!$B$4:$E$10,MATCH("設備利用率",別紙!$B$4:$E$4,0),0)/100*8760/10^3</f>
        <v>0</v>
      </c>
      <c r="BR15" s="40">
        <f>BH15*VLOOKUP(BR$12,別紙!$B$4:$E$10,MATCH("設備利用率",別紙!$B$4:$E$4,0),0)/100*8760/10^3</f>
        <v>36266.400000000001</v>
      </c>
      <c r="BS15" s="40">
        <f>BI15*VLOOKUP(BS$12,別紙!$B$4:$E$10,MATCH("設備利用率",別紙!$B$4:$E$4,0),0)/100*8760/10^3</f>
        <v>0</v>
      </c>
      <c r="BT15" s="40">
        <f>BJ15*VLOOKUP(BT$12,別紙!$B$4:$E$10,MATCH("設備利用率",別紙!$B$4:$E$4,0),0)/100*8760/10^3</f>
        <v>0</v>
      </c>
      <c r="BU15" s="40">
        <f t="shared" si="6"/>
        <v>39604.638899999998</v>
      </c>
      <c r="BV15" s="42"/>
      <c r="BW15" s="38" t="str">
        <f t="shared" si="7"/>
        <v>15226</v>
      </c>
      <c r="BX15" s="38" t="str">
        <f t="shared" si="8"/>
        <v>南魚沼市</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301632.78955637617</v>
      </c>
      <c r="BZ15" s="42"/>
      <c r="CA15" s="38" t="str">
        <f t="shared" si="9"/>
        <v>15226</v>
      </c>
      <c r="CB15" s="38" t="str">
        <f t="shared" si="10"/>
        <v>南魚沼市</v>
      </c>
      <c r="CC15" s="260">
        <f t="shared" si="11"/>
        <v>4.7637515739363499E-3</v>
      </c>
      <c r="CD15" s="260">
        <f t="shared" si="1"/>
        <v>6.3034765775841963E-3</v>
      </c>
      <c r="CE15" s="260">
        <f t="shared" si="1"/>
        <v>0</v>
      </c>
      <c r="CF15" s="260">
        <f t="shared" si="1"/>
        <v>0.12023361270947532</v>
      </c>
      <c r="CG15" s="260">
        <f t="shared" si="1"/>
        <v>0</v>
      </c>
      <c r="CH15" s="260">
        <f t="shared" si="1"/>
        <v>0</v>
      </c>
      <c r="CI15" s="260">
        <f t="shared" si="12"/>
        <v>0.13130084086099586</v>
      </c>
      <c r="CK15" s="20" t="str">
        <f t="shared" si="13"/>
        <v>15226</v>
      </c>
      <c r="CL15" s="20" t="str">
        <f t="shared" si="14"/>
        <v>南魚沼市</v>
      </c>
      <c r="CM15" s="20">
        <f>VLOOKUP($CK15&amp;"_"&amp;$AZ$7,データシート1!$A:$BS,MATCH("ca_太陽光発電（10kW未満）",データシート1!$A$1:$BS$1,0),0)</f>
        <v>241</v>
      </c>
      <c r="CN15" s="20">
        <f>VLOOKUP($CK15&amp;"_"&amp;$AZ$5,データシート1!$A:$BS,MATCH("ab_家庭",データシート1!$A$1:$BS$1,0),0)</f>
        <v>20113</v>
      </c>
      <c r="CO15" s="260">
        <f t="shared" si="15"/>
        <v>1.1982300004971908E-2</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11216</v>
      </c>
      <c r="AY16" s="20" t="str">
        <f>IF(IFERROR(比較地域マスタ!$Z9,"")=0,"",IFERROR(比較地域マスタ!$Z9,""))</f>
        <v>羽生市</v>
      </c>
      <c r="BC16" s="960" t="str">
        <f t="shared" si="0"/>
        <v>11216</v>
      </c>
      <c r="BD16" s="123" t="str">
        <f t="shared" si="2"/>
        <v>羽生市</v>
      </c>
      <c r="BE16" s="40">
        <f>VLOOKUP($BC16&amp;"_"&amp;$AZ$7,データシート1!$A:$BS,MATCH("cb_"&amp;BE$12,データシート1!$A$1:$BS$1,0),0)</f>
        <v>10679.599999999962</v>
      </c>
      <c r="BF16" s="40">
        <f>VLOOKUP($BC16&amp;"_"&amp;$AZ$7,データシート1!$A:$BS,MATCH("cb_"&amp;BF$12,データシート1!$A$1:$BS$1,0),0)</f>
        <v>53305.900000000009</v>
      </c>
      <c r="BG16" s="40">
        <f>VLOOKUP($BC16&amp;"_"&amp;$AZ$7,データシート1!$A:$BS,MATCH("cb_"&amp;BG$12,データシート1!$A$1:$BS$1,0),0)</f>
        <v>0</v>
      </c>
      <c r="BH16" s="40">
        <f>VLOOKUP($BC16&amp;"_"&amp;$AZ$7,データシート1!$A:$BS,MATCH("cb_"&amp;BH$12,データシート1!$A$1:$BS$1,0),0)</f>
        <v>0</v>
      </c>
      <c r="BI16" s="40">
        <f>VLOOKUP($BC16&amp;"_"&amp;$AZ$7,データシート1!$A:$BS,MATCH("cb_"&amp;BI$12,データシート1!$A$1:$BS$1,0),0)</f>
        <v>0</v>
      </c>
      <c r="BJ16" s="40">
        <f>VLOOKUP($BC16&amp;"_"&amp;$AZ$7,データシート1!$A:$BS,MATCH("cb_"&amp;BJ$12,データシート1!$A$1:$BS$1,0),0)</f>
        <v>0</v>
      </c>
      <c r="BK16" s="40">
        <f t="shared" si="3"/>
        <v>63985.499999999971</v>
      </c>
      <c r="BL16" s="42"/>
      <c r="BM16" s="960" t="str">
        <f t="shared" si="4"/>
        <v>11216</v>
      </c>
      <c r="BN16" s="123" t="str">
        <f t="shared" si="5"/>
        <v>羽生市</v>
      </c>
      <c r="BO16" s="40">
        <f>BE16*VLOOKUP(BO$12,別紙!$B$4:$E$10,MATCH("設備利用率",別紙!$B$4:$E$4,0),0)/100*8760/10^3</f>
        <v>12816.801551999955</v>
      </c>
      <c r="BP16" s="40">
        <f>BF16*VLOOKUP(BP$12,別紙!$B$4:$E$10,MATCH("設備利用率",別紙!$B$4:$E$4,0),0)/100*8760/10^3</f>
        <v>70510.912284000005</v>
      </c>
      <c r="BQ16" s="40">
        <f>BG16*VLOOKUP(BQ$12,別紙!$B$4:$E$10,MATCH("設備利用率",別紙!$B$4:$E$4,0),0)/100*8760/10^3</f>
        <v>0</v>
      </c>
      <c r="BR16" s="40">
        <f>BH16*VLOOKUP(BR$12,別紙!$B$4:$E$10,MATCH("設備利用率",別紙!$B$4:$E$4,0),0)/100*8760/10^3</f>
        <v>0</v>
      </c>
      <c r="BS16" s="40">
        <f>BI16*VLOOKUP(BS$12,別紙!$B$4:$E$10,MATCH("設備利用率",別紙!$B$4:$E$4,0),0)/100*8760/10^3</f>
        <v>0</v>
      </c>
      <c r="BT16" s="40">
        <f>BJ16*VLOOKUP(BT$12,別紙!$B$4:$E$10,MATCH("設備利用率",別紙!$B$4:$E$4,0),0)/100*8760/10^3</f>
        <v>0</v>
      </c>
      <c r="BU16" s="40">
        <f t="shared" si="6"/>
        <v>83327.713835999966</v>
      </c>
      <c r="BV16" s="42"/>
      <c r="BW16" s="38" t="str">
        <f t="shared" si="7"/>
        <v>11216</v>
      </c>
      <c r="BX16" s="38" t="str">
        <f t="shared" si="8"/>
        <v>羽生市</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356063.81917574099</v>
      </c>
      <c r="BZ16" s="42"/>
      <c r="CA16" s="38" t="str">
        <f t="shared" si="9"/>
        <v>11216</v>
      </c>
      <c r="CB16" s="38" t="str">
        <f t="shared" si="10"/>
        <v>羽生市</v>
      </c>
      <c r="CC16" s="260">
        <f t="shared" si="11"/>
        <v>3.5995798679208171E-2</v>
      </c>
      <c r="CD16" s="260">
        <f t="shared" si="1"/>
        <v>0.19802886023979374</v>
      </c>
      <c r="CE16" s="260">
        <f t="shared" si="1"/>
        <v>0</v>
      </c>
      <c r="CF16" s="260">
        <f t="shared" si="1"/>
        <v>0</v>
      </c>
      <c r="CG16" s="260">
        <f t="shared" si="1"/>
        <v>0</v>
      </c>
      <c r="CH16" s="260">
        <f t="shared" si="1"/>
        <v>0</v>
      </c>
      <c r="CI16" s="260">
        <f t="shared" si="12"/>
        <v>0.23402465891900193</v>
      </c>
      <c r="CK16" s="20" t="str">
        <f t="shared" si="13"/>
        <v>11216</v>
      </c>
      <c r="CL16" s="20" t="str">
        <f t="shared" si="14"/>
        <v>羽生市</v>
      </c>
      <c r="CM16" s="20">
        <f>VLOOKUP($CK16&amp;"_"&amp;$AZ$7,データシート1!$A:$BS,MATCH("ca_太陽光発電（10kW未満）",データシート1!$A$1:$BS$1,0),0)</f>
        <v>2313</v>
      </c>
      <c r="CN16" s="20">
        <f>VLOOKUP($CK16&amp;"_"&amp;$AZ$5,データシート1!$A:$BS,MATCH("ab_家庭",データシート1!$A$1:$BS$1,0),0)</f>
        <v>23679</v>
      </c>
      <c r="CO16" s="260">
        <f t="shared" si="15"/>
        <v>9.768148992778411E-2</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02208</v>
      </c>
      <c r="AY17" s="20" t="str">
        <f>IF(IFERROR(比較地域マスタ!$Z10,"")=0,"",IFERROR(比較地域マスタ!$Z10,""))</f>
        <v>むつ市</v>
      </c>
      <c r="BC17" s="960" t="str">
        <f t="shared" si="0"/>
        <v>02208</v>
      </c>
      <c r="BD17" s="123" t="str">
        <f t="shared" si="2"/>
        <v>むつ市</v>
      </c>
      <c r="BE17" s="40">
        <f>VLOOKUP($BC17&amp;"_"&amp;$AZ$7,データシート1!$A:$BS,MATCH("cb_"&amp;BE$12,データシート1!$A$1:$BS$1,0),0)</f>
        <v>2412.8000000000015</v>
      </c>
      <c r="BF17" s="40">
        <f>VLOOKUP($BC17&amp;"_"&amp;$AZ$7,データシート1!$A:$BS,MATCH("cb_"&amp;BF$12,データシート1!$A$1:$BS$1,0),0)</f>
        <v>3766.6</v>
      </c>
      <c r="BG17" s="40">
        <f>VLOOKUP($BC17&amp;"_"&amp;$AZ$7,データシート1!$A:$BS,MATCH("cb_"&amp;BG$12,データシート1!$A$1:$BS$1,0),0)</f>
        <v>98.1</v>
      </c>
      <c r="BH17" s="40">
        <f>VLOOKUP($BC17&amp;"_"&amp;$AZ$7,データシート1!$A:$BS,MATCH("cb_"&amp;BH$12,データシート1!$A$1:$BS$1,0),0)</f>
        <v>800</v>
      </c>
      <c r="BI17" s="40">
        <f>VLOOKUP($BC17&amp;"_"&amp;$AZ$7,データシート1!$A:$BS,MATCH("cb_"&amp;BI$12,データシート1!$A$1:$BS$1,0),0)</f>
        <v>0</v>
      </c>
      <c r="BJ17" s="40">
        <f>VLOOKUP($BC17&amp;"_"&amp;$AZ$7,データシート1!$A:$BS,MATCH("cb_"&amp;BJ$12,データシート1!$A$1:$BS$1,0),0)</f>
        <v>0</v>
      </c>
      <c r="BK17" s="40">
        <f t="shared" si="3"/>
        <v>7077.5000000000018</v>
      </c>
      <c r="BL17" s="42"/>
      <c r="BM17" s="960" t="str">
        <f t="shared" si="4"/>
        <v>02208</v>
      </c>
      <c r="BN17" s="123" t="str">
        <f t="shared" si="5"/>
        <v>むつ市</v>
      </c>
      <c r="BO17" s="40">
        <f>BE17*VLOOKUP(BO$12,別紙!$B$4:$E$10,MATCH("設備利用率",別紙!$B$4:$E$4,0),0)/100*8760/10^3</f>
        <v>2895.6495360000022</v>
      </c>
      <c r="BP17" s="40">
        <f>BF17*VLOOKUP(BP$12,別紙!$B$4:$E$10,MATCH("設備利用率",別紙!$B$4:$E$4,0),0)/100*8760/10^3</f>
        <v>4982.3078159999995</v>
      </c>
      <c r="BQ17" s="40">
        <f>BG17*VLOOKUP(BQ$12,別紙!$B$4:$E$10,MATCH("設備利用率",別紙!$B$4:$E$4,0),0)/100*8760/10^3</f>
        <v>213.12028799999999</v>
      </c>
      <c r="BR17" s="40">
        <f>BH17*VLOOKUP(BR$12,別紙!$B$4:$E$10,MATCH("設備利用率",別紙!$B$4:$E$4,0),0)/100*8760/10^3</f>
        <v>4204.8</v>
      </c>
      <c r="BS17" s="40">
        <f>BI17*VLOOKUP(BS$12,別紙!$B$4:$E$10,MATCH("設備利用率",別紙!$B$4:$E$4,0),0)/100*8760/10^3</f>
        <v>0</v>
      </c>
      <c r="BT17" s="40">
        <f>BJ17*VLOOKUP(BT$12,別紙!$B$4:$E$10,MATCH("設備利用率",別紙!$B$4:$E$4,0),0)/100*8760/10^3</f>
        <v>0</v>
      </c>
      <c r="BU17" s="40">
        <f t="shared" si="6"/>
        <v>12295.877640000002</v>
      </c>
      <c r="BV17" s="42"/>
      <c r="BW17" s="38" t="str">
        <f t="shared" si="7"/>
        <v>02208</v>
      </c>
      <c r="BX17" s="38" t="str">
        <f t="shared" si="8"/>
        <v>むつ市</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278909.2205554737</v>
      </c>
      <c r="BZ17" s="42"/>
      <c r="CA17" s="38" t="str">
        <f t="shared" si="9"/>
        <v>02208</v>
      </c>
      <c r="CB17" s="38" t="str">
        <f t="shared" si="10"/>
        <v>むつ市</v>
      </c>
      <c r="CC17" s="260">
        <f t="shared" si="11"/>
        <v>1.0382050224919228E-2</v>
      </c>
      <c r="CD17" s="260">
        <f t="shared" si="1"/>
        <v>1.7863546447397002E-2</v>
      </c>
      <c r="CE17" s="260">
        <f t="shared" si="1"/>
        <v>7.6412062525416363E-4</v>
      </c>
      <c r="CF17" s="260">
        <f t="shared" si="1"/>
        <v>1.5075873044375332E-2</v>
      </c>
      <c r="CG17" s="260">
        <f t="shared" si="1"/>
        <v>0</v>
      </c>
      <c r="CH17" s="260">
        <f t="shared" si="1"/>
        <v>0</v>
      </c>
      <c r="CI17" s="260">
        <f t="shared" si="12"/>
        <v>4.408559034194573E-2</v>
      </c>
      <c r="CK17" s="20" t="str">
        <f t="shared" si="13"/>
        <v>02208</v>
      </c>
      <c r="CL17" s="20" t="str">
        <f t="shared" si="14"/>
        <v>むつ市</v>
      </c>
      <c r="CM17" s="20">
        <f>VLOOKUP($CK17&amp;"_"&amp;$AZ$7,データシート1!$A:$BS,MATCH("ca_太陽光発電（10kW未満）",データシート1!$A$1:$BS$1,0),0)</f>
        <v>472</v>
      </c>
      <c r="CN17" s="20">
        <f>VLOOKUP($CK17&amp;"_"&amp;$AZ$5,データシート1!$A:$BS,MATCH("ab_家庭",データシート1!$A$1:$BS$1,0),0)</f>
        <v>28757</v>
      </c>
      <c r="CO17" s="260">
        <f t="shared" si="15"/>
        <v>1.6413394999478387E-2</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08226</v>
      </c>
      <c r="AY18" s="20" t="str">
        <f>IF(IFERROR(比較地域マスタ!$Z11,"")=0,"",IFERROR(比較地域マスタ!$Z11,""))</f>
        <v>那珂市</v>
      </c>
      <c r="BC18" s="960" t="str">
        <f t="shared" si="0"/>
        <v>08226</v>
      </c>
      <c r="BD18" s="123" t="str">
        <f t="shared" si="2"/>
        <v>那珂市</v>
      </c>
      <c r="BE18" s="40">
        <f>VLOOKUP($BC18&amp;"_"&amp;$AZ$7,データシート1!$A:$BS,MATCH("cb_"&amp;BE$12,データシート1!$A$1:$BS$1,0),0)</f>
        <v>10786.399999999971</v>
      </c>
      <c r="BF18" s="40">
        <f>VLOOKUP($BC18&amp;"_"&amp;$AZ$7,データシート1!$A:$BS,MATCH("cb_"&amp;BF$12,データシート1!$A$1:$BS$1,0),0)</f>
        <v>102147.89999999994</v>
      </c>
      <c r="BG18" s="40">
        <f>VLOOKUP($BC18&amp;"_"&amp;$AZ$7,データシート1!$A:$BS,MATCH("cb_"&amp;BG$12,データシート1!$A$1:$BS$1,0),0)</f>
        <v>0</v>
      </c>
      <c r="BH18" s="40">
        <f>VLOOKUP($BC18&amp;"_"&amp;$AZ$7,データシート1!$A:$BS,MATCH("cb_"&amp;BH$12,データシート1!$A$1:$BS$1,0),0)</f>
        <v>0</v>
      </c>
      <c r="BI18" s="40">
        <f>VLOOKUP($BC18&amp;"_"&amp;$AZ$7,データシート1!$A:$BS,MATCH("cb_"&amp;BI$12,データシート1!$A$1:$BS$1,0),0)</f>
        <v>0</v>
      </c>
      <c r="BJ18" s="40">
        <f>VLOOKUP($BC18&amp;"_"&amp;$AZ$7,データシート1!$A:$BS,MATCH("cb_"&amp;BJ$12,データシート1!$A$1:$BS$1,0),0)</f>
        <v>0</v>
      </c>
      <c r="BK18" s="40">
        <f t="shared" si="3"/>
        <v>112934.2999999999</v>
      </c>
      <c r="BL18" s="42"/>
      <c r="BM18" s="960" t="str">
        <f t="shared" si="4"/>
        <v>08226</v>
      </c>
      <c r="BN18" s="123" t="str">
        <f t="shared" si="5"/>
        <v>那珂市</v>
      </c>
      <c r="BO18" s="40">
        <f>BE18*VLOOKUP(BO$12,別紙!$B$4:$E$10,MATCH("設備利用率",別紙!$B$4:$E$4,0),0)/100*8760/10^3</f>
        <v>12944.974367999963</v>
      </c>
      <c r="BP18" s="40">
        <f>BF18*VLOOKUP(BP$12,別紙!$B$4:$E$10,MATCH("設備利用率",別紙!$B$4:$E$4,0),0)/100*8760/10^3</f>
        <v>135117.15620399991</v>
      </c>
      <c r="BQ18" s="40">
        <f>BG18*VLOOKUP(BQ$12,別紙!$B$4:$E$10,MATCH("設備利用率",別紙!$B$4:$E$4,0),0)/100*8760/10^3</f>
        <v>0</v>
      </c>
      <c r="BR18" s="40">
        <f>BH18*VLOOKUP(BR$12,別紙!$B$4:$E$10,MATCH("設備利用率",別紙!$B$4:$E$4,0),0)/100*8760/10^3</f>
        <v>0</v>
      </c>
      <c r="BS18" s="40">
        <f>BI18*VLOOKUP(BS$12,別紙!$B$4:$E$10,MATCH("設備利用率",別紙!$B$4:$E$4,0),0)/100*8760/10^3</f>
        <v>0</v>
      </c>
      <c r="BT18" s="40">
        <f>BJ18*VLOOKUP(BT$12,別紙!$B$4:$E$10,MATCH("設備利用率",別紙!$B$4:$E$4,0),0)/100*8760/10^3</f>
        <v>0</v>
      </c>
      <c r="BU18" s="40">
        <f t="shared" si="6"/>
        <v>148062.13057199988</v>
      </c>
      <c r="BV18" s="42"/>
      <c r="BW18" s="38" t="str">
        <f t="shared" si="7"/>
        <v>08226</v>
      </c>
      <c r="BX18" s="38" t="str">
        <f t="shared" si="8"/>
        <v>那珂市</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265757.46730294544</v>
      </c>
      <c r="BZ18" s="42"/>
      <c r="CA18" s="38" t="str">
        <f t="shared" si="9"/>
        <v>08226</v>
      </c>
      <c r="CB18" s="38" t="str">
        <f t="shared" si="10"/>
        <v>那珂市</v>
      </c>
      <c r="CC18" s="260">
        <f t="shared" si="11"/>
        <v>4.870972958680244E-2</v>
      </c>
      <c r="CD18" s="260">
        <f t="shared" si="1"/>
        <v>0.50842280209562485</v>
      </c>
      <c r="CE18" s="260">
        <f t="shared" si="1"/>
        <v>0</v>
      </c>
      <c r="CF18" s="260">
        <f t="shared" si="1"/>
        <v>0</v>
      </c>
      <c r="CG18" s="260">
        <f t="shared" si="1"/>
        <v>0</v>
      </c>
      <c r="CH18" s="260">
        <f t="shared" si="1"/>
        <v>0</v>
      </c>
      <c r="CI18" s="260">
        <f t="shared" si="12"/>
        <v>0.55713253168242727</v>
      </c>
      <c r="CK18" s="20" t="str">
        <f t="shared" si="13"/>
        <v>08226</v>
      </c>
      <c r="CL18" s="20" t="str">
        <f t="shared" si="14"/>
        <v>那珂市</v>
      </c>
      <c r="CM18" s="20">
        <f>VLOOKUP($CK18&amp;"_"&amp;$AZ$7,データシート1!$A:$BS,MATCH("ca_太陽光発電（10kW未満）",データシート1!$A$1:$BS$1,0),0)</f>
        <v>2301</v>
      </c>
      <c r="CN18" s="20">
        <f>VLOOKUP($CK18&amp;"_"&amp;$AZ$5,データシート1!$A:$BS,MATCH("ab_家庭",データシート1!$A$1:$BS$1,0),0)</f>
        <v>23207</v>
      </c>
      <c r="CO18" s="260">
        <f t="shared" si="15"/>
        <v>9.9151118197095697E-2</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44211</v>
      </c>
      <c r="AY19" s="20" t="str">
        <f>IF(IFERROR(比較地域マスタ!$Z12,"")=0,"",IFERROR(比較地域マスタ!$Z12,""))</f>
        <v>宇佐市</v>
      </c>
      <c r="BC19" s="960" t="str">
        <f t="shared" si="0"/>
        <v>44211</v>
      </c>
      <c r="BD19" s="123" t="str">
        <f t="shared" si="2"/>
        <v>宇佐市</v>
      </c>
      <c r="BE19" s="40">
        <f>VLOOKUP($BC19&amp;"_"&amp;$AZ$7,データシート1!$A:$BS,MATCH("cb_"&amp;BE$12,データシート1!$A$1:$BS$1,0),0)</f>
        <v>12308.260999999975</v>
      </c>
      <c r="BF19" s="40">
        <f>VLOOKUP($BC19&amp;"_"&amp;$AZ$7,データシート1!$A:$BS,MATCH("cb_"&amp;BF$12,データシート1!$A$1:$BS$1,0),0)</f>
        <v>129703.08999999992</v>
      </c>
      <c r="BG19" s="40">
        <f>VLOOKUP($BC19&amp;"_"&amp;$AZ$7,データシート1!$A:$BS,MATCH("cb_"&amp;BG$12,データシート1!$A$1:$BS$1,0),0)</f>
        <v>0</v>
      </c>
      <c r="BH19" s="40">
        <f>VLOOKUP($BC19&amp;"_"&amp;$AZ$7,データシート1!$A:$BS,MATCH("cb_"&amp;BH$12,データシート1!$A$1:$BS$1,0),0)</f>
        <v>0</v>
      </c>
      <c r="BI19" s="40">
        <f>VLOOKUP($BC19&amp;"_"&amp;$AZ$7,データシート1!$A:$BS,MATCH("cb_"&amp;BI$12,データシート1!$A$1:$BS$1,0),0)</f>
        <v>0</v>
      </c>
      <c r="BJ19" s="40">
        <f>VLOOKUP($BC19&amp;"_"&amp;$AZ$7,データシート1!$A:$BS,MATCH("cb_"&amp;BJ$12,データシート1!$A$1:$BS$1,0),0)</f>
        <v>600</v>
      </c>
      <c r="BK19" s="40">
        <f t="shared" si="3"/>
        <v>142611.35099999991</v>
      </c>
      <c r="BL19" s="42"/>
      <c r="BM19" s="960" t="str">
        <f t="shared" si="4"/>
        <v>44211</v>
      </c>
      <c r="BN19" s="123" t="str">
        <f t="shared" si="5"/>
        <v>宇佐市</v>
      </c>
      <c r="BO19" s="40">
        <f>BE19*VLOOKUP(BO$12,別紙!$B$4:$E$10,MATCH("設備利用率",別紙!$B$4:$E$4,0),0)/100*8760/10^3</f>
        <v>14771.390191319968</v>
      </c>
      <c r="BP19" s="40">
        <f>BF19*VLOOKUP(BP$12,別紙!$B$4:$E$10,MATCH("設備利用率",別紙!$B$4:$E$4,0),0)/100*8760/10^3</f>
        <v>171566.05932839989</v>
      </c>
      <c r="BQ19" s="40">
        <f>BG19*VLOOKUP(BQ$12,別紙!$B$4:$E$10,MATCH("設備利用率",別紙!$B$4:$E$4,0),0)/100*8760/10^3</f>
        <v>0</v>
      </c>
      <c r="BR19" s="40">
        <f>BH19*VLOOKUP(BR$12,別紙!$B$4:$E$10,MATCH("設備利用率",別紙!$B$4:$E$4,0),0)/100*8760/10^3</f>
        <v>0</v>
      </c>
      <c r="BS19" s="40">
        <f>BI19*VLOOKUP(BS$12,別紙!$B$4:$E$10,MATCH("設備利用率",別紙!$B$4:$E$4,0),0)/100*8760/10^3</f>
        <v>0</v>
      </c>
      <c r="BT19" s="40">
        <f>BJ19*VLOOKUP(BT$12,別紙!$B$4:$E$10,MATCH("設備利用率",別紙!$B$4:$E$4,0),0)/100*8760/10^3</f>
        <v>4204.8</v>
      </c>
      <c r="BU19" s="40">
        <f t="shared" si="6"/>
        <v>190542.24951971986</v>
      </c>
      <c r="BV19" s="42"/>
      <c r="BW19" s="38" t="str">
        <f t="shared" si="7"/>
        <v>44211</v>
      </c>
      <c r="BX19" s="38" t="str">
        <f t="shared" si="8"/>
        <v>宇佐市</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440996.2680976984</v>
      </c>
      <c r="BZ19" s="42"/>
      <c r="CA19" s="38" t="str">
        <f t="shared" si="9"/>
        <v>44211</v>
      </c>
      <c r="CB19" s="38" t="str">
        <f t="shared" si="10"/>
        <v>宇佐市</v>
      </c>
      <c r="CC19" s="260">
        <f t="shared" si="11"/>
        <v>3.3495499304423845E-2</v>
      </c>
      <c r="CD19" s="260">
        <f t="shared" si="1"/>
        <v>0.38904197549896524</v>
      </c>
      <c r="CE19" s="260">
        <f t="shared" si="1"/>
        <v>0</v>
      </c>
      <c r="CF19" s="260">
        <f t="shared" si="1"/>
        <v>0</v>
      </c>
      <c r="CG19" s="260">
        <f t="shared" si="1"/>
        <v>0</v>
      </c>
      <c r="CH19" s="260">
        <f t="shared" si="1"/>
        <v>9.5347745642792338E-3</v>
      </c>
      <c r="CI19" s="260">
        <f t="shared" si="12"/>
        <v>0.4320722493676683</v>
      </c>
      <c r="CK19" s="20" t="str">
        <f t="shared" si="13"/>
        <v>44211</v>
      </c>
      <c r="CL19" s="20" t="str">
        <f t="shared" si="14"/>
        <v>宇佐市</v>
      </c>
      <c r="CM19" s="20">
        <f>VLOOKUP($CK19&amp;"_"&amp;$AZ$7,データシート1!$A:$BS,MATCH("ca_太陽光発電（10kW未満）",データシート1!$A$1:$BS$1,0),0)</f>
        <v>2449</v>
      </c>
      <c r="CN19" s="20">
        <f>VLOOKUP($CK19&amp;"_"&amp;$AZ$5,データシート1!$A:$BS,MATCH("ab_家庭",データシート1!$A$1:$BS$1,0),0)</f>
        <v>25802</v>
      </c>
      <c r="CO19" s="260">
        <f t="shared" si="15"/>
        <v>9.4915122858693121E-2</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08235</v>
      </c>
      <c r="AY20" s="20" t="str">
        <f>IF(IFERROR(比較地域マスタ!$Z13,"")=0,"",IFERROR(比較地域マスタ!$Z13,""))</f>
        <v>つくばみらい市</v>
      </c>
      <c r="BC20" s="960" t="str">
        <f t="shared" si="0"/>
        <v>08235</v>
      </c>
      <c r="BD20" s="123" t="str">
        <f t="shared" si="2"/>
        <v>つくばみらい市</v>
      </c>
      <c r="BE20" s="40">
        <f>VLOOKUP($BC20&amp;"_"&amp;$AZ$7,データシート1!$A:$BS,MATCH("cb_"&amp;BE$12,データシート1!$A$1:$BS$1,0),0)</f>
        <v>12289.199999999943</v>
      </c>
      <c r="BF20" s="40">
        <f>VLOOKUP($BC20&amp;"_"&amp;$AZ$7,データシート1!$A:$BS,MATCH("cb_"&amp;BF$12,データシート1!$A$1:$BS$1,0),0)</f>
        <v>77096.5</v>
      </c>
      <c r="BG20" s="40">
        <f>VLOOKUP($BC20&amp;"_"&amp;$AZ$7,データシート1!$A:$BS,MATCH("cb_"&amp;BG$12,データシート1!$A$1:$BS$1,0),0)</f>
        <v>0</v>
      </c>
      <c r="BH20" s="40">
        <f>VLOOKUP($BC20&amp;"_"&amp;$AZ$7,データシート1!$A:$BS,MATCH("cb_"&amp;BH$12,データシート1!$A$1:$BS$1,0),0)</f>
        <v>0</v>
      </c>
      <c r="BI20" s="40">
        <f>VLOOKUP($BC20&amp;"_"&amp;$AZ$7,データシート1!$A:$BS,MATCH("cb_"&amp;BI$12,データシート1!$A$1:$BS$1,0),0)</f>
        <v>0</v>
      </c>
      <c r="BJ20" s="40">
        <f>VLOOKUP($BC20&amp;"_"&amp;$AZ$7,データシート1!$A:$BS,MATCH("cb_"&amp;BJ$12,データシート1!$A$1:$BS$1,0),0)</f>
        <v>0</v>
      </c>
      <c r="BK20" s="40">
        <f t="shared" si="3"/>
        <v>89385.699999999939</v>
      </c>
      <c r="BL20" s="42"/>
      <c r="BM20" s="960" t="str">
        <f t="shared" si="4"/>
        <v>08235</v>
      </c>
      <c r="BN20" s="123" t="str">
        <f t="shared" si="5"/>
        <v>つくばみらい市</v>
      </c>
      <c r="BO20" s="40">
        <f>BE20*VLOOKUP(BO$12,別紙!$B$4:$E$10,MATCH("設備利用率",別紙!$B$4:$E$4,0),0)/100*8760/10^3</f>
        <v>14748.514703999928</v>
      </c>
      <c r="BP20" s="40">
        <f>BF20*VLOOKUP(BP$12,別紙!$B$4:$E$10,MATCH("設備利用率",別紙!$B$4:$E$4,0),0)/100*8760/10^3</f>
        <v>101980.16633999998</v>
      </c>
      <c r="BQ20" s="40">
        <f>BG20*VLOOKUP(BQ$12,別紙!$B$4:$E$10,MATCH("設備利用率",別紙!$B$4:$E$4,0),0)/100*8760/10^3</f>
        <v>0</v>
      </c>
      <c r="BR20" s="40">
        <f>BH20*VLOOKUP(BR$12,別紙!$B$4:$E$10,MATCH("設備利用率",別紙!$B$4:$E$4,0),0)/100*8760/10^3</f>
        <v>0</v>
      </c>
      <c r="BS20" s="40">
        <f>BI20*VLOOKUP(BS$12,別紙!$B$4:$E$10,MATCH("設備利用率",別紙!$B$4:$E$4,0),0)/100*8760/10^3</f>
        <v>0</v>
      </c>
      <c r="BT20" s="40">
        <f>BJ20*VLOOKUP(BT$12,別紙!$B$4:$E$10,MATCH("設備利用率",別紙!$B$4:$E$4,0),0)/100*8760/10^3</f>
        <v>0</v>
      </c>
      <c r="BU20" s="40">
        <f t="shared" si="6"/>
        <v>116728.68104399991</v>
      </c>
      <c r="BV20" s="42"/>
      <c r="BW20" s="38" t="str">
        <f t="shared" si="7"/>
        <v>08235</v>
      </c>
      <c r="BX20" s="38" t="str">
        <f t="shared" si="8"/>
        <v>つくばみらい市</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612794.09698690113</v>
      </c>
      <c r="BZ20" s="42"/>
      <c r="CA20" s="38" t="str">
        <f t="shared" si="9"/>
        <v>08235</v>
      </c>
      <c r="CB20" s="38" t="str">
        <f t="shared" si="10"/>
        <v>つくばみらい市</v>
      </c>
      <c r="CC20" s="260">
        <f t="shared" si="11"/>
        <v>2.4067651396314262E-2</v>
      </c>
      <c r="CD20" s="260">
        <f t="shared" si="1"/>
        <v>0.16641832361218042</v>
      </c>
      <c r="CE20" s="260">
        <f t="shared" si="1"/>
        <v>0</v>
      </c>
      <c r="CF20" s="260">
        <f t="shared" si="1"/>
        <v>0</v>
      </c>
      <c r="CG20" s="260">
        <f t="shared" si="1"/>
        <v>0</v>
      </c>
      <c r="CH20" s="260">
        <f t="shared" si="1"/>
        <v>0</v>
      </c>
      <c r="CI20" s="260">
        <f t="shared" si="12"/>
        <v>0.19048597500849468</v>
      </c>
      <c r="CK20" s="20" t="str">
        <f t="shared" si="13"/>
        <v>08235</v>
      </c>
      <c r="CL20" s="20" t="str">
        <f t="shared" si="14"/>
        <v>つくばみらい市</v>
      </c>
      <c r="CM20" s="20">
        <f>VLOOKUP($CK20&amp;"_"&amp;$AZ$7,データシート1!$A:$BS,MATCH("ca_太陽光発電（10kW未満）",データシート1!$A$1:$BS$1,0),0)</f>
        <v>2699</v>
      </c>
      <c r="CN20" s="20">
        <f>VLOOKUP($CK20&amp;"_"&amp;$AZ$5,データシート1!$A:$BS,MATCH("ab_家庭",データシート1!$A$1:$BS$1,0),0)</f>
        <v>21631</v>
      </c>
      <c r="CO20" s="260">
        <f t="shared" si="15"/>
        <v>0.12477462900466922</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34302</v>
      </c>
      <c r="AY21" s="20" t="str">
        <f>IF(IFERROR(比較地域マスタ!$Z14,"")=0,"",IFERROR(比較地域マスタ!$Z14,""))</f>
        <v>府中町</v>
      </c>
      <c r="BC21" s="960" t="str">
        <f t="shared" si="0"/>
        <v>34302</v>
      </c>
      <c r="BD21" s="123" t="str">
        <f t="shared" si="2"/>
        <v>府中町</v>
      </c>
      <c r="BE21" s="40">
        <f>VLOOKUP($BC21&amp;"_"&amp;$AZ$7,データシート1!$A:$BS,MATCH("cb_"&amp;BE$12,データシート1!$A$1:$BS$1,0),0)</f>
        <v>3127.9000000000042</v>
      </c>
      <c r="BF21" s="40">
        <f>VLOOKUP($BC21&amp;"_"&amp;$AZ$7,データシート1!$A:$BS,MATCH("cb_"&amp;BF$12,データシート1!$A$1:$BS$1,0),0)</f>
        <v>1833.9999999999998</v>
      </c>
      <c r="BG21" s="40">
        <f>VLOOKUP($BC21&amp;"_"&amp;$AZ$7,データシート1!$A:$BS,MATCH("cb_"&amp;BG$12,データシート1!$A$1:$BS$1,0),0)</f>
        <v>0</v>
      </c>
      <c r="BH21" s="40">
        <f>VLOOKUP($BC21&amp;"_"&amp;$AZ$7,データシート1!$A:$BS,MATCH("cb_"&amp;BH$12,データシート1!$A$1:$BS$1,0),0)</f>
        <v>0</v>
      </c>
      <c r="BI21" s="40">
        <f>VLOOKUP($BC21&amp;"_"&amp;$AZ$7,データシート1!$A:$BS,MATCH("cb_"&amp;BI$12,データシート1!$A$1:$BS$1,0),0)</f>
        <v>0</v>
      </c>
      <c r="BJ21" s="40">
        <f>VLOOKUP($BC21&amp;"_"&amp;$AZ$7,データシート1!$A:$BS,MATCH("cb_"&amp;BJ$12,データシート1!$A$1:$BS$1,0),0)</f>
        <v>0</v>
      </c>
      <c r="BK21" s="40">
        <f t="shared" si="3"/>
        <v>4961.9000000000042</v>
      </c>
      <c r="BL21" s="42"/>
      <c r="BM21" s="960" t="str">
        <f t="shared" si="4"/>
        <v>34302</v>
      </c>
      <c r="BN21" s="123" t="str">
        <f t="shared" si="5"/>
        <v>府中町</v>
      </c>
      <c r="BO21" s="40">
        <f>BE21*VLOOKUP(BO$12,別紙!$B$4:$E$10,MATCH("設備利用率",別紙!$B$4:$E$4,0),0)/100*8760/10^3</f>
        <v>3753.8553480000051</v>
      </c>
      <c r="BP21" s="40">
        <f>BF21*VLOOKUP(BP$12,別紙!$B$4:$E$10,MATCH("設備利用率",別紙!$B$4:$E$4,0),0)/100*8760/10^3</f>
        <v>2425.94184</v>
      </c>
      <c r="BQ21" s="40">
        <f>BG21*VLOOKUP(BQ$12,別紙!$B$4:$E$10,MATCH("設備利用率",別紙!$B$4:$E$4,0),0)/100*8760/10^3</f>
        <v>0</v>
      </c>
      <c r="BR21" s="40">
        <f>BH21*VLOOKUP(BR$12,別紙!$B$4:$E$10,MATCH("設備利用率",別紙!$B$4:$E$4,0),0)/100*8760/10^3</f>
        <v>0</v>
      </c>
      <c r="BS21" s="40">
        <f>BI21*VLOOKUP(BS$12,別紙!$B$4:$E$10,MATCH("設備利用率",別紙!$B$4:$E$4,0),0)/100*8760/10^3</f>
        <v>0</v>
      </c>
      <c r="BT21" s="40">
        <f>BJ21*VLOOKUP(BT$12,別紙!$B$4:$E$10,MATCH("設備利用率",別紙!$B$4:$E$4,0),0)/100*8760/10^3</f>
        <v>0</v>
      </c>
      <c r="BU21" s="40">
        <f t="shared" si="6"/>
        <v>6179.797188000005</v>
      </c>
      <c r="BV21" s="42"/>
      <c r="BW21" s="38" t="str">
        <f t="shared" si="7"/>
        <v>34302</v>
      </c>
      <c r="BX21" s="38" t="str">
        <f t="shared" si="8"/>
        <v>府中町</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745698.81974375073</v>
      </c>
      <c r="BZ21" s="42"/>
      <c r="CA21" s="38" t="str">
        <f t="shared" si="9"/>
        <v>34302</v>
      </c>
      <c r="CB21" s="38" t="str">
        <f t="shared" si="10"/>
        <v>府中町</v>
      </c>
      <c r="CC21" s="260">
        <f t="shared" si="11"/>
        <v>5.0340100434783661E-3</v>
      </c>
      <c r="CD21" s="260">
        <f t="shared" si="1"/>
        <v>3.2532461843424159E-3</v>
      </c>
      <c r="CE21" s="260">
        <f t="shared" si="1"/>
        <v>0</v>
      </c>
      <c r="CF21" s="260">
        <f t="shared" si="1"/>
        <v>0</v>
      </c>
      <c r="CG21" s="260">
        <f t="shared" si="1"/>
        <v>0</v>
      </c>
      <c r="CH21" s="260">
        <f t="shared" si="1"/>
        <v>0</v>
      </c>
      <c r="CI21" s="260">
        <f t="shared" si="12"/>
        <v>8.2872562278207829E-3</v>
      </c>
      <c r="CK21" s="20" t="str">
        <f t="shared" si="13"/>
        <v>34302</v>
      </c>
      <c r="CL21" s="20" t="str">
        <f t="shared" si="14"/>
        <v>府中町</v>
      </c>
      <c r="CM21" s="20">
        <f>VLOOKUP($CK21&amp;"_"&amp;$AZ$7,データシート1!$A:$BS,MATCH("ca_太陽光発電（10kW未満）",データシート1!$A$1:$BS$1,0),0)</f>
        <v>671</v>
      </c>
      <c r="CN21" s="20">
        <f>VLOOKUP($CK21&amp;"_"&amp;$AZ$5,データシート1!$A:$BS,MATCH("ab_家庭",データシート1!$A$1:$BS$1,0),0)</f>
        <v>23666</v>
      </c>
      <c r="CO21" s="260">
        <f t="shared" si="15"/>
        <v>2.835291134961548E-2</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11246</v>
      </c>
      <c r="AY22" s="20" t="str">
        <f>IF(IFERROR(比較地域マスタ!$Z15,"")=0,"",IFERROR(比較地域マスタ!$Z15,""))</f>
        <v>白岡市</v>
      </c>
      <c r="BC22" s="960" t="str">
        <f t="shared" si="0"/>
        <v>11246</v>
      </c>
      <c r="BD22" s="123" t="str">
        <f t="shared" si="2"/>
        <v>白岡市</v>
      </c>
      <c r="BE22" s="40">
        <f>VLOOKUP($BC22&amp;"_"&amp;$AZ$7,データシート1!$A:$BS,MATCH("cb_"&amp;BE$12,データシート1!$A$1:$BS$1,0),0)</f>
        <v>5972.0999999999913</v>
      </c>
      <c r="BF22" s="40">
        <f>VLOOKUP($BC22&amp;"_"&amp;$AZ$7,データシート1!$A:$BS,MATCH("cb_"&amp;BF$12,データシート1!$A$1:$BS$1,0),0)</f>
        <v>5640.4999999999964</v>
      </c>
      <c r="BG22" s="40">
        <f>VLOOKUP($BC22&amp;"_"&amp;$AZ$7,データシート1!$A:$BS,MATCH("cb_"&amp;BG$12,データシート1!$A$1:$BS$1,0),0)</f>
        <v>0</v>
      </c>
      <c r="BH22" s="40">
        <f>VLOOKUP($BC22&amp;"_"&amp;$AZ$7,データシート1!$A:$BS,MATCH("cb_"&amp;BH$12,データシート1!$A$1:$BS$1,0),0)</f>
        <v>0</v>
      </c>
      <c r="BI22" s="40">
        <f>VLOOKUP($BC22&amp;"_"&amp;$AZ$7,データシート1!$A:$BS,MATCH("cb_"&amp;BI$12,データシート1!$A$1:$BS$1,0),0)</f>
        <v>0</v>
      </c>
      <c r="BJ22" s="40">
        <f>VLOOKUP($BC22&amp;"_"&amp;$AZ$7,データシート1!$A:$BS,MATCH("cb_"&amp;BJ$12,データシート1!$A$1:$BS$1,0),0)</f>
        <v>0</v>
      </c>
      <c r="BK22" s="40">
        <f t="shared" si="3"/>
        <v>11612.599999999988</v>
      </c>
      <c r="BL22" s="42"/>
      <c r="BM22" s="960" t="str">
        <f t="shared" si="4"/>
        <v>11246</v>
      </c>
      <c r="BN22" s="123" t="str">
        <f t="shared" si="5"/>
        <v>白岡市</v>
      </c>
      <c r="BO22" s="40">
        <f>BE22*VLOOKUP(BO$12,別紙!$B$4:$E$10,MATCH("設備利用率",別紙!$B$4:$E$4,0),0)/100*8760/10^3</f>
        <v>7167.2366519999887</v>
      </c>
      <c r="BP22" s="40">
        <f>BF22*VLOOKUP(BP$12,別紙!$B$4:$E$10,MATCH("設備利用率",別紙!$B$4:$E$4,0),0)/100*8760/10^3</f>
        <v>7461.0277799999958</v>
      </c>
      <c r="BQ22" s="40">
        <f>BG22*VLOOKUP(BQ$12,別紙!$B$4:$E$10,MATCH("設備利用率",別紙!$B$4:$E$4,0),0)/100*8760/10^3</f>
        <v>0</v>
      </c>
      <c r="BR22" s="40">
        <f>BH22*VLOOKUP(BR$12,別紙!$B$4:$E$10,MATCH("設備利用率",別紙!$B$4:$E$4,0),0)/100*8760/10^3</f>
        <v>0</v>
      </c>
      <c r="BS22" s="40">
        <f>BI22*VLOOKUP(BS$12,別紙!$B$4:$E$10,MATCH("設備利用率",別紙!$B$4:$E$4,0),0)/100*8760/10^3</f>
        <v>0</v>
      </c>
      <c r="BT22" s="40">
        <f>BJ22*VLOOKUP(BT$12,別紙!$B$4:$E$10,MATCH("設備利用率",別紙!$B$4:$E$4,0),0)/100*8760/10^3</f>
        <v>0</v>
      </c>
      <c r="BU22" s="40">
        <f t="shared" si="6"/>
        <v>14628.264431999985</v>
      </c>
      <c r="BV22" s="42"/>
      <c r="BW22" s="38" t="str">
        <f t="shared" si="7"/>
        <v>11246</v>
      </c>
      <c r="BX22" s="38" t="str">
        <f t="shared" si="8"/>
        <v>白岡市</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202912.4556592869</v>
      </c>
      <c r="BZ22" s="42"/>
      <c r="CA22" s="38" t="str">
        <f t="shared" si="9"/>
        <v>11246</v>
      </c>
      <c r="CB22" s="38" t="str">
        <f t="shared" si="10"/>
        <v>白岡市</v>
      </c>
      <c r="CC22" s="260">
        <f t="shared" si="11"/>
        <v>3.5321817129031222E-2</v>
      </c>
      <c r="CD22" s="260">
        <f t="shared" si="1"/>
        <v>3.6769688463718121E-2</v>
      </c>
      <c r="CE22" s="260">
        <f t="shared" si="1"/>
        <v>0</v>
      </c>
      <c r="CF22" s="260">
        <f t="shared" si="1"/>
        <v>0</v>
      </c>
      <c r="CG22" s="260">
        <f t="shared" si="1"/>
        <v>0</v>
      </c>
      <c r="CH22" s="260">
        <f t="shared" si="1"/>
        <v>0</v>
      </c>
      <c r="CI22" s="260">
        <f t="shared" si="12"/>
        <v>7.209150559274935E-2</v>
      </c>
      <c r="CK22" s="20" t="str">
        <f t="shared" si="13"/>
        <v>11246</v>
      </c>
      <c r="CL22" s="20" t="str">
        <f t="shared" si="14"/>
        <v>白岡市</v>
      </c>
      <c r="CM22" s="20">
        <f>VLOOKUP($CK22&amp;"_"&amp;$AZ$7,データシート1!$A:$BS,MATCH("ca_太陽光発電（10kW未満）",データシート1!$A$1:$BS$1,0),0)</f>
        <v>1304</v>
      </c>
      <c r="CN22" s="20">
        <f>VLOOKUP($CK22&amp;"_"&amp;$AZ$5,データシート1!$A:$BS,MATCH("ab_家庭",データシート1!$A$1:$BS$1,0),0)</f>
        <v>22391</v>
      </c>
      <c r="CO22" s="260">
        <f t="shared" si="15"/>
        <v>5.8237684784065026E-2</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41205</v>
      </c>
      <c r="AY23" s="20" t="str">
        <f>IF(IFERROR(比較地域マスタ!$Z16,"")=0,"",IFERROR(比較地域マスタ!$Z16,""))</f>
        <v>伊万里市</v>
      </c>
      <c r="BC23" s="960" t="str">
        <f t="shared" si="0"/>
        <v>41205</v>
      </c>
      <c r="BD23" s="123" t="str">
        <f t="shared" si="2"/>
        <v>伊万里市</v>
      </c>
      <c r="BE23" s="40">
        <f>VLOOKUP($BC23&amp;"_"&amp;$AZ$7,データシート1!$A:$BS,MATCH("cb_"&amp;BE$12,データシート1!$A$1:$BS$1,0),0)</f>
        <v>11457.409999999974</v>
      </c>
      <c r="BF23" s="40">
        <f>VLOOKUP($BC23&amp;"_"&amp;$AZ$7,データシート1!$A:$BS,MATCH("cb_"&amp;BF$12,データシート1!$A$1:$BS$1,0),0)</f>
        <v>47539.100000000035</v>
      </c>
      <c r="BG23" s="40">
        <f>VLOOKUP($BC23&amp;"_"&amp;$AZ$7,データシート1!$A:$BS,MATCH("cb_"&amp;BG$12,データシート1!$A$1:$BS$1,0),0)</f>
        <v>0</v>
      </c>
      <c r="BH23" s="40">
        <f>VLOOKUP($BC23&amp;"_"&amp;$AZ$7,データシート1!$A:$BS,MATCH("cb_"&amp;BH$12,データシート1!$A$1:$BS$1,0),0)</f>
        <v>0</v>
      </c>
      <c r="BI23" s="40">
        <f>VLOOKUP($BC23&amp;"_"&amp;$AZ$7,データシート1!$A:$BS,MATCH("cb_"&amp;BI$12,データシート1!$A$1:$BS$1,0),0)</f>
        <v>0</v>
      </c>
      <c r="BJ23" s="40">
        <f>VLOOKUP($BC23&amp;"_"&amp;$AZ$7,データシート1!$A:$BS,MATCH("cb_"&amp;BJ$12,データシート1!$A$1:$BS$1,0),0)</f>
        <v>11913.1</v>
      </c>
      <c r="BK23" s="40">
        <f t="shared" si="3"/>
        <v>70909.610000000015</v>
      </c>
      <c r="BL23" s="42"/>
      <c r="BM23" s="960" t="str">
        <f t="shared" si="4"/>
        <v>41205</v>
      </c>
      <c r="BN23" s="123" t="str">
        <f t="shared" si="5"/>
        <v>伊万里市</v>
      </c>
      <c r="BO23" s="40">
        <f>BE23*VLOOKUP(BO$12,別紙!$B$4:$E$10,MATCH("設備利用率",別紙!$B$4:$E$4,0),0)/100*8760/10^3</f>
        <v>13750.266889199969</v>
      </c>
      <c r="BP23" s="40">
        <f>BF23*VLOOKUP(BP$12,別紙!$B$4:$E$10,MATCH("設備利用率",別紙!$B$4:$E$4,0),0)/100*8760/10^3</f>
        <v>62882.819916000044</v>
      </c>
      <c r="BQ23" s="40">
        <f>BG23*VLOOKUP(BQ$12,別紙!$B$4:$E$10,MATCH("設備利用率",別紙!$B$4:$E$4,0),0)/100*8760/10^3</f>
        <v>0</v>
      </c>
      <c r="BR23" s="40">
        <f>BH23*VLOOKUP(BR$12,別紙!$B$4:$E$10,MATCH("設備利用率",別紙!$B$4:$E$4,0),0)/100*8760/10^3</f>
        <v>0</v>
      </c>
      <c r="BS23" s="40">
        <f>BI23*VLOOKUP(BS$12,別紙!$B$4:$E$10,MATCH("設備利用率",別紙!$B$4:$E$4,0),0)/100*8760/10^3</f>
        <v>0</v>
      </c>
      <c r="BT23" s="40">
        <f>BJ23*VLOOKUP(BT$12,別紙!$B$4:$E$10,MATCH("設備利用率",別紙!$B$4:$E$4,0),0)/100*8760/10^3</f>
        <v>83487.004799999995</v>
      </c>
      <c r="BU23" s="40">
        <f t="shared" si="6"/>
        <v>160120.09160520002</v>
      </c>
      <c r="BV23" s="42"/>
      <c r="BW23" s="38" t="str">
        <f t="shared" si="7"/>
        <v>41205</v>
      </c>
      <c r="BX23" s="38" t="str">
        <f t="shared" si="8"/>
        <v>伊万里市</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506669.53246283054</v>
      </c>
      <c r="BZ23" s="42"/>
      <c r="CA23" s="38" t="str">
        <f t="shared" si="9"/>
        <v>41205</v>
      </c>
      <c r="CB23" s="38" t="str">
        <f t="shared" si="10"/>
        <v>伊万里市</v>
      </c>
      <c r="CC23" s="260">
        <f t="shared" si="11"/>
        <v>2.7138531149410873E-2</v>
      </c>
      <c r="CD23" s="260">
        <f t="shared" si="1"/>
        <v>0.12411012679277918</v>
      </c>
      <c r="CE23" s="260">
        <f t="shared" si="1"/>
        <v>0</v>
      </c>
      <c r="CF23" s="260">
        <f t="shared" si="1"/>
        <v>0</v>
      </c>
      <c r="CG23" s="260">
        <f t="shared" si="1"/>
        <v>0</v>
      </c>
      <c r="CH23" s="260">
        <f t="shared" si="1"/>
        <v>0.16477605115544347</v>
      </c>
      <c r="CI23" s="260">
        <f t="shared" si="12"/>
        <v>0.31602470909763358</v>
      </c>
      <c r="CK23" s="20" t="str">
        <f t="shared" si="13"/>
        <v>41205</v>
      </c>
      <c r="CL23" s="20" t="str">
        <f t="shared" si="14"/>
        <v>伊万里市</v>
      </c>
      <c r="CM23" s="20">
        <f>VLOOKUP($CK23&amp;"_"&amp;$AZ$7,データシート1!$A:$BS,MATCH("ca_太陽光発電（10kW未満）",データシート1!$A$1:$BS$1,0),0)</f>
        <v>2317</v>
      </c>
      <c r="CN23" s="20">
        <f>VLOOKUP($CK23&amp;"_"&amp;$AZ$5,データシート1!$A:$BS,MATCH("ab_家庭",データシート1!$A$1:$BS$1,0),0)</f>
        <v>23521</v>
      </c>
      <c r="CO23" s="260">
        <f t="shared" si="15"/>
        <v>9.8507716508651838E-2</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08228</v>
      </c>
      <c r="AY24" s="20" t="str">
        <f>IF(IFERROR(比較地域マスタ!$Z17,"")=0,"",IFERROR(比較地域マスタ!$Z17,""))</f>
        <v>坂東市</v>
      </c>
      <c r="BC24" s="960" t="str">
        <f t="shared" si="0"/>
        <v>08228</v>
      </c>
      <c r="BD24" s="123" t="str">
        <f t="shared" si="2"/>
        <v>坂東市</v>
      </c>
      <c r="BE24" s="40">
        <f>VLOOKUP($BC24&amp;"_"&amp;$AZ$7,データシート1!$A:$BS,MATCH("cb_"&amp;BE$12,データシート1!$A$1:$BS$1,0),0)</f>
        <v>8032.8999999999878</v>
      </c>
      <c r="BF24" s="40">
        <f>VLOOKUP($BC24&amp;"_"&amp;$AZ$7,データシート1!$A:$BS,MATCH("cb_"&amp;BF$12,データシート1!$A$1:$BS$1,0),0)</f>
        <v>71030.499999999985</v>
      </c>
      <c r="BG24" s="40">
        <f>VLOOKUP($BC24&amp;"_"&amp;$AZ$7,データシート1!$A:$BS,MATCH("cb_"&amp;BG$12,データシート1!$A$1:$BS$1,0),0)</f>
        <v>0</v>
      </c>
      <c r="BH24" s="40">
        <f>VLOOKUP($BC24&amp;"_"&amp;$AZ$7,データシート1!$A:$BS,MATCH("cb_"&amp;BH$12,データシート1!$A$1:$BS$1,0),0)</f>
        <v>0</v>
      </c>
      <c r="BI24" s="40">
        <f>VLOOKUP($BC24&amp;"_"&amp;$AZ$7,データシート1!$A:$BS,MATCH("cb_"&amp;BI$12,データシート1!$A$1:$BS$1,0),0)</f>
        <v>0</v>
      </c>
      <c r="BJ24" s="40">
        <f>VLOOKUP($BC24&amp;"_"&amp;$AZ$7,データシート1!$A:$BS,MATCH("cb_"&amp;BJ$12,データシート1!$A$1:$BS$1,0),0)</f>
        <v>1510</v>
      </c>
      <c r="BK24" s="40">
        <f t="shared" si="3"/>
        <v>80573.39999999998</v>
      </c>
      <c r="BL24" s="42"/>
      <c r="BM24" s="960" t="str">
        <f t="shared" si="4"/>
        <v>08228</v>
      </c>
      <c r="BN24" s="123" t="str">
        <f t="shared" si="5"/>
        <v>坂東市</v>
      </c>
      <c r="BO24" s="40">
        <f>BE24*VLOOKUP(BO$12,別紙!$B$4:$E$10,MATCH("設備利用率",別紙!$B$4:$E$4,0),0)/100*8760/10^3</f>
        <v>9640.4439479999837</v>
      </c>
      <c r="BP24" s="40">
        <f>BF24*VLOOKUP(BP$12,別紙!$B$4:$E$10,MATCH("設備利用率",別紙!$B$4:$E$4,0),0)/100*8760/10^3</f>
        <v>93956.304179999977</v>
      </c>
      <c r="BQ24" s="40">
        <f>BG24*VLOOKUP(BQ$12,別紙!$B$4:$E$10,MATCH("設備利用率",別紙!$B$4:$E$4,0),0)/100*8760/10^3</f>
        <v>0</v>
      </c>
      <c r="BR24" s="40">
        <f>BH24*VLOOKUP(BR$12,別紙!$B$4:$E$10,MATCH("設備利用率",別紙!$B$4:$E$4,0),0)/100*8760/10^3</f>
        <v>0</v>
      </c>
      <c r="BS24" s="40">
        <f>BI24*VLOOKUP(BS$12,別紙!$B$4:$E$10,MATCH("設備利用率",別紙!$B$4:$E$4,0),0)/100*8760/10^3</f>
        <v>0</v>
      </c>
      <c r="BT24" s="40">
        <f>BJ24*VLOOKUP(BT$12,別紙!$B$4:$E$10,MATCH("設備利用率",別紙!$B$4:$E$4,0),0)/100*8760/10^3</f>
        <v>10582.08</v>
      </c>
      <c r="BU24" s="40">
        <f t="shared" si="6"/>
        <v>114178.82812799996</v>
      </c>
      <c r="BV24" s="42"/>
      <c r="BW24" s="38" t="str">
        <f t="shared" si="7"/>
        <v>08228</v>
      </c>
      <c r="BX24" s="38" t="str">
        <f t="shared" si="8"/>
        <v>坂東市</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665830.65926015517</v>
      </c>
      <c r="BZ24" s="42"/>
      <c r="CA24" s="38" t="str">
        <f t="shared" si="9"/>
        <v>08228</v>
      </c>
      <c r="CB24" s="38" t="str">
        <f t="shared" si="10"/>
        <v>坂東市</v>
      </c>
      <c r="CC24" s="260">
        <f t="shared" si="11"/>
        <v>1.447882252630431E-2</v>
      </c>
      <c r="CD24" s="260">
        <f t="shared" si="1"/>
        <v>0.14111141154779583</v>
      </c>
      <c r="CE24" s="260">
        <f t="shared" si="1"/>
        <v>0</v>
      </c>
      <c r="CF24" s="260">
        <f t="shared" si="1"/>
        <v>0</v>
      </c>
      <c r="CG24" s="260">
        <f t="shared" si="1"/>
        <v>0</v>
      </c>
      <c r="CH24" s="260">
        <f t="shared" si="1"/>
        <v>1.5893050061345015E-2</v>
      </c>
      <c r="CI24" s="260">
        <f t="shared" si="12"/>
        <v>0.17148328413544517</v>
      </c>
      <c r="CK24" s="20" t="str">
        <f t="shared" si="13"/>
        <v>08228</v>
      </c>
      <c r="CL24" s="20" t="str">
        <f t="shared" si="14"/>
        <v>坂東市</v>
      </c>
      <c r="CM24" s="20">
        <f>VLOOKUP($CK24&amp;"_"&amp;$AZ$7,データシート1!$A:$BS,MATCH("ca_太陽光発電（10kW未満）",データシート1!$A$1:$BS$1,0),0)</f>
        <v>1633</v>
      </c>
      <c r="CN24" s="20">
        <f>VLOOKUP($CK24&amp;"_"&amp;$AZ$5,データシート1!$A:$BS,MATCH("ab_家庭",データシート1!$A$1:$BS$1,0),0)</f>
        <v>20855</v>
      </c>
      <c r="CO24" s="260">
        <f t="shared" si="15"/>
        <v>7.8302565332054666E-2</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04203</v>
      </c>
      <c r="AY25" s="20" t="str">
        <f>IF(IFERROR(比較地域マスタ!$Z18,"")=0,"",IFERROR(比較地域マスタ!$Z18,""))</f>
        <v>塩竈市</v>
      </c>
      <c r="BC25" s="960" t="str">
        <f t="shared" si="0"/>
        <v>04203</v>
      </c>
      <c r="BD25" s="123" t="str">
        <f t="shared" si="2"/>
        <v>塩竈市</v>
      </c>
      <c r="BE25" s="40">
        <f>VLOOKUP($BC25&amp;"_"&amp;$AZ$7,データシート1!$A:$BS,MATCH("cb_"&amp;BE$12,データシート1!$A$1:$BS$1,0),0)</f>
        <v>5888.5999999999995</v>
      </c>
      <c r="BF25" s="40">
        <f>VLOOKUP($BC25&amp;"_"&amp;$AZ$7,データシート1!$A:$BS,MATCH("cb_"&amp;BF$12,データシート1!$A$1:$BS$1,0),0)</f>
        <v>11540.199999999995</v>
      </c>
      <c r="BG25" s="40">
        <f>VLOOKUP($BC25&amp;"_"&amp;$AZ$7,データシート1!$A:$BS,MATCH("cb_"&amp;BG$12,データシート1!$A$1:$BS$1,0),0)</f>
        <v>0</v>
      </c>
      <c r="BH25" s="40">
        <f>VLOOKUP($BC25&amp;"_"&amp;$AZ$7,データシート1!$A:$BS,MATCH("cb_"&amp;BH$12,データシート1!$A$1:$BS$1,0),0)</f>
        <v>0</v>
      </c>
      <c r="BI25" s="40">
        <f>VLOOKUP($BC25&amp;"_"&amp;$AZ$7,データシート1!$A:$BS,MATCH("cb_"&amp;BI$12,データシート1!$A$1:$BS$1,0),0)</f>
        <v>0</v>
      </c>
      <c r="BJ25" s="40">
        <f>VLOOKUP($BC25&amp;"_"&amp;$AZ$7,データシート1!$A:$BS,MATCH("cb_"&amp;BJ$12,データシート1!$A$1:$BS$1,0),0)</f>
        <v>0</v>
      </c>
      <c r="BK25" s="40">
        <f t="shared" si="3"/>
        <v>17428.799999999996</v>
      </c>
      <c r="BL25" s="42"/>
      <c r="BM25" s="960" t="str">
        <f t="shared" si="4"/>
        <v>04203</v>
      </c>
      <c r="BN25" s="123" t="str">
        <f t="shared" si="5"/>
        <v>塩竈市</v>
      </c>
      <c r="BO25" s="40">
        <f>BE25*VLOOKUP(BO$12,別紙!$B$4:$E$10,MATCH("設備利用率",別紙!$B$4:$E$4,0),0)/100*8760/10^3</f>
        <v>7067.0266319999992</v>
      </c>
      <c r="BP25" s="40">
        <f>BF25*VLOOKUP(BP$12,別紙!$B$4:$E$10,MATCH("設備利用率",別紙!$B$4:$E$4,0),0)/100*8760/10^3</f>
        <v>15264.914951999992</v>
      </c>
      <c r="BQ25" s="40">
        <f>BG25*VLOOKUP(BQ$12,別紙!$B$4:$E$10,MATCH("設備利用率",別紙!$B$4:$E$4,0),0)/100*8760/10^3</f>
        <v>0</v>
      </c>
      <c r="BR25" s="40">
        <f>BH25*VLOOKUP(BR$12,別紙!$B$4:$E$10,MATCH("設備利用率",別紙!$B$4:$E$4,0),0)/100*8760/10^3</f>
        <v>0</v>
      </c>
      <c r="BS25" s="40">
        <f>BI25*VLOOKUP(BS$12,別紙!$B$4:$E$10,MATCH("設備利用率",別紙!$B$4:$E$4,0),0)/100*8760/10^3</f>
        <v>0</v>
      </c>
      <c r="BT25" s="40">
        <f>BJ25*VLOOKUP(BT$12,別紙!$B$4:$E$10,MATCH("設備利用率",別紙!$B$4:$E$4,0),0)/100*8760/10^3</f>
        <v>0</v>
      </c>
      <c r="BU25" s="40">
        <f t="shared" si="6"/>
        <v>22331.941583999993</v>
      </c>
      <c r="BV25" s="42"/>
      <c r="BW25" s="38" t="str">
        <f t="shared" si="7"/>
        <v>04203</v>
      </c>
      <c r="BX25" s="38" t="str">
        <f t="shared" si="8"/>
        <v>塩竈市</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245352.91205281264</v>
      </c>
      <c r="BZ25" s="42"/>
      <c r="CA25" s="38" t="str">
        <f t="shared" si="9"/>
        <v>04203</v>
      </c>
      <c r="CB25" s="38" t="str">
        <f t="shared" si="10"/>
        <v>塩竈市</v>
      </c>
      <c r="CC25" s="260">
        <f t="shared" si="11"/>
        <v>2.8803516424043132E-2</v>
      </c>
      <c r="CD25" s="260">
        <f t="shared" si="1"/>
        <v>6.2216155595146115E-2</v>
      </c>
      <c r="CE25" s="260">
        <f t="shared" si="1"/>
        <v>0</v>
      </c>
      <c r="CF25" s="260">
        <f t="shared" si="1"/>
        <v>0</v>
      </c>
      <c r="CG25" s="260">
        <f t="shared" si="1"/>
        <v>0</v>
      </c>
      <c r="CH25" s="260">
        <f t="shared" si="1"/>
        <v>0</v>
      </c>
      <c r="CI25" s="260">
        <f t="shared" si="12"/>
        <v>9.1019672019189257E-2</v>
      </c>
      <c r="CK25" s="20" t="str">
        <f t="shared" si="13"/>
        <v>04203</v>
      </c>
      <c r="CL25" s="20" t="str">
        <f t="shared" si="14"/>
        <v>塩竈市</v>
      </c>
      <c r="CM25" s="20">
        <f>VLOOKUP($CK25&amp;"_"&amp;$AZ$7,データシート1!$A:$BS,MATCH("ca_太陽光発電（10kW未満）",データシート1!$A$1:$BS$1,0),0)</f>
        <v>1341</v>
      </c>
      <c r="CN25" s="20">
        <f>VLOOKUP($CK25&amp;"_"&amp;$AZ$5,データシート1!$A:$BS,MATCH("ab_家庭",データシート1!$A$1:$BS$1,0),0)</f>
        <v>23855</v>
      </c>
      <c r="CO25" s="260">
        <f t="shared" si="15"/>
        <v>5.6214630056591906E-2</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04216</v>
      </c>
      <c r="AY26" s="20" t="str">
        <f>IF(IFERROR(比較地域マスタ!$Z19,"")=0,"",IFERROR(比較地域マスタ!$Z19,""))</f>
        <v>富谷市</v>
      </c>
      <c r="BC26" s="960" t="str">
        <f t="shared" si="0"/>
        <v>04216</v>
      </c>
      <c r="BD26" s="123" t="str">
        <f t="shared" si="2"/>
        <v>富谷市</v>
      </c>
      <c r="BE26" s="40">
        <f>VLOOKUP($BC26&amp;"_"&amp;$AZ$7,データシート1!$A:$BS,MATCH("cb_"&amp;BE$12,データシート1!$A$1:$BS$1,0),0)</f>
        <v>12458.099999999977</v>
      </c>
      <c r="BF26" s="40">
        <f>VLOOKUP($BC26&amp;"_"&amp;$AZ$7,データシート1!$A:$BS,MATCH("cb_"&amp;BF$12,データシート1!$A$1:$BS$1,0),0)</f>
        <v>12700.400000000005</v>
      </c>
      <c r="BG26" s="40">
        <f>VLOOKUP($BC26&amp;"_"&amp;$AZ$7,データシート1!$A:$BS,MATCH("cb_"&amp;BG$12,データシート1!$A$1:$BS$1,0),0)</f>
        <v>0</v>
      </c>
      <c r="BH26" s="40">
        <f>VLOOKUP($BC26&amp;"_"&amp;$AZ$7,データシート1!$A:$BS,MATCH("cb_"&amp;BH$12,データシート1!$A$1:$BS$1,0),0)</f>
        <v>0</v>
      </c>
      <c r="BI26" s="40">
        <f>VLOOKUP($BC26&amp;"_"&amp;$AZ$7,データシート1!$A:$BS,MATCH("cb_"&amp;BI$12,データシート1!$A$1:$BS$1,0),0)</f>
        <v>0</v>
      </c>
      <c r="BJ26" s="40">
        <f>VLOOKUP($BC26&amp;"_"&amp;$AZ$7,データシート1!$A:$BS,MATCH("cb_"&amp;BJ$12,データシート1!$A$1:$BS$1,0),0)</f>
        <v>0</v>
      </c>
      <c r="BK26" s="40">
        <f t="shared" si="3"/>
        <v>25158.499999999982</v>
      </c>
      <c r="BL26" s="42"/>
      <c r="BM26" s="960" t="str">
        <f t="shared" si="4"/>
        <v>04216</v>
      </c>
      <c r="BN26" s="123" t="str">
        <f t="shared" si="5"/>
        <v>富谷市</v>
      </c>
      <c r="BO26" s="40">
        <f>BE26*VLOOKUP(BO$12,別紙!$B$4:$E$10,MATCH("設備利用率",別紙!$B$4:$E$4,0),0)/100*8760/10^3</f>
        <v>14951.214971999972</v>
      </c>
      <c r="BP26" s="40">
        <f>BF26*VLOOKUP(BP$12,別紙!$B$4:$E$10,MATCH("設備利用率",別紙!$B$4:$E$4,0),0)/100*8760/10^3</f>
        <v>16799.581104000004</v>
      </c>
      <c r="BQ26" s="40">
        <f>BG26*VLOOKUP(BQ$12,別紙!$B$4:$E$10,MATCH("設備利用率",別紙!$B$4:$E$4,0),0)/100*8760/10^3</f>
        <v>0</v>
      </c>
      <c r="BR26" s="40">
        <f>BH26*VLOOKUP(BR$12,別紙!$B$4:$E$10,MATCH("設備利用率",別紙!$B$4:$E$4,0),0)/100*8760/10^3</f>
        <v>0</v>
      </c>
      <c r="BS26" s="40">
        <f>BI26*VLOOKUP(BS$12,別紙!$B$4:$E$10,MATCH("設備利用率",別紙!$B$4:$E$4,0),0)/100*8760/10^3</f>
        <v>0</v>
      </c>
      <c r="BT26" s="40">
        <f>BJ26*VLOOKUP(BT$12,別紙!$B$4:$E$10,MATCH("設備利用率",別紙!$B$4:$E$4,0),0)/100*8760/10^3</f>
        <v>0</v>
      </c>
      <c r="BU26" s="40">
        <f t="shared" si="6"/>
        <v>31750.796075999977</v>
      </c>
      <c r="BV26" s="42"/>
      <c r="BW26" s="38" t="str">
        <f t="shared" si="7"/>
        <v>04216</v>
      </c>
      <c r="BX26" s="38" t="str">
        <f t="shared" si="8"/>
        <v>富谷市</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166260.40591180854</v>
      </c>
      <c r="BZ26" s="42"/>
      <c r="CA26" s="38" t="str">
        <f t="shared" si="9"/>
        <v>04216</v>
      </c>
      <c r="CB26" s="38" t="str">
        <f t="shared" si="10"/>
        <v>富谷市</v>
      </c>
      <c r="CC26" s="260">
        <f t="shared" si="11"/>
        <v>8.9926491457808191E-2</v>
      </c>
      <c r="CD26" s="260">
        <f t="shared" si="1"/>
        <v>0.1010437873759986</v>
      </c>
      <c r="CE26" s="260">
        <f t="shared" si="1"/>
        <v>0</v>
      </c>
      <c r="CF26" s="260">
        <f t="shared" si="1"/>
        <v>0</v>
      </c>
      <c r="CG26" s="260">
        <f t="shared" si="1"/>
        <v>0</v>
      </c>
      <c r="CH26" s="260">
        <f t="shared" si="1"/>
        <v>0</v>
      </c>
      <c r="CI26" s="260">
        <f t="shared" si="12"/>
        <v>0.19097027883380679</v>
      </c>
      <c r="CK26" s="20" t="str">
        <f t="shared" si="13"/>
        <v>04216</v>
      </c>
      <c r="CL26" s="20" t="str">
        <f t="shared" si="14"/>
        <v>富谷市</v>
      </c>
      <c r="CM26" s="20">
        <f>VLOOKUP($CK26&amp;"_"&amp;$AZ$7,データシート1!$A:$BS,MATCH("ca_太陽光発電（10kW未満）",データシート1!$A$1:$BS$1,0),0)</f>
        <v>2913</v>
      </c>
      <c r="CN26" s="20">
        <f>VLOOKUP($CK26&amp;"_"&amp;$AZ$5,データシート1!$A:$BS,MATCH("ab_家庭",データシート1!$A$1:$BS$1,0),0)</f>
        <v>19927</v>
      </c>
      <c r="CO26" s="260">
        <f t="shared" si="15"/>
        <v>0.14618357003061172</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46208</v>
      </c>
      <c r="AY27" s="20" t="str">
        <f>IF(IFERROR(比較地域マスタ!$Z20,"")=0,"",IFERROR(比較地域マスタ!$Z20,""))</f>
        <v>出水市</v>
      </c>
      <c r="BC27" s="960" t="str">
        <f t="shared" si="0"/>
        <v>46208</v>
      </c>
      <c r="BD27" s="123" t="str">
        <f t="shared" si="2"/>
        <v>出水市</v>
      </c>
      <c r="BE27" s="40">
        <f>VLOOKUP($BC27&amp;"_"&amp;$AZ$7,データシート1!$A:$BS,MATCH("cb_"&amp;BE$12,データシート1!$A$1:$BS$1,0),0)</f>
        <v>12883.267999999964</v>
      </c>
      <c r="BF27" s="40">
        <f>VLOOKUP($BC27&amp;"_"&amp;$AZ$7,データシート1!$A:$BS,MATCH("cb_"&amp;BF$12,データシート1!$A$1:$BS$1,0),0)</f>
        <v>87759.849999999744</v>
      </c>
      <c r="BG27" s="40">
        <f>VLOOKUP($BC27&amp;"_"&amp;$AZ$7,データシート1!$A:$BS,MATCH("cb_"&amp;BG$12,データシート1!$A$1:$BS$1,0),0)</f>
        <v>0</v>
      </c>
      <c r="BH27" s="40">
        <f>VLOOKUP($BC27&amp;"_"&amp;$AZ$7,データシート1!$A:$BS,MATCH("cb_"&amp;BH$12,データシート1!$A$1:$BS$1,0),0)</f>
        <v>450</v>
      </c>
      <c r="BI27" s="40">
        <f>VLOOKUP($BC27&amp;"_"&amp;$AZ$7,データシート1!$A:$BS,MATCH("cb_"&amp;BI$12,データシート1!$A$1:$BS$1,0),0)</f>
        <v>0</v>
      </c>
      <c r="BJ27" s="40">
        <f>VLOOKUP($BC27&amp;"_"&amp;$AZ$7,データシート1!$A:$BS,MATCH("cb_"&amp;BJ$12,データシート1!$A$1:$BS$1,0),0)</f>
        <v>0</v>
      </c>
      <c r="BK27" s="40">
        <f t="shared" si="3"/>
        <v>101093.11799999971</v>
      </c>
      <c r="BL27" s="42"/>
      <c r="BM27" s="960" t="str">
        <f t="shared" si="4"/>
        <v>46208</v>
      </c>
      <c r="BN27" s="123" t="str">
        <f t="shared" si="5"/>
        <v>出水市</v>
      </c>
      <c r="BO27" s="40">
        <f>BE27*VLOOKUP(BO$12,別紙!$B$4:$E$10,MATCH("設備利用率",別紙!$B$4:$E$4,0),0)/100*8760/10^3</f>
        <v>15461.467592159956</v>
      </c>
      <c r="BP27" s="40">
        <f>BF27*VLOOKUP(BP$12,別紙!$B$4:$E$10,MATCH("設備利用率",別紙!$B$4:$E$4,0),0)/100*8760/10^3</f>
        <v>116085.21918599967</v>
      </c>
      <c r="BQ27" s="40">
        <f>BG27*VLOOKUP(BQ$12,別紙!$B$4:$E$10,MATCH("設備利用率",別紙!$B$4:$E$4,0),0)/100*8760/10^3</f>
        <v>0</v>
      </c>
      <c r="BR27" s="40">
        <f>BH27*VLOOKUP(BR$12,別紙!$B$4:$E$10,MATCH("設備利用率",別紙!$B$4:$E$4,0),0)/100*8760/10^3</f>
        <v>2365.1999999999998</v>
      </c>
      <c r="BS27" s="40">
        <f>BI27*VLOOKUP(BS$12,別紙!$B$4:$E$10,MATCH("設備利用率",別紙!$B$4:$E$4,0),0)/100*8760/10^3</f>
        <v>0</v>
      </c>
      <c r="BT27" s="40">
        <f>BJ27*VLOOKUP(BT$12,別紙!$B$4:$E$10,MATCH("設備利用率",別紙!$B$4:$E$4,0),0)/100*8760/10^3</f>
        <v>0</v>
      </c>
      <c r="BU27" s="40">
        <f t="shared" si="6"/>
        <v>133911.88677815965</v>
      </c>
      <c r="BV27" s="42"/>
      <c r="BW27" s="38" t="str">
        <f t="shared" si="7"/>
        <v>46208</v>
      </c>
      <c r="BX27" s="38" t="str">
        <f t="shared" si="8"/>
        <v>出水市</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295882.94101781858</v>
      </c>
      <c r="BZ27" s="42"/>
      <c r="CA27" s="38" t="str">
        <f t="shared" si="9"/>
        <v>46208</v>
      </c>
      <c r="CB27" s="38" t="str">
        <f t="shared" si="10"/>
        <v>出水市</v>
      </c>
      <c r="CC27" s="260">
        <f t="shared" si="11"/>
        <v>5.2255353211555507E-2</v>
      </c>
      <c r="CD27" s="260">
        <f t="shared" si="1"/>
        <v>0.39233495106772248</v>
      </c>
      <c r="CE27" s="260">
        <f t="shared" si="1"/>
        <v>0</v>
      </c>
      <c r="CF27" s="260">
        <f t="shared" si="1"/>
        <v>7.9937018060718939E-3</v>
      </c>
      <c r="CG27" s="260">
        <f t="shared" si="1"/>
        <v>0</v>
      </c>
      <c r="CH27" s="260">
        <f t="shared" si="1"/>
        <v>0</v>
      </c>
      <c r="CI27" s="260">
        <f t="shared" si="12"/>
        <v>0.45258400608534999</v>
      </c>
      <c r="CK27" s="20" t="str">
        <f t="shared" si="13"/>
        <v>46208</v>
      </c>
      <c r="CL27" s="20" t="str">
        <f t="shared" si="14"/>
        <v>出水市</v>
      </c>
      <c r="CM27" s="20">
        <f>VLOOKUP($CK27&amp;"_"&amp;$AZ$7,データシート1!$A:$BS,MATCH("ca_太陽光発電（10kW未満）",データシート1!$A$1:$BS$1,0),0)</f>
        <v>2466</v>
      </c>
      <c r="CN27" s="20">
        <f>VLOOKUP($CK27&amp;"_"&amp;$AZ$5,データシート1!$A:$BS,MATCH("ab_家庭",データシート1!$A$1:$BS$1,0),0)</f>
        <v>25506</v>
      </c>
      <c r="CO27" s="260">
        <f t="shared" si="15"/>
        <v>9.6683133380381092E-2</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07210</v>
      </c>
      <c r="AY28" s="20" t="str">
        <f>IF(IFERROR(比較地域マスタ!$Z21,"")=0,"",IFERROR(比較地域マスタ!$Z21,""))</f>
        <v>二本松市</v>
      </c>
      <c r="BC28" s="960" t="str">
        <f t="shared" si="0"/>
        <v>07210</v>
      </c>
      <c r="BD28" s="123" t="str">
        <f t="shared" si="2"/>
        <v>二本松市</v>
      </c>
      <c r="BE28" s="40">
        <f>VLOOKUP($BC28&amp;"_"&amp;$AZ$7,データシート1!$A:$BS,MATCH("cb_"&amp;BE$12,データシート1!$A$1:$BS$1,0),0)</f>
        <v>9016.3999999999833</v>
      </c>
      <c r="BF28" s="40">
        <f>VLOOKUP($BC28&amp;"_"&amp;$AZ$7,データシート1!$A:$BS,MATCH("cb_"&amp;BF$12,データシート1!$A$1:$BS$1,0),0)</f>
        <v>110065.90000000001</v>
      </c>
      <c r="BG28" s="40">
        <f>VLOOKUP($BC28&amp;"_"&amp;$AZ$7,データシート1!$A:$BS,MATCH("cb_"&amp;BG$12,データシート1!$A$1:$BS$1,0),0)</f>
        <v>19.5</v>
      </c>
      <c r="BH28" s="40">
        <f>VLOOKUP($BC28&amp;"_"&amp;$AZ$7,データシート1!$A:$BS,MATCH("cb_"&amp;BH$12,データシート1!$A$1:$BS$1,0),0)</f>
        <v>0</v>
      </c>
      <c r="BI28" s="40">
        <f>VLOOKUP($BC28&amp;"_"&amp;$AZ$7,データシート1!$A:$BS,MATCH("cb_"&amp;BI$12,データシート1!$A$1:$BS$1,0),0)</f>
        <v>0</v>
      </c>
      <c r="BJ28" s="40">
        <f>VLOOKUP($BC28&amp;"_"&amp;$AZ$7,データシート1!$A:$BS,MATCH("cb_"&amp;BJ$12,データシート1!$A$1:$BS$1,0),0)</f>
        <v>0</v>
      </c>
      <c r="BK28" s="40">
        <f t="shared" si="3"/>
        <v>119101.79999999999</v>
      </c>
      <c r="BL28" s="42"/>
      <c r="BM28" s="960" t="str">
        <f t="shared" si="4"/>
        <v>07210</v>
      </c>
      <c r="BN28" s="123" t="str">
        <f t="shared" si="5"/>
        <v>二本松市</v>
      </c>
      <c r="BO28" s="40">
        <f>BE28*VLOOKUP(BO$12,別紙!$B$4:$E$10,MATCH("設備利用率",別紙!$B$4:$E$4,0),0)/100*8760/10^3</f>
        <v>10820.761967999981</v>
      </c>
      <c r="BP28" s="40">
        <f>BF28*VLOOKUP(BP$12,別紙!$B$4:$E$10,MATCH("設備利用率",別紙!$B$4:$E$4,0),0)/100*8760/10^3</f>
        <v>145590.76988400001</v>
      </c>
      <c r="BQ28" s="40">
        <f>BG28*VLOOKUP(BQ$12,別紙!$B$4:$E$10,MATCH("設備利用率",別紙!$B$4:$E$4,0),0)/100*8760/10^3</f>
        <v>42.36336</v>
      </c>
      <c r="BR28" s="40">
        <f>BH28*VLOOKUP(BR$12,別紙!$B$4:$E$10,MATCH("設備利用率",別紙!$B$4:$E$4,0),0)/100*8760/10^3</f>
        <v>0</v>
      </c>
      <c r="BS28" s="40">
        <f>BI28*VLOOKUP(BS$12,別紙!$B$4:$E$10,MATCH("設備利用率",別紙!$B$4:$E$4,0),0)/100*8760/10^3</f>
        <v>0</v>
      </c>
      <c r="BT28" s="40">
        <f>BJ28*VLOOKUP(BT$12,別紙!$B$4:$E$10,MATCH("設備利用率",別紙!$B$4:$E$4,0),0)/100*8760/10^3</f>
        <v>0</v>
      </c>
      <c r="BU28" s="40">
        <f t="shared" si="6"/>
        <v>156453.89521199997</v>
      </c>
      <c r="BV28" s="42"/>
      <c r="BW28" s="38" t="str">
        <f t="shared" si="7"/>
        <v>07210</v>
      </c>
      <c r="BX28" s="38" t="str">
        <f t="shared" si="8"/>
        <v>二本松市</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379027.97828063683</v>
      </c>
      <c r="BZ28" s="42"/>
      <c r="CA28" s="38" t="str">
        <f t="shared" si="9"/>
        <v>07210</v>
      </c>
      <c r="CB28" s="38" t="str">
        <f t="shared" si="10"/>
        <v>二本松市</v>
      </c>
      <c r="CC28" s="260">
        <f t="shared" si="11"/>
        <v>2.8548715630665553E-2</v>
      </c>
      <c r="CD28" s="260">
        <f t="shared" si="1"/>
        <v>0.38411615560528056</v>
      </c>
      <c r="CE28" s="260">
        <f t="shared" si="1"/>
        <v>1.1176842456900019E-4</v>
      </c>
      <c r="CF28" s="260">
        <f t="shared" si="1"/>
        <v>0</v>
      </c>
      <c r="CG28" s="260">
        <f t="shared" si="1"/>
        <v>0</v>
      </c>
      <c r="CH28" s="260">
        <f t="shared" si="1"/>
        <v>0</v>
      </c>
      <c r="CI28" s="260">
        <f t="shared" si="12"/>
        <v>0.41277663966051509</v>
      </c>
      <c r="CK28" s="20" t="str">
        <f t="shared" si="13"/>
        <v>07210</v>
      </c>
      <c r="CL28" s="20" t="str">
        <f t="shared" si="14"/>
        <v>二本松市</v>
      </c>
      <c r="CM28" s="20">
        <f>VLOOKUP($CK28&amp;"_"&amp;$AZ$7,データシート1!$A:$BS,MATCH("ca_太陽光発電（10kW未満）",データシート1!$A$1:$BS$1,0),0)</f>
        <v>1851</v>
      </c>
      <c r="CN28" s="20">
        <f>VLOOKUP($CK28&amp;"_"&amp;$AZ$5,データシート1!$A:$BS,MATCH("ab_家庭",データシート1!$A$1:$BS$1,0),0)</f>
        <v>20361</v>
      </c>
      <c r="CO28" s="260">
        <f t="shared" si="15"/>
        <v>9.0909090909090912E-2</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26212</v>
      </c>
      <c r="AY29" s="20" t="str">
        <f>IF(IFERROR(比較地域マスタ!$Z22,"")=0,"",IFERROR(比較地域マスタ!$Z22,""))</f>
        <v>京丹後市</v>
      </c>
      <c r="BC29" s="960" t="str">
        <f t="shared" si="0"/>
        <v>26212</v>
      </c>
      <c r="BD29" s="123" t="str">
        <f t="shared" si="2"/>
        <v>京丹後市</v>
      </c>
      <c r="BE29" s="40">
        <f>VLOOKUP($BC29&amp;"_"&amp;$AZ$7,データシート1!$A:$BS,MATCH("cb_"&amp;BE$12,データシート1!$A$1:$BS$1,0),0)</f>
        <v>4591.0000000000027</v>
      </c>
      <c r="BF29" s="40">
        <f>VLOOKUP($BC29&amp;"_"&amp;$AZ$7,データシート1!$A:$BS,MATCH("cb_"&amp;BF$12,データシート1!$A$1:$BS$1,0),0)</f>
        <v>19404.600000000002</v>
      </c>
      <c r="BG29" s="40">
        <f>VLOOKUP($BC29&amp;"_"&amp;$AZ$7,データシート1!$A:$BS,MATCH("cb_"&amp;BG$12,データシート1!$A$1:$BS$1,0),0)</f>
        <v>2.5</v>
      </c>
      <c r="BH29" s="40">
        <f>VLOOKUP($BC29&amp;"_"&amp;$AZ$7,データシート1!$A:$BS,MATCH("cb_"&amp;BH$12,データシート1!$A$1:$BS$1,0),0)</f>
        <v>0</v>
      </c>
      <c r="BI29" s="40">
        <f>VLOOKUP($BC29&amp;"_"&amp;$AZ$7,データシート1!$A:$BS,MATCH("cb_"&amp;BI$12,データシート1!$A$1:$BS$1,0),0)</f>
        <v>0</v>
      </c>
      <c r="BJ29" s="40">
        <f>VLOOKUP($BC29&amp;"_"&amp;$AZ$7,データシート1!$A:$BS,MATCH("cb_"&amp;BJ$12,データシート1!$A$1:$BS$1,0),0)</f>
        <v>0</v>
      </c>
      <c r="BK29" s="40">
        <f t="shared" si="3"/>
        <v>23998.100000000006</v>
      </c>
      <c r="BL29" s="42"/>
      <c r="BM29" s="960" t="str">
        <f t="shared" si="4"/>
        <v>26212</v>
      </c>
      <c r="BN29" s="123" t="str">
        <f t="shared" si="5"/>
        <v>京丹後市</v>
      </c>
      <c r="BO29" s="40">
        <f>BE29*VLOOKUP(BO$12,別紙!$B$4:$E$10,MATCH("設備利用率",別紙!$B$4:$E$4,0),0)/100*8760/10^3</f>
        <v>5509.7509200000031</v>
      </c>
      <c r="BP29" s="40">
        <f>BF29*VLOOKUP(BP$12,別紙!$B$4:$E$10,MATCH("設備利用率",別紙!$B$4:$E$4,0),0)/100*8760/10^3</f>
        <v>25667.628696000003</v>
      </c>
      <c r="BQ29" s="40">
        <f>BG29*VLOOKUP(BQ$12,別紙!$B$4:$E$10,MATCH("設備利用率",別紙!$B$4:$E$4,0),0)/100*8760/10^3</f>
        <v>5.4311999999999996</v>
      </c>
      <c r="BR29" s="40">
        <f>BH29*VLOOKUP(BR$12,別紙!$B$4:$E$10,MATCH("設備利用率",別紙!$B$4:$E$4,0),0)/100*8760/10^3</f>
        <v>0</v>
      </c>
      <c r="BS29" s="40">
        <f>BI29*VLOOKUP(BS$12,別紙!$B$4:$E$10,MATCH("設備利用率",別紙!$B$4:$E$4,0),0)/100*8760/10^3</f>
        <v>0</v>
      </c>
      <c r="BT29" s="40">
        <f>BJ29*VLOOKUP(BT$12,別紙!$B$4:$E$10,MATCH("設備利用率",別紙!$B$4:$E$4,0),0)/100*8760/10^3</f>
        <v>0</v>
      </c>
      <c r="BU29" s="40">
        <f t="shared" si="6"/>
        <v>31182.810816000005</v>
      </c>
      <c r="BV29" s="42"/>
      <c r="BW29" s="38" t="str">
        <f t="shared" si="7"/>
        <v>26212</v>
      </c>
      <c r="BX29" s="38" t="str">
        <f t="shared" si="8"/>
        <v>京丹後市</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257834.71725417417</v>
      </c>
      <c r="BZ29" s="42"/>
      <c r="CA29" s="38" t="str">
        <f t="shared" si="9"/>
        <v>26212</v>
      </c>
      <c r="CB29" s="38" t="str">
        <f t="shared" si="10"/>
        <v>京丹後市</v>
      </c>
      <c r="CC29" s="260">
        <f t="shared" si="11"/>
        <v>2.1369313561324928E-2</v>
      </c>
      <c r="CD29" s="260">
        <f t="shared" ref="CD29:CD60" si="16">BP29/$BY29</f>
        <v>9.9550708179832831E-2</v>
      </c>
      <c r="CE29" s="260">
        <f t="shared" ref="CE29:CE60" si="17">BQ29/$BY29</f>
        <v>2.1064657459010485E-5</v>
      </c>
      <c r="CF29" s="260">
        <f t="shared" ref="CF29:CF60" si="18">BR29/$BY29</f>
        <v>0</v>
      </c>
      <c r="CG29" s="260">
        <f t="shared" ref="CG29:CG60" si="19">BS29/$BY29</f>
        <v>0</v>
      </c>
      <c r="CH29" s="260">
        <f t="shared" ref="CH29:CH60" si="20">BT29/$BY29</f>
        <v>0</v>
      </c>
      <c r="CI29" s="260">
        <f t="shared" si="12"/>
        <v>0.12094108639861677</v>
      </c>
      <c r="CK29" s="20" t="str">
        <f t="shared" si="13"/>
        <v>26212</v>
      </c>
      <c r="CL29" s="20" t="str">
        <f t="shared" si="14"/>
        <v>京丹後市</v>
      </c>
      <c r="CM29" s="20">
        <f>VLOOKUP($CK29&amp;"_"&amp;$AZ$7,データシート1!$A:$BS,MATCH("ca_太陽光発電（10kW未満）",データシート1!$A$1:$BS$1,0),0)</f>
        <v>930</v>
      </c>
      <c r="CN29" s="20">
        <f>VLOOKUP($CK29&amp;"_"&amp;$AZ$5,データシート1!$A:$BS,MATCH("ab_家庭",データシート1!$A$1:$BS$1,0),0)</f>
        <v>22920</v>
      </c>
      <c r="CO29" s="260">
        <f t="shared" si="15"/>
        <v>4.0575916230366493E-2</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02205</v>
      </c>
      <c r="AY30" s="20" t="str">
        <f>IF(IFERROR(比較地域マスタ!$Z23,"")=0,"",IFERROR(比較地域マスタ!$Z23,""))</f>
        <v>五所川原市</v>
      </c>
      <c r="BC30" s="960" t="str">
        <f t="shared" si="0"/>
        <v>02205</v>
      </c>
      <c r="BD30" s="123" t="str">
        <f t="shared" si="2"/>
        <v>五所川原市</v>
      </c>
      <c r="BE30" s="40">
        <f>VLOOKUP($BC30&amp;"_"&amp;$AZ$7,データシート1!$A:$BS,MATCH("cb_"&amp;BE$12,データシート1!$A$1:$BS$1,0),0)</f>
        <v>1499.1</v>
      </c>
      <c r="BF30" s="40">
        <f>VLOOKUP($BC30&amp;"_"&amp;$AZ$7,データシート1!$A:$BS,MATCH("cb_"&amp;BF$12,データシート1!$A$1:$BS$1,0),0)</f>
        <v>5832.5000000000009</v>
      </c>
      <c r="BG30" s="40">
        <f>VLOOKUP($BC30&amp;"_"&amp;$AZ$7,データシート1!$A:$BS,MATCH("cb_"&amp;BG$12,データシート1!$A$1:$BS$1,0),0)</f>
        <v>50104.2</v>
      </c>
      <c r="BH30" s="40">
        <f>VLOOKUP($BC30&amp;"_"&amp;$AZ$7,データシート1!$A:$BS,MATCH("cb_"&amp;BH$12,データシート1!$A$1:$BS$1,0),0)</f>
        <v>10</v>
      </c>
      <c r="BI30" s="40">
        <f>VLOOKUP($BC30&amp;"_"&amp;$AZ$7,データシート1!$A:$BS,MATCH("cb_"&amp;BI$12,データシート1!$A$1:$BS$1,0),0)</f>
        <v>0</v>
      </c>
      <c r="BJ30" s="40">
        <f>VLOOKUP($BC30&amp;"_"&amp;$AZ$7,データシート1!$A:$BS,MATCH("cb_"&amp;BJ$12,データシート1!$A$1:$BS$1,0),0)</f>
        <v>0</v>
      </c>
      <c r="BK30" s="40">
        <f t="shared" si="3"/>
        <v>57445.799999999996</v>
      </c>
      <c r="BL30" s="42"/>
      <c r="BM30" s="960" t="str">
        <f t="shared" si="4"/>
        <v>02205</v>
      </c>
      <c r="BN30" s="123" t="str">
        <f t="shared" si="5"/>
        <v>五所川原市</v>
      </c>
      <c r="BO30" s="40">
        <f>BE30*VLOOKUP(BO$12,別紙!$B$4:$E$10,MATCH("設備利用率",別紙!$B$4:$E$4,0),0)/100*8760/10^3</f>
        <v>1799.0998919999997</v>
      </c>
      <c r="BP30" s="40">
        <f>BF30*VLOOKUP(BP$12,別紙!$B$4:$E$10,MATCH("設備利用率",別紙!$B$4:$E$4,0),0)/100*8760/10^3</f>
        <v>7714.9977000000008</v>
      </c>
      <c r="BQ30" s="40">
        <f>BG30*VLOOKUP(BQ$12,別紙!$B$4:$E$10,MATCH("設備利用率",別紙!$B$4:$E$4,0),0)/100*8760/10^3</f>
        <v>108850.372416</v>
      </c>
      <c r="BR30" s="40">
        <f>BH30*VLOOKUP(BR$12,別紙!$B$4:$E$10,MATCH("設備利用率",別紙!$B$4:$E$4,0),0)/100*8760/10^3</f>
        <v>52.56</v>
      </c>
      <c r="BS30" s="40">
        <f>BI30*VLOOKUP(BS$12,別紙!$B$4:$E$10,MATCH("設備利用率",別紙!$B$4:$E$4,0),0)/100*8760/10^3</f>
        <v>0</v>
      </c>
      <c r="BT30" s="40">
        <f>BJ30*VLOOKUP(BT$12,別紙!$B$4:$E$10,MATCH("設備利用率",別紙!$B$4:$E$4,0),0)/100*8760/10^3</f>
        <v>0</v>
      </c>
      <c r="BU30" s="40">
        <f t="shared" si="6"/>
        <v>118417.030008</v>
      </c>
      <c r="BV30" s="42"/>
      <c r="BW30" s="38" t="str">
        <f t="shared" si="7"/>
        <v>02205</v>
      </c>
      <c r="BX30" s="38" t="str">
        <f t="shared" si="8"/>
        <v>五所川原市</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290651.82715870457</v>
      </c>
      <c r="BZ30" s="42"/>
      <c r="CA30" s="38" t="str">
        <f t="shared" si="9"/>
        <v>02205</v>
      </c>
      <c r="CB30" s="38" t="str">
        <f t="shared" si="10"/>
        <v>五所川原市</v>
      </c>
      <c r="CC30" s="260">
        <f t="shared" si="11"/>
        <v>6.1898798627460115E-3</v>
      </c>
      <c r="CD30" s="260">
        <f t="shared" si="16"/>
        <v>2.6543778428708729E-2</v>
      </c>
      <c r="CE30" s="260">
        <f t="shared" si="17"/>
        <v>0.37450434590443654</v>
      </c>
      <c r="CF30" s="260">
        <f t="shared" si="18"/>
        <v>1.8083492030243002E-4</v>
      </c>
      <c r="CG30" s="260">
        <f t="shared" si="19"/>
        <v>0</v>
      </c>
      <c r="CH30" s="260">
        <f t="shared" si="20"/>
        <v>0</v>
      </c>
      <c r="CI30" s="260">
        <f t="shared" si="12"/>
        <v>0.4074188391161937</v>
      </c>
      <c r="CK30" s="20" t="str">
        <f t="shared" si="13"/>
        <v>02205</v>
      </c>
      <c r="CL30" s="20" t="str">
        <f t="shared" si="14"/>
        <v>五所川原市</v>
      </c>
      <c r="CM30" s="20">
        <f>VLOOKUP($CK30&amp;"_"&amp;$AZ$7,データシート1!$A:$BS,MATCH("ca_太陽光発電（10kW未満）",データシート1!$A$1:$BS$1,0),0)</f>
        <v>305</v>
      </c>
      <c r="CN30" s="20">
        <f>VLOOKUP($CK30&amp;"_"&amp;$AZ$5,データシート1!$A:$BS,MATCH("ab_家庭",データシート1!$A$1:$BS$1,0),0)</f>
        <v>25611</v>
      </c>
      <c r="CO30" s="260">
        <f t="shared" si="15"/>
        <v>1.1908945375034166E-2</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27232</v>
      </c>
      <c r="AY31" s="20" t="str">
        <f>IF(IFERROR(比較地域マスタ!$Z24,"")=0,"",IFERROR(比較地域マスタ!$Z24,""))</f>
        <v>阪南市</v>
      </c>
      <c r="BC31" s="960" t="str">
        <f t="shared" si="0"/>
        <v>27232</v>
      </c>
      <c r="BD31" s="123" t="str">
        <f t="shared" si="2"/>
        <v>阪南市</v>
      </c>
      <c r="BE31" s="40">
        <f>VLOOKUP($BC31&amp;"_"&amp;$AZ$7,データシート1!$A:$BS,MATCH("cb_"&amp;BE$12,データシート1!$A$1:$BS$1,0),0)</f>
        <v>6091.1999999999989</v>
      </c>
      <c r="BF31" s="40">
        <f>VLOOKUP($BC31&amp;"_"&amp;$AZ$7,データシート1!$A:$BS,MATCH("cb_"&amp;BF$12,データシート1!$A$1:$BS$1,0),0)</f>
        <v>8288.2999999999956</v>
      </c>
      <c r="BG31" s="40">
        <f>VLOOKUP($BC31&amp;"_"&amp;$AZ$7,データシート1!$A:$BS,MATCH("cb_"&amp;BG$12,データシート1!$A$1:$BS$1,0),0)</f>
        <v>0</v>
      </c>
      <c r="BH31" s="40">
        <f>VLOOKUP($BC31&amp;"_"&amp;$AZ$7,データシート1!$A:$BS,MATCH("cb_"&amp;BH$12,データシート1!$A$1:$BS$1,0),0)</f>
        <v>0</v>
      </c>
      <c r="BI31" s="40">
        <f>VLOOKUP($BC31&amp;"_"&amp;$AZ$7,データシート1!$A:$BS,MATCH("cb_"&amp;BI$12,データシート1!$A$1:$BS$1,0),0)</f>
        <v>0</v>
      </c>
      <c r="BJ31" s="40">
        <f>VLOOKUP($BC31&amp;"_"&amp;$AZ$7,データシート1!$A:$BS,MATCH("cb_"&amp;BJ$12,データシート1!$A$1:$BS$1,0),0)</f>
        <v>0</v>
      </c>
      <c r="BK31" s="40">
        <f t="shared" si="3"/>
        <v>14379.499999999995</v>
      </c>
      <c r="BL31" s="42"/>
      <c r="BM31" s="960" t="str">
        <f t="shared" si="4"/>
        <v>27232</v>
      </c>
      <c r="BN31" s="123" t="str">
        <f t="shared" si="5"/>
        <v>阪南市</v>
      </c>
      <c r="BO31" s="40">
        <f>BE31*VLOOKUP(BO$12,別紙!$B$4:$E$10,MATCH("設備利用率",別紙!$B$4:$E$4,0),0)/100*8760/10^3</f>
        <v>7310.1709439999995</v>
      </c>
      <c r="BP31" s="40">
        <f>BF31*VLOOKUP(BP$12,別紙!$B$4:$E$10,MATCH("設備利用率",別紙!$B$4:$E$4,0),0)/100*8760/10^3</f>
        <v>10963.431707999995</v>
      </c>
      <c r="BQ31" s="40">
        <f>BG31*VLOOKUP(BQ$12,別紙!$B$4:$E$10,MATCH("設備利用率",別紙!$B$4:$E$4,0),0)/100*8760/10^3</f>
        <v>0</v>
      </c>
      <c r="BR31" s="40">
        <f>BH31*VLOOKUP(BR$12,別紙!$B$4:$E$10,MATCH("設備利用率",別紙!$B$4:$E$4,0),0)/100*8760/10^3</f>
        <v>0</v>
      </c>
      <c r="BS31" s="40">
        <f>BI31*VLOOKUP(BS$12,別紙!$B$4:$E$10,MATCH("設備利用率",別紙!$B$4:$E$4,0),0)/100*8760/10^3</f>
        <v>0</v>
      </c>
      <c r="BT31" s="40">
        <f>BJ31*VLOOKUP(BT$12,別紙!$B$4:$E$10,MATCH("設備利用率",別紙!$B$4:$E$4,0),0)/100*8760/10^3</f>
        <v>0</v>
      </c>
      <c r="BU31" s="40">
        <f t="shared" si="6"/>
        <v>18273.602651999994</v>
      </c>
      <c r="BV31" s="42"/>
      <c r="BW31" s="38" t="str">
        <f t="shared" si="7"/>
        <v>27232</v>
      </c>
      <c r="BX31" s="38" t="str">
        <f t="shared" si="8"/>
        <v>阪南市</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186771.65416449768</v>
      </c>
      <c r="BZ31" s="42"/>
      <c r="CA31" s="38" t="str">
        <f t="shared" si="9"/>
        <v>27232</v>
      </c>
      <c r="CB31" s="38" t="str">
        <f t="shared" si="10"/>
        <v>阪南市</v>
      </c>
      <c r="CC31" s="260">
        <f t="shared" si="11"/>
        <v>3.9139616644191751E-2</v>
      </c>
      <c r="CD31" s="260">
        <f t="shared" si="16"/>
        <v>5.8699655239675914E-2</v>
      </c>
      <c r="CE31" s="260">
        <f t="shared" si="17"/>
        <v>0</v>
      </c>
      <c r="CF31" s="260">
        <f t="shared" si="18"/>
        <v>0</v>
      </c>
      <c r="CG31" s="260">
        <f t="shared" si="19"/>
        <v>0</v>
      </c>
      <c r="CH31" s="260">
        <f t="shared" si="20"/>
        <v>0</v>
      </c>
      <c r="CI31" s="260">
        <f t="shared" si="12"/>
        <v>9.7839271883867665E-2</v>
      </c>
      <c r="CK31" s="20" t="str">
        <f t="shared" si="13"/>
        <v>27232</v>
      </c>
      <c r="CL31" s="20" t="str">
        <f t="shared" si="14"/>
        <v>阪南市</v>
      </c>
      <c r="CM31" s="20">
        <f>VLOOKUP($CK31&amp;"_"&amp;$AZ$7,データシート1!$A:$BS,MATCH("ca_太陽光発電（10kW未満）",データシート1!$A$1:$BS$1,0),0)</f>
        <v>1546</v>
      </c>
      <c r="CN31" s="20">
        <f>VLOOKUP($CK31&amp;"_"&amp;$AZ$5,データシート1!$A:$BS,MATCH("ab_家庭",データシート1!$A$1:$BS$1,0),0)</f>
        <v>24085</v>
      </c>
      <c r="CO31" s="260">
        <f t="shared" si="15"/>
        <v>6.4189329458168978E-2</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37203</v>
      </c>
      <c r="AY32" s="20" t="str">
        <f>IF(IFERROR(比較地域マスタ!$Z25,"")=0,"",IFERROR(比較地域マスタ!$Z25,""))</f>
        <v>坂出市</v>
      </c>
      <c r="AZ32" s="24"/>
      <c r="BA32" s="24"/>
      <c r="BB32" s="24"/>
      <c r="BC32" s="960" t="str">
        <f t="shared" si="0"/>
        <v>37203</v>
      </c>
      <c r="BD32" s="123" t="str">
        <f t="shared" si="2"/>
        <v>坂出市</v>
      </c>
      <c r="BE32" s="40">
        <f>VLOOKUP($BC32&amp;"_"&amp;$AZ$7,データシート1!$A:$BS,MATCH("cb_"&amp;BE$12,データシート1!$A$1:$BS$1,0),0)</f>
        <v>8476.91499999999</v>
      </c>
      <c r="BF32" s="40">
        <f>VLOOKUP($BC32&amp;"_"&amp;$AZ$7,データシート1!$A:$BS,MATCH("cb_"&amp;BF$12,データシート1!$A$1:$BS$1,0),0)</f>
        <v>67767.559999999954</v>
      </c>
      <c r="BG32" s="40">
        <f>VLOOKUP($BC32&amp;"_"&amp;$AZ$7,データシート1!$A:$BS,MATCH("cb_"&amp;BG$12,データシート1!$A$1:$BS$1,0),0)</f>
        <v>0</v>
      </c>
      <c r="BH32" s="40">
        <f>VLOOKUP($BC32&amp;"_"&amp;$AZ$7,データシート1!$A:$BS,MATCH("cb_"&amp;BH$12,データシート1!$A$1:$BS$1,0),0)</f>
        <v>0</v>
      </c>
      <c r="BI32" s="40">
        <f>VLOOKUP($BC32&amp;"_"&amp;$AZ$7,データシート1!$A:$BS,MATCH("cb_"&amp;BI$12,データシート1!$A$1:$BS$1,0),0)</f>
        <v>0</v>
      </c>
      <c r="BJ32" s="40">
        <f>VLOOKUP($BC32&amp;"_"&amp;$AZ$7,データシート1!$A:$BS,MATCH("cb_"&amp;BJ$12,データシート1!$A$1:$BS$1,0),0)</f>
        <v>0</v>
      </c>
      <c r="BK32" s="40">
        <f t="shared" si="3"/>
        <v>76244.474999999948</v>
      </c>
      <c r="BL32" s="42"/>
      <c r="BM32" s="960" t="str">
        <f t="shared" si="4"/>
        <v>37203</v>
      </c>
      <c r="BN32" s="123" t="str">
        <f t="shared" si="5"/>
        <v>坂出市</v>
      </c>
      <c r="BO32" s="40">
        <f>BE32*VLOOKUP(BO$12,別紙!$B$4:$E$10,MATCH("設備利用率",別紙!$B$4:$E$4,0),0)/100*8760/10^3</f>
        <v>10173.315229799988</v>
      </c>
      <c r="BP32" s="40">
        <f>BF32*VLOOKUP(BP$12,別紙!$B$4:$E$10,MATCH("設備利用率",別紙!$B$4:$E$4,0),0)/100*8760/10^3</f>
        <v>89640.217665599936</v>
      </c>
      <c r="BQ32" s="40">
        <f>BG32*VLOOKUP(BQ$12,別紙!$B$4:$E$10,MATCH("設備利用率",別紙!$B$4:$E$4,0),0)/100*8760/10^3</f>
        <v>0</v>
      </c>
      <c r="BR32" s="40">
        <f>BH32*VLOOKUP(BR$12,別紙!$B$4:$E$10,MATCH("設備利用率",別紙!$B$4:$E$4,0),0)/100*8760/10^3</f>
        <v>0</v>
      </c>
      <c r="BS32" s="40">
        <f>BI32*VLOOKUP(BS$12,別紙!$B$4:$E$10,MATCH("設備利用率",別紙!$B$4:$E$4,0),0)/100*8760/10^3</f>
        <v>0</v>
      </c>
      <c r="BT32" s="40">
        <f>BJ32*VLOOKUP(BT$12,別紙!$B$4:$E$10,MATCH("設備利用率",別紙!$B$4:$E$4,0),0)/100*8760/10^3</f>
        <v>0</v>
      </c>
      <c r="BU32" s="40">
        <f t="shared" si="6"/>
        <v>99813.532895399927</v>
      </c>
      <c r="BV32" s="42"/>
      <c r="BW32" s="38" t="str">
        <f t="shared" si="7"/>
        <v>37203</v>
      </c>
      <c r="BX32" s="38" t="str">
        <f t="shared" si="8"/>
        <v>坂出市</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561158.42974261078</v>
      </c>
      <c r="BZ32" s="42"/>
      <c r="CA32" s="38" t="str">
        <f t="shared" si="9"/>
        <v>37203</v>
      </c>
      <c r="CB32" s="38" t="str">
        <f t="shared" si="10"/>
        <v>坂出市</v>
      </c>
      <c r="CC32" s="260">
        <f t="shared" si="11"/>
        <v>1.8129131971636299E-2</v>
      </c>
      <c r="CD32" s="260">
        <f t="shared" si="16"/>
        <v>0.15974137233707003</v>
      </c>
      <c r="CE32" s="260">
        <f t="shared" si="17"/>
        <v>0</v>
      </c>
      <c r="CF32" s="260">
        <f t="shared" si="18"/>
        <v>0</v>
      </c>
      <c r="CG32" s="260">
        <f t="shared" si="19"/>
        <v>0</v>
      </c>
      <c r="CH32" s="260">
        <f t="shared" si="20"/>
        <v>0</v>
      </c>
      <c r="CI32" s="260">
        <f t="shared" si="12"/>
        <v>0.17787050430870632</v>
      </c>
      <c r="CJ32" s="24"/>
      <c r="CK32" s="20" t="str">
        <f t="shared" si="13"/>
        <v>37203</v>
      </c>
      <c r="CL32" s="20" t="str">
        <f t="shared" si="14"/>
        <v>坂出市</v>
      </c>
      <c r="CM32" s="20">
        <f>VLOOKUP($CK32&amp;"_"&amp;$AZ$7,データシート1!$A:$BS,MATCH("ca_太陽光発電（10kW未満）",データシート1!$A$1:$BS$1,0),0)</f>
        <v>1754</v>
      </c>
      <c r="CN32" s="20">
        <f>VLOOKUP($CK32&amp;"_"&amp;$AZ$5,データシート1!$A:$BS,MATCH("ab_家庭",データシート1!$A$1:$BS$1,0),0)</f>
        <v>24613</v>
      </c>
      <c r="CO32" s="260">
        <f t="shared" si="15"/>
        <v>7.1263153618006739E-2</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40228</v>
      </c>
      <c r="AY33" s="20" t="str">
        <f>IF(IFERROR(比較地域マスタ!$Z26,"")=0,"",IFERROR(比較地域マスタ!$Z26,""))</f>
        <v>朝倉市</v>
      </c>
      <c r="BC33" s="960" t="str">
        <f t="shared" si="0"/>
        <v>40228</v>
      </c>
      <c r="BD33" s="123" t="str">
        <f t="shared" si="2"/>
        <v>朝倉市</v>
      </c>
      <c r="BE33" s="40">
        <f>VLOOKUP($BC33&amp;"_"&amp;$AZ$7,データシート1!$A:$BS,MATCH("cb_"&amp;BE$12,データシート1!$A$1:$BS$1,0),0)</f>
        <v>13362.379999999972</v>
      </c>
      <c r="BF33" s="40">
        <f>VLOOKUP($BC33&amp;"_"&amp;$AZ$7,データシート1!$A:$BS,MATCH("cb_"&amp;BF$12,データシート1!$A$1:$BS$1,0),0)</f>
        <v>48056.699999999924</v>
      </c>
      <c r="BG33" s="40">
        <f>VLOOKUP($BC33&amp;"_"&amp;$AZ$7,データシート1!$A:$BS,MATCH("cb_"&amp;BG$12,データシート1!$A$1:$BS$1,0),0)</f>
        <v>0</v>
      </c>
      <c r="BH33" s="40">
        <f>VLOOKUP($BC33&amp;"_"&amp;$AZ$7,データシート1!$A:$BS,MATCH("cb_"&amp;BH$12,データシート1!$A$1:$BS$1,0),0)</f>
        <v>353.9</v>
      </c>
      <c r="BI33" s="40">
        <f>VLOOKUP($BC33&amp;"_"&amp;$AZ$7,データシート1!$A:$BS,MATCH("cb_"&amp;BI$12,データシート1!$A$1:$BS$1,0),0)</f>
        <v>0</v>
      </c>
      <c r="BJ33" s="40">
        <f>VLOOKUP($BC33&amp;"_"&amp;$AZ$7,データシート1!$A:$BS,MATCH("cb_"&amp;BJ$12,データシート1!$A$1:$BS$1,0),0)</f>
        <v>2112</v>
      </c>
      <c r="BK33" s="40">
        <f t="shared" si="3"/>
        <v>63884.979999999901</v>
      </c>
      <c r="BL33" s="42"/>
      <c r="BM33" s="960" t="str">
        <f t="shared" si="4"/>
        <v>40228</v>
      </c>
      <c r="BN33" s="123" t="str">
        <f t="shared" si="5"/>
        <v>朝倉市</v>
      </c>
      <c r="BO33" s="40">
        <f>BE33*VLOOKUP(BO$12,別紙!$B$4:$E$10,MATCH("設備利用率",別紙!$B$4:$E$4,0),0)/100*8760/10^3</f>
        <v>16036.459485599964</v>
      </c>
      <c r="BP33" s="40">
        <f>BF33*VLOOKUP(BP$12,別紙!$B$4:$E$10,MATCH("設備利用率",別紙!$B$4:$E$4,0),0)/100*8760/10^3</f>
        <v>63567.480491999901</v>
      </c>
      <c r="BQ33" s="40">
        <f>BG33*VLOOKUP(BQ$12,別紙!$B$4:$E$10,MATCH("設備利用率",別紙!$B$4:$E$4,0),0)/100*8760/10^3</f>
        <v>0</v>
      </c>
      <c r="BR33" s="40">
        <f>BH33*VLOOKUP(BR$12,別紙!$B$4:$E$10,MATCH("設備利用率",別紙!$B$4:$E$4,0),0)/100*8760/10^3</f>
        <v>1860.0984000000001</v>
      </c>
      <c r="BS33" s="40">
        <f>BI33*VLOOKUP(BS$12,別紙!$B$4:$E$10,MATCH("設備利用率",別紙!$B$4:$E$4,0),0)/100*8760/10^3</f>
        <v>0</v>
      </c>
      <c r="BT33" s="40">
        <f>BJ33*VLOOKUP(BT$12,別紙!$B$4:$E$10,MATCH("設備利用率",別紙!$B$4:$E$4,0),0)/100*8760/10^3</f>
        <v>14800.896000000001</v>
      </c>
      <c r="BU33" s="40">
        <f t="shared" si="6"/>
        <v>96264.934377599857</v>
      </c>
      <c r="BV33" s="42"/>
      <c r="BW33" s="38" t="str">
        <f t="shared" si="7"/>
        <v>40228</v>
      </c>
      <c r="BX33" s="38" t="str">
        <f t="shared" si="8"/>
        <v>朝倉市</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533130.44177024346</v>
      </c>
      <c r="BZ33" s="42"/>
      <c r="CA33" s="38" t="str">
        <f t="shared" si="9"/>
        <v>40228</v>
      </c>
      <c r="CB33" s="38" t="str">
        <f t="shared" si="10"/>
        <v>朝倉市</v>
      </c>
      <c r="CC33" s="260">
        <f t="shared" si="11"/>
        <v>3.0079804545302995E-2</v>
      </c>
      <c r="CD33" s="260">
        <f t="shared" si="16"/>
        <v>0.11923438526775175</v>
      </c>
      <c r="CE33" s="260">
        <f t="shared" si="17"/>
        <v>0</v>
      </c>
      <c r="CF33" s="260">
        <f t="shared" si="18"/>
        <v>3.4890117957316409E-3</v>
      </c>
      <c r="CG33" s="260">
        <f t="shared" si="19"/>
        <v>0</v>
      </c>
      <c r="CH33" s="260">
        <f t="shared" si="20"/>
        <v>2.7762241358520203E-2</v>
      </c>
      <c r="CI33" s="260">
        <f t="shared" si="12"/>
        <v>0.18056544296730659</v>
      </c>
      <c r="CK33" s="20" t="str">
        <f t="shared" si="13"/>
        <v>40228</v>
      </c>
      <c r="CL33" s="20" t="str">
        <f t="shared" si="14"/>
        <v>朝倉市</v>
      </c>
      <c r="CM33" s="20">
        <f>VLOOKUP($CK33&amp;"_"&amp;$AZ$7,データシート1!$A:$BS,MATCH("ca_太陽光発電（10kW未満）",データシート1!$A$1:$BS$1,0),0)</f>
        <v>2595</v>
      </c>
      <c r="CN33" s="20">
        <f>VLOOKUP($CK33&amp;"_"&amp;$AZ$5,データシート1!$A:$BS,MATCH("ab_家庭",データシート1!$A$1:$BS$1,0),0)</f>
        <v>21604</v>
      </c>
      <c r="CO33" s="260">
        <f t="shared" si="15"/>
        <v>0.12011664506572857</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25210</v>
      </c>
      <c r="AY34" s="20" t="str">
        <f>IF(IFERROR(比較地域マスタ!$Z27,"")=0,"",IFERROR(比較地域マスタ!$Z27,""))</f>
        <v>野洲市</v>
      </c>
      <c r="BC34" s="960" t="str">
        <f t="shared" si="0"/>
        <v>25210</v>
      </c>
      <c r="BD34" s="123" t="str">
        <f t="shared" si="2"/>
        <v>野洲市</v>
      </c>
      <c r="BE34" s="40">
        <f>VLOOKUP($BC34&amp;"_"&amp;$AZ$7,データシート1!$A:$BS,MATCH("cb_"&amp;BE$12,データシート1!$A$1:$BS$1,0),0)</f>
        <v>10340.499999999993</v>
      </c>
      <c r="BF34" s="40">
        <f>VLOOKUP($BC34&amp;"_"&amp;$AZ$7,データシート1!$A:$BS,MATCH("cb_"&amp;BF$12,データシート1!$A$1:$BS$1,0),0)</f>
        <v>17389.900000000005</v>
      </c>
      <c r="BG34" s="40">
        <f>VLOOKUP($BC34&amp;"_"&amp;$AZ$7,データシート1!$A:$BS,MATCH("cb_"&amp;BG$12,データシート1!$A$1:$BS$1,0),0)</f>
        <v>0</v>
      </c>
      <c r="BH34" s="40">
        <f>VLOOKUP($BC34&amp;"_"&amp;$AZ$7,データシート1!$A:$BS,MATCH("cb_"&amp;BH$12,データシート1!$A$1:$BS$1,0),0)</f>
        <v>0</v>
      </c>
      <c r="BI34" s="40">
        <f>VLOOKUP($BC34&amp;"_"&amp;$AZ$7,データシート1!$A:$BS,MATCH("cb_"&amp;BI$12,データシート1!$A$1:$BS$1,0),0)</f>
        <v>0</v>
      </c>
      <c r="BJ34" s="40">
        <f>VLOOKUP($BC34&amp;"_"&amp;$AZ$7,データシート1!$A:$BS,MATCH("cb_"&amp;BJ$12,データシート1!$A$1:$BS$1,0),0)</f>
        <v>0</v>
      </c>
      <c r="BK34" s="40">
        <f t="shared" si="3"/>
        <v>27730.399999999998</v>
      </c>
      <c r="BL34" s="42"/>
      <c r="BM34" s="960" t="str">
        <f t="shared" si="4"/>
        <v>25210</v>
      </c>
      <c r="BN34" s="123" t="str">
        <f t="shared" si="5"/>
        <v>野洲市</v>
      </c>
      <c r="BO34" s="40">
        <f>BE34*VLOOKUP(BO$12,別紙!$B$4:$E$10,MATCH("設備利用率",別紙!$B$4:$E$4,0),0)/100*8760/10^3</f>
        <v>12409.840859999989</v>
      </c>
      <c r="BP34" s="40">
        <f>BF34*VLOOKUP(BP$12,別紙!$B$4:$E$10,MATCH("設備利用率",別紙!$B$4:$E$4,0),0)/100*8760/10^3</f>
        <v>23002.664124000006</v>
      </c>
      <c r="BQ34" s="40">
        <f>BG34*VLOOKUP(BQ$12,別紙!$B$4:$E$10,MATCH("設備利用率",別紙!$B$4:$E$4,0),0)/100*8760/10^3</f>
        <v>0</v>
      </c>
      <c r="BR34" s="40">
        <f>BH34*VLOOKUP(BR$12,別紙!$B$4:$E$10,MATCH("設備利用率",別紙!$B$4:$E$4,0),0)/100*8760/10^3</f>
        <v>0</v>
      </c>
      <c r="BS34" s="40">
        <f>BI34*VLOOKUP(BS$12,別紙!$B$4:$E$10,MATCH("設備利用率",別紙!$B$4:$E$4,0),0)/100*8760/10^3</f>
        <v>0</v>
      </c>
      <c r="BT34" s="40">
        <f>BJ34*VLOOKUP(BT$12,別紙!$B$4:$E$10,MATCH("設備利用率",別紙!$B$4:$E$4,0),0)/100*8760/10^3</f>
        <v>0</v>
      </c>
      <c r="BU34" s="40">
        <f t="shared" si="6"/>
        <v>35412.504983999999</v>
      </c>
      <c r="BV34" s="42"/>
      <c r="BW34" s="38" t="str">
        <f t="shared" si="7"/>
        <v>25210</v>
      </c>
      <c r="BX34" s="38" t="str">
        <f t="shared" si="8"/>
        <v>野洲市</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456363.15625042323</v>
      </c>
      <c r="BZ34" s="42"/>
      <c r="CA34" s="38" t="str">
        <f t="shared" si="9"/>
        <v>25210</v>
      </c>
      <c r="CB34" s="38" t="str">
        <f t="shared" si="10"/>
        <v>野洲市</v>
      </c>
      <c r="CC34" s="260">
        <f t="shared" si="11"/>
        <v>2.7192906986536515E-2</v>
      </c>
      <c r="CD34" s="260">
        <f t="shared" si="16"/>
        <v>5.040429712379673E-2</v>
      </c>
      <c r="CE34" s="260">
        <f t="shared" si="17"/>
        <v>0</v>
      </c>
      <c r="CF34" s="260">
        <f t="shared" si="18"/>
        <v>0</v>
      </c>
      <c r="CG34" s="260">
        <f t="shared" si="19"/>
        <v>0</v>
      </c>
      <c r="CH34" s="260">
        <f t="shared" si="20"/>
        <v>0</v>
      </c>
      <c r="CI34" s="260">
        <f t="shared" si="12"/>
        <v>7.7597204110333259E-2</v>
      </c>
      <c r="CK34" s="20" t="str">
        <f t="shared" si="13"/>
        <v>25210</v>
      </c>
      <c r="CL34" s="20" t="str">
        <f t="shared" si="14"/>
        <v>野洲市</v>
      </c>
      <c r="CM34" s="20">
        <f>VLOOKUP($CK34&amp;"_"&amp;$AZ$7,データシート1!$A:$BS,MATCH("ca_太陽光発電（10kW未満）",データシート1!$A$1:$BS$1,0),0)</f>
        <v>2375</v>
      </c>
      <c r="CN34" s="20">
        <f>VLOOKUP($CK34&amp;"_"&amp;$AZ$5,データシート1!$A:$BS,MATCH("ab_家庭",データシート1!$A$1:$BS$1,0),0)</f>
        <v>20716</v>
      </c>
      <c r="CO34" s="260">
        <f t="shared" si="15"/>
        <v>0.11464568449507627</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32202</v>
      </c>
      <c r="AY35" s="20" t="str">
        <f>IF(IFERROR(比較地域マスタ!$Z28,"")=0,"",IFERROR(比較地域マスタ!$Z28,""))</f>
        <v>浜田市</v>
      </c>
      <c r="BC35" s="960" t="str">
        <f t="shared" si="0"/>
        <v>32202</v>
      </c>
      <c r="BD35" s="123" t="str">
        <f t="shared" si="2"/>
        <v>浜田市</v>
      </c>
      <c r="BE35" s="40">
        <f>VLOOKUP($BC35&amp;"_"&amp;$AZ$7,データシート1!$A:$BS,MATCH("cb_"&amp;BE$12,データシート1!$A$1:$BS$1,0),0)</f>
        <v>5718.223</v>
      </c>
      <c r="BF35" s="40">
        <f>VLOOKUP($BC35&amp;"_"&amp;$AZ$7,データシート1!$A:$BS,MATCH("cb_"&amp;BF$12,データシート1!$A$1:$BS$1,0),0)</f>
        <v>48529.799999999996</v>
      </c>
      <c r="BG35" s="40">
        <f>VLOOKUP($BC35&amp;"_"&amp;$AZ$7,データシート1!$A:$BS,MATCH("cb_"&amp;BG$12,データシート1!$A$1:$BS$1,0),0)</f>
        <v>51880</v>
      </c>
      <c r="BH35" s="40">
        <f>VLOOKUP($BC35&amp;"_"&amp;$AZ$7,データシート1!$A:$BS,MATCH("cb_"&amp;BH$12,データシート1!$A$1:$BS$1,0),0)</f>
        <v>858</v>
      </c>
      <c r="BI35" s="40">
        <f>VLOOKUP($BC35&amp;"_"&amp;$AZ$7,データシート1!$A:$BS,MATCH("cb_"&amp;BI$12,データシート1!$A$1:$BS$1,0),0)</f>
        <v>0</v>
      </c>
      <c r="BJ35" s="40">
        <f>VLOOKUP($BC35&amp;"_"&amp;$AZ$7,データシート1!$A:$BS,MATCH("cb_"&amp;BJ$12,データシート1!$A$1:$BS$1,0),0)</f>
        <v>135940</v>
      </c>
      <c r="BK35" s="40">
        <f t="shared" si="3"/>
        <v>242926.02299999999</v>
      </c>
      <c r="BL35" s="42"/>
      <c r="BM35" s="960" t="str">
        <f t="shared" si="4"/>
        <v>32202</v>
      </c>
      <c r="BN35" s="123" t="str">
        <f t="shared" si="5"/>
        <v>浜田市</v>
      </c>
      <c r="BO35" s="40">
        <f>BE35*VLOOKUP(BO$12,別紙!$B$4:$E$10,MATCH("設備利用率",別紙!$B$4:$E$4,0),0)/100*8760/10^3</f>
        <v>6862.5537867599996</v>
      </c>
      <c r="BP35" s="40">
        <f>BF35*VLOOKUP(BP$12,別紙!$B$4:$E$10,MATCH("設備利用率",別紙!$B$4:$E$4,0),0)/100*8760/10^3</f>
        <v>64193.278247999988</v>
      </c>
      <c r="BQ35" s="40">
        <f>BG35*VLOOKUP(BQ$12,別紙!$B$4:$E$10,MATCH("設備利用率",別紙!$B$4:$E$4,0),0)/100*8760/10^3</f>
        <v>112708.26239999999</v>
      </c>
      <c r="BR35" s="40">
        <f>BH35*VLOOKUP(BR$12,別紙!$B$4:$E$10,MATCH("設備利用率",別紙!$B$4:$E$4,0),0)/100*8760/10^3</f>
        <v>4509.6480000000001</v>
      </c>
      <c r="BS35" s="40">
        <f>BI35*VLOOKUP(BS$12,別紙!$B$4:$E$10,MATCH("設備利用率",別紙!$B$4:$E$4,0),0)/100*8760/10^3</f>
        <v>0</v>
      </c>
      <c r="BT35" s="40">
        <f>BJ35*VLOOKUP(BT$12,別紙!$B$4:$E$10,MATCH("設備利用率",別紙!$B$4:$E$4,0),0)/100*8760/10^3</f>
        <v>952667.52</v>
      </c>
      <c r="BU35" s="40">
        <f t="shared" si="6"/>
        <v>1140941.2624347601</v>
      </c>
      <c r="BV35" s="42"/>
      <c r="BW35" s="38" t="str">
        <f t="shared" si="7"/>
        <v>32202</v>
      </c>
      <c r="BX35" s="38" t="str">
        <f t="shared" si="8"/>
        <v>浜田市</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391587.10626702756</v>
      </c>
      <c r="BZ35" s="42"/>
      <c r="CA35" s="38" t="str">
        <f t="shared" si="9"/>
        <v>32202</v>
      </c>
      <c r="CB35" s="38" t="str">
        <f t="shared" si="10"/>
        <v>浜田市</v>
      </c>
      <c r="CC35" s="260">
        <f t="shared" si="11"/>
        <v>1.7524973823015381E-2</v>
      </c>
      <c r="CD35" s="260">
        <f t="shared" si="16"/>
        <v>0.16393103148862589</v>
      </c>
      <c r="CE35" s="260">
        <f t="shared" si="17"/>
        <v>0.28782424292372638</v>
      </c>
      <c r="CF35" s="260">
        <f t="shared" si="18"/>
        <v>1.1516334240394579E-2</v>
      </c>
      <c r="CG35" s="260">
        <f t="shared" si="19"/>
        <v>0</v>
      </c>
      <c r="CH35" s="260">
        <f t="shared" si="20"/>
        <v>2.4328367935341713</v>
      </c>
      <c r="CI35" s="260">
        <f t="shared" si="12"/>
        <v>2.9136333760099333</v>
      </c>
      <c r="CK35" s="20" t="str">
        <f t="shared" si="13"/>
        <v>32202</v>
      </c>
      <c r="CL35" s="20" t="str">
        <f t="shared" si="14"/>
        <v>浜田市</v>
      </c>
      <c r="CM35" s="20">
        <f>VLOOKUP($CK35&amp;"_"&amp;$AZ$7,データシート1!$A:$BS,MATCH("ca_太陽光発電（10kW未満）",データシート1!$A$1:$BS$1,0),0)</f>
        <v>1252</v>
      </c>
      <c r="CN35" s="20">
        <f>VLOOKUP($CK35&amp;"_"&amp;$AZ$5,データシート1!$A:$BS,MATCH("ab_家庭",データシート1!$A$1:$BS$1,0),0)</f>
        <v>25760</v>
      </c>
      <c r="CO35" s="260">
        <f t="shared" si="15"/>
        <v>4.8602484472049692E-2</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15224</v>
      </c>
      <c r="AY36" s="20" t="str">
        <f>IF(IFERROR(比較地域マスタ!$Z29,"")=0,"",IFERROR(比較地域マスタ!$Z29,""))</f>
        <v>佐渡市</v>
      </c>
      <c r="BC36" s="960" t="str">
        <f t="shared" si="0"/>
        <v>15224</v>
      </c>
      <c r="BD36" s="123" t="str">
        <f t="shared" si="2"/>
        <v>佐渡市</v>
      </c>
      <c r="BE36" s="40">
        <f>VLOOKUP($BC36&amp;"_"&amp;$AZ$7,データシート1!$A:$BS,MATCH("cb_"&amp;BE$12,データシート1!$A$1:$BS$1,0),0)</f>
        <v>1699.7999999999995</v>
      </c>
      <c r="BF36" s="40">
        <f>VLOOKUP($BC36&amp;"_"&amp;$AZ$7,データシート1!$A:$BS,MATCH("cb_"&amp;BF$12,データシート1!$A$1:$BS$1,0),0)</f>
        <v>4266.0999999999995</v>
      </c>
      <c r="BG36" s="40">
        <f>VLOOKUP($BC36&amp;"_"&amp;$AZ$7,データシート1!$A:$BS,MATCH("cb_"&amp;BG$12,データシート1!$A$1:$BS$1,0),0)</f>
        <v>0</v>
      </c>
      <c r="BH36" s="40">
        <f>VLOOKUP($BC36&amp;"_"&amp;$AZ$7,データシート1!$A:$BS,MATCH("cb_"&amp;BH$12,データシート1!$A$1:$BS$1,0),0)</f>
        <v>184</v>
      </c>
      <c r="BI36" s="40">
        <f>VLOOKUP($BC36&amp;"_"&amp;$AZ$7,データシート1!$A:$BS,MATCH("cb_"&amp;BI$12,データシート1!$A$1:$BS$1,0),0)</f>
        <v>0</v>
      </c>
      <c r="BJ36" s="40">
        <f>VLOOKUP($BC36&amp;"_"&amp;$AZ$7,データシート1!$A:$BS,MATCH("cb_"&amp;BJ$12,データシート1!$A$1:$BS$1,0),0)</f>
        <v>0</v>
      </c>
      <c r="BK36" s="40">
        <f t="shared" si="3"/>
        <v>6149.8999999999987</v>
      </c>
      <c r="BL36" s="42"/>
      <c r="BM36" s="960" t="str">
        <f t="shared" si="4"/>
        <v>15224</v>
      </c>
      <c r="BN36" s="123" t="str">
        <f t="shared" si="5"/>
        <v>佐渡市</v>
      </c>
      <c r="BO36" s="40">
        <f>BE36*VLOOKUP(BO$12,別紙!$B$4:$E$10,MATCH("設備利用率",別紙!$B$4:$E$4,0),0)/100*8760/10^3</f>
        <v>2039.9639759999993</v>
      </c>
      <c r="BP36" s="40">
        <f>BF36*VLOOKUP(BP$12,別紙!$B$4:$E$10,MATCH("設備利用率",別紙!$B$4:$E$4,0),0)/100*8760/10^3</f>
        <v>5643.0264359999992</v>
      </c>
      <c r="BQ36" s="40">
        <f>BG36*VLOOKUP(BQ$12,別紙!$B$4:$E$10,MATCH("設備利用率",別紙!$B$4:$E$4,0),0)/100*8760/10^3</f>
        <v>0</v>
      </c>
      <c r="BR36" s="40">
        <f>BH36*VLOOKUP(BR$12,別紙!$B$4:$E$10,MATCH("設備利用率",別紙!$B$4:$E$4,0),0)/100*8760/10^3</f>
        <v>967.10400000000004</v>
      </c>
      <c r="BS36" s="40">
        <f>BI36*VLOOKUP(BS$12,別紙!$B$4:$E$10,MATCH("設備利用率",別紙!$B$4:$E$4,0),0)/100*8760/10^3</f>
        <v>0</v>
      </c>
      <c r="BT36" s="40">
        <f>BJ36*VLOOKUP(BT$12,別紙!$B$4:$E$10,MATCH("設備利用率",別紙!$B$4:$E$4,0),0)/100*8760/10^3</f>
        <v>0</v>
      </c>
      <c r="BU36" s="40">
        <f t="shared" si="6"/>
        <v>8650.0944119999986</v>
      </c>
      <c r="BV36" s="42"/>
      <c r="BW36" s="38" t="str">
        <f t="shared" si="7"/>
        <v>15224</v>
      </c>
      <c r="BX36" s="38" t="str">
        <f t="shared" si="8"/>
        <v>佐渡市</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240810.44915363452</v>
      </c>
      <c r="BZ36" s="42"/>
      <c r="CA36" s="38" t="str">
        <f t="shared" si="9"/>
        <v>15224</v>
      </c>
      <c r="CB36" s="38" t="str">
        <f t="shared" si="10"/>
        <v>佐渡市</v>
      </c>
      <c r="CC36" s="260">
        <f t="shared" si="11"/>
        <v>8.4712435991451673E-3</v>
      </c>
      <c r="CD36" s="260">
        <f t="shared" si="16"/>
        <v>2.3433478305585519E-2</v>
      </c>
      <c r="CE36" s="260">
        <f t="shared" si="17"/>
        <v>0</v>
      </c>
      <c r="CF36" s="260">
        <f t="shared" si="18"/>
        <v>4.016038354643813E-3</v>
      </c>
      <c r="CG36" s="260">
        <f t="shared" si="19"/>
        <v>0</v>
      </c>
      <c r="CH36" s="260">
        <f t="shared" si="20"/>
        <v>0</v>
      </c>
      <c r="CI36" s="260">
        <f t="shared" si="12"/>
        <v>3.5920760259374504E-2</v>
      </c>
      <c r="CK36" s="20" t="str">
        <f t="shared" si="13"/>
        <v>15224</v>
      </c>
      <c r="CL36" s="20" t="str">
        <f t="shared" si="14"/>
        <v>佐渡市</v>
      </c>
      <c r="CM36" s="20">
        <f>VLOOKUP($CK36&amp;"_"&amp;$AZ$7,データシート1!$A:$BS,MATCH("ca_太陽光発電（10kW未満）",データシート1!$A$1:$BS$1,0),0)</f>
        <v>357</v>
      </c>
      <c r="CN36" s="20">
        <f>VLOOKUP($CK36&amp;"_"&amp;$AZ$5,データシート1!$A:$BS,MATCH("ab_家庭",データシート1!$A$1:$BS$1,0),0)</f>
        <v>23267</v>
      </c>
      <c r="CO36" s="260">
        <f t="shared" si="15"/>
        <v>1.5343619718915201E-2</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43204</v>
      </c>
      <c r="AY37" s="20" t="str">
        <f>IF(IFERROR(比較地域マスタ!$Z30,"")=0,"",IFERROR(比較地域マスタ!$Z30,""))</f>
        <v>荒尾市</v>
      </c>
      <c r="BC37" s="960" t="str">
        <f t="shared" si="0"/>
        <v>43204</v>
      </c>
      <c r="BD37" s="123" t="str">
        <f t="shared" si="2"/>
        <v>荒尾市</v>
      </c>
      <c r="BE37" s="40">
        <f>VLOOKUP($BC37&amp;"_"&amp;$AZ$7,データシート1!$A:$BS,MATCH("cb_"&amp;BE$12,データシート1!$A$1:$BS$1,0),0)</f>
        <v>9463.222999999989</v>
      </c>
      <c r="BF37" s="40">
        <f>VLOOKUP($BC37&amp;"_"&amp;$AZ$7,データシート1!$A:$BS,MATCH("cb_"&amp;BF$12,データシート1!$A$1:$BS$1,0),0)</f>
        <v>41645.420000000013</v>
      </c>
      <c r="BG37" s="40">
        <f>VLOOKUP($BC37&amp;"_"&amp;$AZ$7,データシート1!$A:$BS,MATCH("cb_"&amp;BG$12,データシート1!$A$1:$BS$1,0),0)</f>
        <v>0</v>
      </c>
      <c r="BH37" s="40">
        <f>VLOOKUP($BC37&amp;"_"&amp;$AZ$7,データシート1!$A:$BS,MATCH("cb_"&amp;BH$12,データシート1!$A$1:$BS$1,0),0)</f>
        <v>0</v>
      </c>
      <c r="BI37" s="40">
        <f>VLOOKUP($BC37&amp;"_"&amp;$AZ$7,データシート1!$A:$BS,MATCH("cb_"&amp;BI$12,データシート1!$A$1:$BS$1,0),0)</f>
        <v>0</v>
      </c>
      <c r="BJ37" s="40">
        <f>VLOOKUP($BC37&amp;"_"&amp;$AZ$7,データシート1!$A:$BS,MATCH("cb_"&amp;BJ$12,データシート1!$A$1:$BS$1,0),0)</f>
        <v>12500</v>
      </c>
      <c r="BK37" s="40">
        <f t="shared" si="3"/>
        <v>63608.643000000004</v>
      </c>
      <c r="BL37" s="42"/>
      <c r="BM37" s="960" t="str">
        <f t="shared" si="4"/>
        <v>43204</v>
      </c>
      <c r="BN37" s="123" t="str">
        <f t="shared" si="5"/>
        <v>荒尾市</v>
      </c>
      <c r="BO37" s="40">
        <f>BE37*VLOOKUP(BO$12,別紙!$B$4:$E$10,MATCH("設備利用率",別紙!$B$4:$E$4,0),0)/100*8760/10^3</f>
        <v>11357.003186759988</v>
      </c>
      <c r="BP37" s="40">
        <f>BF37*VLOOKUP(BP$12,別紙!$B$4:$E$10,MATCH("設備利用率",別紙!$B$4:$E$4,0),0)/100*8760/10^3</f>
        <v>55086.895759200015</v>
      </c>
      <c r="BQ37" s="40">
        <f>BG37*VLOOKUP(BQ$12,別紙!$B$4:$E$10,MATCH("設備利用率",別紙!$B$4:$E$4,0),0)/100*8760/10^3</f>
        <v>0</v>
      </c>
      <c r="BR37" s="40">
        <f>BH37*VLOOKUP(BR$12,別紙!$B$4:$E$10,MATCH("設備利用率",別紙!$B$4:$E$4,0),0)/100*8760/10^3</f>
        <v>0</v>
      </c>
      <c r="BS37" s="40">
        <f>BI37*VLOOKUP(BS$12,別紙!$B$4:$E$10,MATCH("設備利用率",別紙!$B$4:$E$4,0),0)/100*8760/10^3</f>
        <v>0</v>
      </c>
      <c r="BT37" s="40">
        <f>BJ37*VLOOKUP(BT$12,別紙!$B$4:$E$10,MATCH("設備利用率",別紙!$B$4:$E$4,0),0)/100*8760/10^3</f>
        <v>87600</v>
      </c>
      <c r="BU37" s="40">
        <f t="shared" si="6"/>
        <v>154043.89894595998</v>
      </c>
      <c r="BV37" s="42"/>
      <c r="BW37" s="38" t="str">
        <f t="shared" si="7"/>
        <v>43204</v>
      </c>
      <c r="BX37" s="38" t="str">
        <f t="shared" si="8"/>
        <v>荒尾市</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233391.61550513809</v>
      </c>
      <c r="BZ37" s="42"/>
      <c r="CA37" s="38" t="str">
        <f t="shared" si="9"/>
        <v>43204</v>
      </c>
      <c r="CB37" s="38" t="str">
        <f t="shared" si="10"/>
        <v>荒尾市</v>
      </c>
      <c r="CC37" s="260">
        <f t="shared" si="11"/>
        <v>4.8660716290855638E-2</v>
      </c>
      <c r="CD37" s="260">
        <f t="shared" si="16"/>
        <v>0.23602774092793957</v>
      </c>
      <c r="CE37" s="260">
        <f t="shared" si="17"/>
        <v>0</v>
      </c>
      <c r="CF37" s="260">
        <f t="shared" si="18"/>
        <v>0</v>
      </c>
      <c r="CG37" s="260">
        <f t="shared" si="19"/>
        <v>0</v>
      </c>
      <c r="CH37" s="260">
        <f t="shared" si="20"/>
        <v>0.37533482002086532</v>
      </c>
      <c r="CI37" s="260">
        <f t="shared" si="12"/>
        <v>0.66002327723966037</v>
      </c>
      <c r="CK37" s="20" t="str">
        <f t="shared" si="13"/>
        <v>43204</v>
      </c>
      <c r="CL37" s="20" t="str">
        <f t="shared" si="14"/>
        <v>荒尾市</v>
      </c>
      <c r="CM37" s="20">
        <f>VLOOKUP($CK37&amp;"_"&amp;$AZ$7,データシート1!$A:$BS,MATCH("ca_太陽光発電（10kW未満）",データシート1!$A$1:$BS$1,0),0)</f>
        <v>1940</v>
      </c>
      <c r="CN37" s="20">
        <f>VLOOKUP($CK37&amp;"_"&amp;$AZ$5,データシート1!$A:$BS,MATCH("ab_家庭",データシート1!$A$1:$BS$1,0),0)</f>
        <v>24047</v>
      </c>
      <c r="CO37" s="260">
        <f t="shared" si="15"/>
        <v>8.0675344117769374E-2</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08207</v>
      </c>
      <c r="AY38" s="20" t="str">
        <f>IF(IFERROR(比較地域マスタ!$Z31,"")=0,"",IFERROR(比較地域マスタ!$Z31,""))</f>
        <v>結城市</v>
      </c>
      <c r="BC38" s="960" t="str">
        <f t="shared" si="0"/>
        <v>08207</v>
      </c>
      <c r="BD38" s="123" t="str">
        <f t="shared" si="2"/>
        <v>結城市</v>
      </c>
      <c r="BE38" s="40">
        <f>VLOOKUP($BC38&amp;"_"&amp;$AZ$7,データシート1!$A:$BS,MATCH("cb_"&amp;BE$12,データシート1!$A$1:$BS$1,0),0)</f>
        <v>9302.9999999999782</v>
      </c>
      <c r="BF38" s="40">
        <f>VLOOKUP($BC38&amp;"_"&amp;$AZ$7,データシート1!$A:$BS,MATCH("cb_"&amp;BF$12,データシート1!$A$1:$BS$1,0),0)</f>
        <v>41807.600000000013</v>
      </c>
      <c r="BG38" s="40">
        <f>VLOOKUP($BC38&amp;"_"&amp;$AZ$7,データシート1!$A:$BS,MATCH("cb_"&amp;BG$12,データシート1!$A$1:$BS$1,0),0)</f>
        <v>0</v>
      </c>
      <c r="BH38" s="40">
        <f>VLOOKUP($BC38&amp;"_"&amp;$AZ$7,データシート1!$A:$BS,MATCH("cb_"&amp;BH$12,データシート1!$A$1:$BS$1,0),0)</f>
        <v>0</v>
      </c>
      <c r="BI38" s="40">
        <f>VLOOKUP($BC38&amp;"_"&amp;$AZ$7,データシート1!$A:$BS,MATCH("cb_"&amp;BI$12,データシート1!$A$1:$BS$1,0),0)</f>
        <v>0</v>
      </c>
      <c r="BJ38" s="40">
        <f>VLOOKUP($BC38&amp;"_"&amp;$AZ$7,データシート1!$A:$BS,MATCH("cb_"&amp;BJ$12,データシート1!$A$1:$BS$1,0),0)</f>
        <v>0</v>
      </c>
      <c r="BK38" s="40">
        <f t="shared" si="3"/>
        <v>51110.599999999991</v>
      </c>
      <c r="BL38" s="42"/>
      <c r="BM38" s="960" t="str">
        <f t="shared" si="4"/>
        <v>08207</v>
      </c>
      <c r="BN38" s="123" t="str">
        <f t="shared" si="5"/>
        <v>結城市</v>
      </c>
      <c r="BO38" s="40">
        <f>BE38*VLOOKUP(BO$12,別紙!$B$4:$E$10,MATCH("設備利用率",別紙!$B$4:$E$4,0),0)/100*8760/10^3</f>
        <v>11164.716359999973</v>
      </c>
      <c r="BP38" s="40">
        <f>BF38*VLOOKUP(BP$12,別紙!$B$4:$E$10,MATCH("設備利用率",別紙!$B$4:$E$4,0),0)/100*8760/10^3</f>
        <v>55301.420976000009</v>
      </c>
      <c r="BQ38" s="40">
        <f>BG38*VLOOKUP(BQ$12,別紙!$B$4:$E$10,MATCH("設備利用率",別紙!$B$4:$E$4,0),0)/100*8760/10^3</f>
        <v>0</v>
      </c>
      <c r="BR38" s="40">
        <f>BH38*VLOOKUP(BR$12,別紙!$B$4:$E$10,MATCH("設備利用率",別紙!$B$4:$E$4,0),0)/100*8760/10^3</f>
        <v>0</v>
      </c>
      <c r="BS38" s="40">
        <f>BI38*VLOOKUP(BS$12,別紙!$B$4:$E$10,MATCH("設備利用率",別紙!$B$4:$E$4,0),0)/100*8760/10^3</f>
        <v>0</v>
      </c>
      <c r="BT38" s="40">
        <f>BJ38*VLOOKUP(BT$12,別紙!$B$4:$E$10,MATCH("設備利用率",別紙!$B$4:$E$4,0),0)/100*8760/10^3</f>
        <v>0</v>
      </c>
      <c r="BU38" s="40">
        <f t="shared" si="6"/>
        <v>66466.137335999985</v>
      </c>
      <c r="BV38" s="42"/>
      <c r="BW38" s="38" t="str">
        <f t="shared" si="7"/>
        <v>08207</v>
      </c>
      <c r="BX38" s="38" t="str">
        <f t="shared" si="8"/>
        <v>結城市</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441262.49074878416</v>
      </c>
      <c r="BZ38" s="42"/>
      <c r="CA38" s="38" t="str">
        <f t="shared" si="9"/>
        <v>08207</v>
      </c>
      <c r="CB38" s="38" t="str">
        <f t="shared" si="10"/>
        <v>結城市</v>
      </c>
      <c r="CC38" s="260">
        <f t="shared" si="11"/>
        <v>2.5301757103927909E-2</v>
      </c>
      <c r="CD38" s="260">
        <f t="shared" si="16"/>
        <v>0.12532545171051881</v>
      </c>
      <c r="CE38" s="260">
        <f t="shared" si="17"/>
        <v>0</v>
      </c>
      <c r="CF38" s="260">
        <f t="shared" si="18"/>
        <v>0</v>
      </c>
      <c r="CG38" s="260">
        <f t="shared" si="19"/>
        <v>0</v>
      </c>
      <c r="CH38" s="260">
        <f t="shared" si="20"/>
        <v>0</v>
      </c>
      <c r="CI38" s="260">
        <f t="shared" si="12"/>
        <v>0.15062720881444674</v>
      </c>
      <c r="CK38" s="20" t="str">
        <f t="shared" si="13"/>
        <v>08207</v>
      </c>
      <c r="CL38" s="20" t="str">
        <f t="shared" si="14"/>
        <v>結城市</v>
      </c>
      <c r="CM38" s="20">
        <f>VLOOKUP($CK38&amp;"_"&amp;$AZ$7,データシート1!$A:$BS,MATCH("ca_太陽光発電（10kW未満）",データシート1!$A$1:$BS$1,0),0)</f>
        <v>1992</v>
      </c>
      <c r="CN38" s="20">
        <f>VLOOKUP($CK38&amp;"_"&amp;$AZ$5,データシート1!$A:$BS,MATCH("ab_家庭",データシート1!$A$1:$BS$1,0),0)</f>
        <v>20794</v>
      </c>
      <c r="CO38" s="260">
        <f t="shared" si="15"/>
        <v>9.5796864480138508E-2</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23442</v>
      </c>
      <c r="AY39" s="20" t="str">
        <f>IF(IFERROR(比較地域マスタ!$Z32,"")=0,"",IFERROR(比較地域マスタ!$Z32,""))</f>
        <v>東浦町</v>
      </c>
      <c r="BC39" s="960" t="str">
        <f t="shared" si="0"/>
        <v>23442</v>
      </c>
      <c r="BD39" s="123" t="str">
        <f t="shared" si="2"/>
        <v>東浦町</v>
      </c>
      <c r="BE39" s="40">
        <f>VLOOKUP($BC39&amp;"_"&amp;$AZ$7,データシート1!$A:$BS,MATCH("cb_"&amp;BE$12,データシート1!$A$1:$BS$1,0),0)</f>
        <v>10724.999999999987</v>
      </c>
      <c r="BF39" s="40">
        <f>VLOOKUP($BC39&amp;"_"&amp;$AZ$7,データシート1!$A:$BS,MATCH("cb_"&amp;BF$12,データシート1!$A$1:$BS$1,0),0)</f>
        <v>26906.300000000003</v>
      </c>
      <c r="BG39" s="40">
        <f>VLOOKUP($BC39&amp;"_"&amp;$AZ$7,データシート1!$A:$BS,MATCH("cb_"&amp;BG$12,データシート1!$A$1:$BS$1,0),0)</f>
        <v>0</v>
      </c>
      <c r="BH39" s="40">
        <f>VLOOKUP($BC39&amp;"_"&amp;$AZ$7,データシート1!$A:$BS,MATCH("cb_"&amp;BH$12,データシート1!$A$1:$BS$1,0),0)</f>
        <v>0</v>
      </c>
      <c r="BI39" s="40">
        <f>VLOOKUP($BC39&amp;"_"&amp;$AZ$7,データシート1!$A:$BS,MATCH("cb_"&amp;BI$12,データシート1!$A$1:$BS$1,0),0)</f>
        <v>0</v>
      </c>
      <c r="BJ39" s="40">
        <f>VLOOKUP($BC39&amp;"_"&amp;$AZ$7,データシート1!$A:$BS,MATCH("cb_"&amp;BJ$12,データシート1!$A$1:$BS$1,0),0)</f>
        <v>2039.88</v>
      </c>
      <c r="BK39" s="40">
        <f t="shared" si="3"/>
        <v>39671.179999999986</v>
      </c>
      <c r="BL39" s="42"/>
      <c r="BM39" s="960" t="str">
        <f t="shared" si="4"/>
        <v>23442</v>
      </c>
      <c r="BN39" s="123" t="str">
        <f t="shared" si="5"/>
        <v>東浦町</v>
      </c>
      <c r="BO39" s="40">
        <f>BE39*VLOOKUP(BO$12,別紙!$B$4:$E$10,MATCH("設備利用率",別紙!$B$4:$E$4,0),0)/100*8760/10^3</f>
        <v>12871.286999999986</v>
      </c>
      <c r="BP39" s="40">
        <f>BF39*VLOOKUP(BP$12,別紙!$B$4:$E$10,MATCH("設備利用率",別紙!$B$4:$E$4,0),0)/100*8760/10^3</f>
        <v>35590.577388000005</v>
      </c>
      <c r="BQ39" s="40">
        <f>BG39*VLOOKUP(BQ$12,別紙!$B$4:$E$10,MATCH("設備利用率",別紙!$B$4:$E$4,0),0)/100*8760/10^3</f>
        <v>0</v>
      </c>
      <c r="BR39" s="40">
        <f>BH39*VLOOKUP(BR$12,別紙!$B$4:$E$10,MATCH("設備利用率",別紙!$B$4:$E$4,0),0)/100*8760/10^3</f>
        <v>0</v>
      </c>
      <c r="BS39" s="40">
        <f>BI39*VLOOKUP(BS$12,別紙!$B$4:$E$10,MATCH("設備利用率",別紙!$B$4:$E$4,0),0)/100*8760/10^3</f>
        <v>0</v>
      </c>
      <c r="BT39" s="40">
        <f>BJ39*VLOOKUP(BT$12,別紙!$B$4:$E$10,MATCH("設備利用率",別紙!$B$4:$E$4,0),0)/100*8760/10^3</f>
        <v>14295.479040000002</v>
      </c>
      <c r="BU39" s="40">
        <f t="shared" si="6"/>
        <v>62757.343427999993</v>
      </c>
      <c r="BV39" s="42"/>
      <c r="BW39" s="38" t="str">
        <f t="shared" si="7"/>
        <v>23442</v>
      </c>
      <c r="BX39" s="38" t="str">
        <f t="shared" si="8"/>
        <v>東浦町</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251689.8871989288</v>
      </c>
      <c r="BZ39" s="42"/>
      <c r="CA39" s="38" t="str">
        <f t="shared" si="9"/>
        <v>23442</v>
      </c>
      <c r="CB39" s="38" t="str">
        <f t="shared" si="10"/>
        <v>東浦町</v>
      </c>
      <c r="CC39" s="260">
        <f t="shared" si="11"/>
        <v>5.1139468268849721E-2</v>
      </c>
      <c r="CD39" s="260">
        <f t="shared" si="16"/>
        <v>0.14140646564742662</v>
      </c>
      <c r="CE39" s="260">
        <f t="shared" si="17"/>
        <v>0</v>
      </c>
      <c r="CF39" s="260">
        <f t="shared" si="18"/>
        <v>0</v>
      </c>
      <c r="CG39" s="260">
        <f t="shared" si="19"/>
        <v>0</v>
      </c>
      <c r="CH39" s="260">
        <f t="shared" si="20"/>
        <v>5.6797987392720496E-2</v>
      </c>
      <c r="CI39" s="260">
        <f t="shared" si="12"/>
        <v>0.24934392130899682</v>
      </c>
      <c r="CK39" s="20" t="str">
        <f t="shared" si="13"/>
        <v>23442</v>
      </c>
      <c r="CL39" s="20" t="str">
        <f t="shared" si="14"/>
        <v>東浦町</v>
      </c>
      <c r="CM39" s="20">
        <f>VLOOKUP($CK39&amp;"_"&amp;$AZ$7,データシート1!$A:$BS,MATCH("ca_太陽光発電（10kW未満）",データシート1!$A$1:$BS$1,0),0)</f>
        <v>2381</v>
      </c>
      <c r="CN39" s="20">
        <f>VLOOKUP($CK39&amp;"_"&amp;$AZ$5,データシート1!$A:$BS,MATCH("ab_家庭",データシート1!$A$1:$BS$1,0),0)</f>
        <v>21101</v>
      </c>
      <c r="CO39" s="260">
        <f t="shared" si="15"/>
        <v>0.11283825411117956</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40231</v>
      </c>
      <c r="AY40" s="20" t="str">
        <f>IF(IFERROR(比較地域マスタ!$Z33,"")=0,"",IFERROR(比較地域マスタ!$Z33,""))</f>
        <v>那珂川市</v>
      </c>
      <c r="BC40" s="960" t="str">
        <f t="shared" si="0"/>
        <v>40231</v>
      </c>
      <c r="BD40" s="123" t="str">
        <f t="shared" si="2"/>
        <v>那珂川市</v>
      </c>
      <c r="BE40" s="40">
        <f>VLOOKUP($BC40&amp;"_"&amp;$AZ$7,データシート1!$A:$BS,MATCH("cb_"&amp;BE$12,データシート1!$A$1:$BS$1,0),0)</f>
        <v>6840.7000000000062</v>
      </c>
      <c r="BF40" s="40">
        <f>VLOOKUP($BC40&amp;"_"&amp;$AZ$7,データシート1!$A:$BS,MATCH("cb_"&amp;BF$12,データシート1!$A$1:$BS$1,0),0)</f>
        <v>9325.5999999999985</v>
      </c>
      <c r="BG40" s="40">
        <f>VLOOKUP($BC40&amp;"_"&amp;$AZ$7,データシート1!$A:$BS,MATCH("cb_"&amp;BG$12,データシート1!$A$1:$BS$1,0),0)</f>
        <v>0</v>
      </c>
      <c r="BH40" s="40">
        <f>VLOOKUP($BC40&amp;"_"&amp;$AZ$7,データシート1!$A:$BS,MATCH("cb_"&amp;BH$12,データシート1!$A$1:$BS$1,0),0)</f>
        <v>2020</v>
      </c>
      <c r="BI40" s="40">
        <f>VLOOKUP($BC40&amp;"_"&amp;$AZ$7,データシート1!$A:$BS,MATCH("cb_"&amp;BI$12,データシート1!$A$1:$BS$1,0),0)</f>
        <v>0</v>
      </c>
      <c r="BJ40" s="40">
        <f>VLOOKUP($BC40&amp;"_"&amp;$AZ$7,データシート1!$A:$BS,MATCH("cb_"&amp;BJ$12,データシート1!$A$1:$BS$1,0),0)</f>
        <v>0</v>
      </c>
      <c r="BK40" s="40">
        <f t="shared" si="3"/>
        <v>18186.300000000003</v>
      </c>
      <c r="BL40" s="42"/>
      <c r="BM40" s="960" t="str">
        <f t="shared" si="4"/>
        <v>40231</v>
      </c>
      <c r="BN40" s="123" t="str">
        <f t="shared" si="5"/>
        <v>那珂川市</v>
      </c>
      <c r="BO40" s="40">
        <f>BE40*VLOOKUP(BO$12,別紙!$B$4:$E$10,MATCH("設備利用率",別紙!$B$4:$E$4,0),0)/100*8760/10^3</f>
        <v>8209.6608840000081</v>
      </c>
      <c r="BP40" s="40">
        <f>BF40*VLOOKUP(BP$12,別紙!$B$4:$E$10,MATCH("設備利用率",別紙!$B$4:$E$4,0),0)/100*8760/10^3</f>
        <v>12335.530655999995</v>
      </c>
      <c r="BQ40" s="40">
        <f>BG40*VLOOKUP(BQ$12,別紙!$B$4:$E$10,MATCH("設備利用率",別紙!$B$4:$E$4,0),0)/100*8760/10^3</f>
        <v>0</v>
      </c>
      <c r="BR40" s="40">
        <f>BH40*VLOOKUP(BR$12,別紙!$B$4:$E$10,MATCH("設備利用率",別紙!$B$4:$E$4,0),0)/100*8760/10^3</f>
        <v>10617.12</v>
      </c>
      <c r="BS40" s="40">
        <f>BI40*VLOOKUP(BS$12,別紙!$B$4:$E$10,MATCH("設備利用率",別紙!$B$4:$E$4,0),0)/100*8760/10^3</f>
        <v>0</v>
      </c>
      <c r="BT40" s="40">
        <f>BJ40*VLOOKUP(BT$12,別紙!$B$4:$E$10,MATCH("設備利用率",別紙!$B$4:$E$4,0),0)/100*8760/10^3</f>
        <v>0</v>
      </c>
      <c r="BU40" s="40">
        <f t="shared" si="6"/>
        <v>31162.311540000002</v>
      </c>
      <c r="BV40" s="42"/>
      <c r="BW40" s="38" t="str">
        <f t="shared" si="7"/>
        <v>40231</v>
      </c>
      <c r="BX40" s="38" t="str">
        <f t="shared" si="8"/>
        <v>那珂川市</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185759.72200982829</v>
      </c>
      <c r="BZ40" s="42"/>
      <c r="CA40" s="38" t="str">
        <f t="shared" si="9"/>
        <v>40231</v>
      </c>
      <c r="CB40" s="38" t="str">
        <f t="shared" si="10"/>
        <v>那珂川市</v>
      </c>
      <c r="CC40" s="260">
        <f t="shared" si="11"/>
        <v>4.419505367027652E-2</v>
      </c>
      <c r="CD40" s="260">
        <f t="shared" si="16"/>
        <v>6.6405841495323401E-2</v>
      </c>
      <c r="CE40" s="260">
        <f t="shared" si="17"/>
        <v>0</v>
      </c>
      <c r="CF40" s="260">
        <f t="shared" si="18"/>
        <v>5.7155124292435494E-2</v>
      </c>
      <c r="CG40" s="260">
        <f t="shared" si="19"/>
        <v>0</v>
      </c>
      <c r="CH40" s="260">
        <f t="shared" si="20"/>
        <v>0</v>
      </c>
      <c r="CI40" s="260">
        <f t="shared" si="12"/>
        <v>0.16775601945803542</v>
      </c>
      <c r="CK40" s="20" t="str">
        <f t="shared" si="13"/>
        <v>40231</v>
      </c>
      <c r="CL40" s="20" t="str">
        <f t="shared" si="14"/>
        <v>那珂川市</v>
      </c>
      <c r="CM40" s="20">
        <f>VLOOKUP($CK40&amp;"_"&amp;$AZ$7,データシート1!$A:$BS,MATCH("ca_太陽光発電（10kW未満）",データシート1!$A$1:$BS$1,0),0)</f>
        <v>1520</v>
      </c>
      <c r="CN40" s="20">
        <f>VLOOKUP($CK40&amp;"_"&amp;$AZ$5,データシート1!$A:$BS,MATCH("ab_家庭",データシート1!$A$1:$BS$1,0),0)</f>
        <v>21328</v>
      </c>
      <c r="CO40" s="260">
        <f t="shared" si="15"/>
        <v>7.1267816954238561E-2</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45204</v>
      </c>
      <c r="AY41" s="20" t="str">
        <f>IF(IFERROR(比較地域マスタ!$Z34,"")=0,"",IFERROR(比較地域マスタ!$Z34,""))</f>
        <v>日南市</v>
      </c>
      <c r="BC41" s="960" t="str">
        <f t="shared" si="0"/>
        <v>45204</v>
      </c>
      <c r="BD41" s="123" t="str">
        <f t="shared" si="2"/>
        <v>日南市</v>
      </c>
      <c r="BE41" s="40">
        <f>VLOOKUP($BC41&amp;"_"&amp;$AZ$7,データシート1!$A:$BS,MATCH("cb_"&amp;BE$12,データシート1!$A$1:$BS$1,0),0)</f>
        <v>9771.8199999999852</v>
      </c>
      <c r="BF41" s="40">
        <f>VLOOKUP($BC41&amp;"_"&amp;$AZ$7,データシート1!$A:$BS,MATCH("cb_"&amp;BF$12,データシート1!$A$1:$BS$1,0),0)</f>
        <v>46890.8</v>
      </c>
      <c r="BG41" s="40">
        <f>VLOOKUP($BC41&amp;"_"&amp;$AZ$7,データシート1!$A:$BS,MATCH("cb_"&amp;BG$12,データシート1!$A$1:$BS$1,0),0)</f>
        <v>0</v>
      </c>
      <c r="BH41" s="40">
        <f>VLOOKUP($BC41&amp;"_"&amp;$AZ$7,データシート1!$A:$BS,MATCH("cb_"&amp;BH$12,データシート1!$A$1:$BS$1,0),0)</f>
        <v>520</v>
      </c>
      <c r="BI41" s="40">
        <f>VLOOKUP($BC41&amp;"_"&amp;$AZ$7,データシート1!$A:$BS,MATCH("cb_"&amp;BI$12,データシート1!$A$1:$BS$1,0),0)</f>
        <v>0</v>
      </c>
      <c r="BJ41" s="40">
        <f>VLOOKUP($BC41&amp;"_"&amp;$AZ$7,データシート1!$A:$BS,MATCH("cb_"&amp;BJ$12,データシート1!$A$1:$BS$1,0),0)</f>
        <v>27020</v>
      </c>
      <c r="BK41" s="40">
        <f t="shared" si="3"/>
        <v>84202.62</v>
      </c>
      <c r="BL41" s="42"/>
      <c r="BM41" s="960" t="str">
        <f t="shared" si="4"/>
        <v>45204</v>
      </c>
      <c r="BN41" s="123" t="str">
        <f t="shared" si="5"/>
        <v>日南市</v>
      </c>
      <c r="BO41" s="40">
        <f>BE41*VLOOKUP(BO$12,別紙!$B$4:$E$10,MATCH("設備利用率",別紙!$B$4:$E$4,0),0)/100*8760/10^3</f>
        <v>11727.356618399981</v>
      </c>
      <c r="BP41" s="40">
        <f>BF41*VLOOKUP(BP$12,別紙!$B$4:$E$10,MATCH("設備利用率",別紙!$B$4:$E$4,0),0)/100*8760/10^3</f>
        <v>62025.274608000007</v>
      </c>
      <c r="BQ41" s="40">
        <f>BG41*VLOOKUP(BQ$12,別紙!$B$4:$E$10,MATCH("設備利用率",別紙!$B$4:$E$4,0),0)/100*8760/10^3</f>
        <v>0</v>
      </c>
      <c r="BR41" s="40">
        <f>BH41*VLOOKUP(BR$12,別紙!$B$4:$E$10,MATCH("設備利用率",別紙!$B$4:$E$4,0),0)/100*8760/10^3</f>
        <v>2733.12</v>
      </c>
      <c r="BS41" s="40">
        <f>BI41*VLOOKUP(BS$12,別紙!$B$4:$E$10,MATCH("設備利用率",別紙!$B$4:$E$4,0),0)/100*8760/10^3</f>
        <v>0</v>
      </c>
      <c r="BT41" s="40">
        <f>BJ41*VLOOKUP(BT$12,別紙!$B$4:$E$10,MATCH("設備利用率",別紙!$B$4:$E$4,0),0)/100*8760/10^3</f>
        <v>189356.16</v>
      </c>
      <c r="BU41" s="40">
        <f t="shared" si="6"/>
        <v>265841.9112264</v>
      </c>
      <c r="BV41" s="42"/>
      <c r="BW41" s="38" t="str">
        <f t="shared" si="7"/>
        <v>45204</v>
      </c>
      <c r="BX41" s="38" t="str">
        <f t="shared" si="8"/>
        <v>日南市</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301392.68558785878</v>
      </c>
      <c r="BZ41" s="42"/>
      <c r="CA41" s="38" t="str">
        <f t="shared" si="9"/>
        <v>45204</v>
      </c>
      <c r="CB41" s="38" t="str">
        <f t="shared" si="10"/>
        <v>日南市</v>
      </c>
      <c r="CC41" s="260">
        <f t="shared" si="11"/>
        <v>3.8910554831568224E-2</v>
      </c>
      <c r="CD41" s="260">
        <f t="shared" si="16"/>
        <v>0.20579555368777874</v>
      </c>
      <c r="CE41" s="260">
        <f t="shared" si="17"/>
        <v>0</v>
      </c>
      <c r="CF41" s="260">
        <f t="shared" si="18"/>
        <v>9.0683023533537944E-3</v>
      </c>
      <c r="CG41" s="260">
        <f t="shared" si="19"/>
        <v>0</v>
      </c>
      <c r="CH41" s="260">
        <f t="shared" si="20"/>
        <v>0.62827058868620389</v>
      </c>
      <c r="CI41" s="260">
        <f t="shared" si="12"/>
        <v>0.8820449995589047</v>
      </c>
      <c r="CK41" s="20" t="str">
        <f t="shared" si="13"/>
        <v>45204</v>
      </c>
      <c r="CL41" s="20" t="str">
        <f t="shared" si="14"/>
        <v>日南市</v>
      </c>
      <c r="CM41" s="20">
        <f>VLOOKUP($CK41&amp;"_"&amp;$AZ$7,データシート1!$A:$BS,MATCH("ca_太陽光発電（10kW未満）",データシート1!$A$1:$BS$1,0),0)</f>
        <v>1915</v>
      </c>
      <c r="CN41" s="20">
        <f>VLOOKUP($CK41&amp;"_"&amp;$AZ$5,データシート1!$A:$BS,MATCH("ab_家庭",データシート1!$A$1:$BS$1,0),0)</f>
        <v>26257</v>
      </c>
      <c r="CO41" s="260">
        <f t="shared" si="15"/>
        <v>7.2932932170468825E-2</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f>比較地域マスタ!$Y35</f>
        <v>0</v>
      </c>
      <c r="AY42" s="20" t="str">
        <f>IF(IFERROR(比較地域マスタ!$Z35,"")=0,"",IFERROR(比較地域マスタ!$Z35,""))</f>
        <v/>
      </c>
      <c r="BC42" s="960">
        <f t="shared" si="0"/>
        <v>0</v>
      </c>
      <c r="BD42" s="123" t="str">
        <f t="shared" si="2"/>
        <v/>
      </c>
      <c r="BE42" s="40" t="e">
        <f>VLOOKUP($BC42&amp;"_"&amp;$AZ$7,データシート1!$A:$BS,MATCH("cb_"&amp;BE$12,データシート1!$A$1:$BS$1,0),0)</f>
        <v>#N/A</v>
      </c>
      <c r="BF42" s="40" t="e">
        <f>VLOOKUP($BC42&amp;"_"&amp;$AZ$7,データシート1!$A:$BS,MATCH("cb_"&amp;BF$12,データシート1!$A$1:$BS$1,0),0)</f>
        <v>#N/A</v>
      </c>
      <c r="BG42" s="40" t="e">
        <f>VLOOKUP($BC42&amp;"_"&amp;$AZ$7,データシート1!$A:$BS,MATCH("cb_"&amp;BG$12,データシート1!$A$1:$BS$1,0),0)</f>
        <v>#N/A</v>
      </c>
      <c r="BH42" s="40" t="e">
        <f>VLOOKUP($BC42&amp;"_"&amp;$AZ$7,データシート1!$A:$BS,MATCH("cb_"&amp;BH$12,データシート1!$A$1:$BS$1,0),0)</f>
        <v>#N/A</v>
      </c>
      <c r="BI42" s="40" t="e">
        <f>VLOOKUP($BC42&amp;"_"&amp;$AZ$7,データシート1!$A:$BS,MATCH("cb_"&amp;BI$12,データシート1!$A$1:$BS$1,0),0)</f>
        <v>#N/A</v>
      </c>
      <c r="BJ42" s="40" t="e">
        <f>VLOOKUP($BC42&amp;"_"&amp;$AZ$7,データシート1!$A:$BS,MATCH("cb_"&amp;BJ$12,データシート1!$A$1:$BS$1,0),0)</f>
        <v>#N/A</v>
      </c>
      <c r="BK42" s="40" t="e">
        <f t="shared" si="3"/>
        <v>#N/A</v>
      </c>
      <c r="BL42" s="42"/>
      <c r="BM42" s="960">
        <f t="shared" si="4"/>
        <v>0</v>
      </c>
      <c r="BN42" s="123" t="str">
        <f t="shared" si="5"/>
        <v/>
      </c>
      <c r="BO42" s="40" t="e">
        <f>BE42*VLOOKUP(BO$12,別紙!$B$4:$E$10,MATCH("設備利用率",別紙!$B$4:$E$4,0),0)/100*8760/10^3</f>
        <v>#N/A</v>
      </c>
      <c r="BP42" s="40" t="e">
        <f>BF42*VLOOKUP(BP$12,別紙!$B$4:$E$10,MATCH("設備利用率",別紙!$B$4:$E$4,0),0)/100*8760/10^3</f>
        <v>#N/A</v>
      </c>
      <c r="BQ42" s="40" t="e">
        <f>BG42*VLOOKUP(BQ$12,別紙!$B$4:$E$10,MATCH("設備利用率",別紙!$B$4:$E$4,0),0)/100*8760/10^3</f>
        <v>#N/A</v>
      </c>
      <c r="BR42" s="40" t="e">
        <f>BH42*VLOOKUP(BR$12,別紙!$B$4:$E$10,MATCH("設備利用率",別紙!$B$4:$E$4,0),0)/100*8760/10^3</f>
        <v>#N/A</v>
      </c>
      <c r="BS42" s="40" t="e">
        <f>BI42*VLOOKUP(BS$12,別紙!$B$4:$E$10,MATCH("設備利用率",別紙!$B$4:$E$4,0),0)/100*8760/10^3</f>
        <v>#N/A</v>
      </c>
      <c r="BT42" s="40" t="e">
        <f>BJ42*VLOOKUP(BT$12,別紙!$B$4:$E$10,MATCH("設備利用率",別紙!$B$4:$E$4,0),0)/100*8760/10^3</f>
        <v>#N/A</v>
      </c>
      <c r="BU42" s="40" t="e">
        <f t="shared" si="6"/>
        <v>#N/A</v>
      </c>
      <c r="BV42" s="42"/>
      <c r="BW42" s="38">
        <f t="shared" si="7"/>
        <v>0</v>
      </c>
      <c r="BX42" s="38" t="str">
        <f t="shared" si="8"/>
        <v/>
      </c>
      <c r="BY42" s="38" t="e">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#N/A</v>
      </c>
      <c r="BZ42" s="42"/>
      <c r="CA42" s="38">
        <f t="shared" si="9"/>
        <v>0</v>
      </c>
      <c r="CB42" s="38" t="str">
        <f t="shared" si="10"/>
        <v/>
      </c>
      <c r="CC42" s="260" t="e">
        <f t="shared" si="11"/>
        <v>#N/A</v>
      </c>
      <c r="CD42" s="260" t="e">
        <f t="shared" si="16"/>
        <v>#N/A</v>
      </c>
      <c r="CE42" s="260" t="e">
        <f t="shared" si="17"/>
        <v>#N/A</v>
      </c>
      <c r="CF42" s="260" t="e">
        <f t="shared" si="18"/>
        <v>#N/A</v>
      </c>
      <c r="CG42" s="260" t="e">
        <f t="shared" si="19"/>
        <v>#N/A</v>
      </c>
      <c r="CH42" s="260" t="e">
        <f t="shared" si="20"/>
        <v>#N/A</v>
      </c>
      <c r="CI42" s="260" t="e">
        <f t="shared" si="12"/>
        <v>#N/A</v>
      </c>
      <c r="CK42" s="20">
        <f t="shared" si="13"/>
        <v>0</v>
      </c>
      <c r="CL42" s="20" t="str">
        <f t="shared" si="14"/>
        <v/>
      </c>
      <c r="CM42" s="20" t="e">
        <f>VLOOKUP($CK42&amp;"_"&amp;$AZ$7,データシート1!$A:$BS,MATCH("ca_太陽光発電（10kW未満）",データシート1!$A$1:$BS$1,0),0)</f>
        <v>#N/A</v>
      </c>
      <c r="CN42" s="20" t="e">
        <f>VLOOKUP($CK42&amp;"_"&amp;$AZ$5,データシート1!$A:$BS,MATCH("ab_家庭",データシート1!$A$1:$BS$1,0),0)</f>
        <v>#N/A</v>
      </c>
      <c r="CO42" s="260" t="e">
        <f t="shared" si="15"/>
        <v>#N/A</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1621</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1622</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1606</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11219</v>
      </c>
      <c r="AY72" s="20" t="str">
        <f>IF(IFERROR(比較地域マスタ!$AE7,"")=0,"",IFERROR(比較地域マスタ!$AE7,""))</f>
        <v>上尾市</v>
      </c>
      <c r="AZ72" s="18"/>
      <c r="BA72" s="24">
        <v>1</v>
      </c>
      <c r="BB72" s="24">
        <v>1</v>
      </c>
      <c r="BC72" s="20" t="str">
        <f>AX72</f>
        <v>11219</v>
      </c>
      <c r="BD72" s="20" t="str">
        <f>AY72</f>
        <v>上尾市</v>
      </c>
      <c r="BE72" s="953">
        <f>VLOOKUP(BC72&amp;"_令和4年度",データシート3!A:AB,MATCH("ea_"&amp;"太陽光（建物系）"&amp;"_年間発電",データシート3!$A$1:$AB$1,0),0)/10^3+VLOOKUP(BC72&amp;"_令和4年度",データシート3!A:AB,MATCH("ea_"&amp;"太陽光（土地系）"&amp;"_年間発電",データシート3!$A$1:$AB$1,0),0)/10^3</f>
        <v>873563.96600000001</v>
      </c>
      <c r="BF72" s="953">
        <f>VLOOKUP(BC72&amp;"_令和4年度",データシート3!A:AB,MATCH("ea_"&amp;"風力（陸上）"&amp;"_年間発電",データシート3!$A$1:$AB$1,0),0)/10^3</f>
        <v>0</v>
      </c>
      <c r="BG72" s="953">
        <f>VLOOKUP(BC72&amp;"_令和4年度",データシート3!A:AB,MATCH("ea_"&amp;"中小水（河川）"&amp;"_年間発電",データシート3!$A$1:$AB$1,0),0)/10^3+VLOOKUP(BC72&amp;"_令和4年度",データシート3!A:AB,MATCH("ea_"&amp;"中小水（農業用水路）"&amp;"_年間発電",データシート3!$A$1:$AB$1,0),0)/10^3</f>
        <v>0</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268.827</v>
      </c>
      <c r="BI72" s="953">
        <f>SUM(BE72:BH72)</f>
        <v>873832.79300000006</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1080789.423795084</v>
      </c>
      <c r="BK72" s="953">
        <f t="shared" ref="BK72:BK103" si="21">BI72-BJ72</f>
        <v>-206956.63079508394</v>
      </c>
      <c r="BL72" s="953">
        <f t="shared" ref="BL72:BL103" si="22">IF(BK72&gt;0,0,BK72)</f>
        <v>-206956.63079508394</v>
      </c>
      <c r="BM72" s="953">
        <f t="shared" ref="BM72:BM103" si="23">IF(BK72&gt;0,BK72,0)</f>
        <v>0</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11227</v>
      </c>
      <c r="AY73" s="20" t="str">
        <f>IF(IFERROR(比較地域マスタ!$AE8,"")=0,"",IFERROR(比較地域マスタ!$AE8,""))</f>
        <v>朝霞市</v>
      </c>
      <c r="AZ73" s="18"/>
      <c r="BA73" s="24">
        <v>2</v>
      </c>
      <c r="BB73" s="24">
        <v>1</v>
      </c>
      <c r="BC73" s="20" t="str">
        <f t="shared" ref="BC73:BC136" si="24">AX73</f>
        <v>11227</v>
      </c>
      <c r="BD73" s="20" t="str">
        <f t="shared" ref="BD73:BD136" si="25">AY73</f>
        <v>朝霞市</v>
      </c>
      <c r="BE73" s="953">
        <f>VLOOKUP(BC73&amp;"_令和4年度",データシート3!A:AB,MATCH("ea_"&amp;"太陽光（建物系）"&amp;"_年間発電",データシート3!$A$1:$AB$1,0),0)/10^3+VLOOKUP(BC73&amp;"_令和4年度",データシート3!A:AB,MATCH("ea_"&amp;"太陽光（土地系）"&amp;"_年間発電",データシート3!$A$1:$AB$1,0),0)/10^3</f>
        <v>324884.85800000007</v>
      </c>
      <c r="BF73" s="953">
        <f>VLOOKUP(BC73&amp;"_令和4年度",データシート3!A:AB,MATCH("ea_"&amp;"風力（陸上）"&amp;"_年間発電",データシート3!$A$1:$AB$1,0),0)/10^3</f>
        <v>0</v>
      </c>
      <c r="BG73" s="953">
        <f>VLOOKUP(BC73&amp;"_令和4年度",データシート3!A:AB,MATCH("ea_"&amp;"中小水（河川）"&amp;"_年間発電",データシート3!$A$1:$AB$1,0),0)/10^3+VLOOKUP(BC73&amp;"_令和4年度",データシート3!A:AB,MATCH("ea_"&amp;"中小水（農業用水路）"&amp;"_年間発電",データシート3!$A$1:$AB$1,0),0)/10^3</f>
        <v>0</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240.374</v>
      </c>
      <c r="BI73" s="953">
        <f t="shared" ref="BI73:BI136" si="26">SUM(BE73:BH73)</f>
        <v>325125.23200000008</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557654.2979475304</v>
      </c>
      <c r="BK73" s="953">
        <f t="shared" si="21"/>
        <v>-232529.06594753033</v>
      </c>
      <c r="BL73" s="953">
        <f t="shared" si="22"/>
        <v>-232529.06594753033</v>
      </c>
      <c r="BM73" s="953">
        <f t="shared" si="23"/>
        <v>0</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11301</v>
      </c>
      <c r="AY74" s="20" t="str">
        <f>IF(IFERROR(比較地域マスタ!$AE9,"")=0,"",IFERROR(比較地域マスタ!$AE9,""))</f>
        <v>伊奈町</v>
      </c>
      <c r="AZ74" s="18"/>
      <c r="BA74" s="24">
        <v>3</v>
      </c>
      <c r="BB74" s="24">
        <v>1</v>
      </c>
      <c r="BC74" s="20" t="str">
        <f t="shared" si="24"/>
        <v>11301</v>
      </c>
      <c r="BD74" s="20" t="str">
        <f t="shared" si="25"/>
        <v>伊奈町</v>
      </c>
      <c r="BE74" s="953">
        <f>VLOOKUP(BC74&amp;"_令和4年度",データシート3!A:AB,MATCH("ea_"&amp;"太陽光（建物系）"&amp;"_年間発電",データシート3!$A$1:$AB$1,0),0)/10^3+VLOOKUP(BC74&amp;"_令和4年度",データシート3!A:AB,MATCH("ea_"&amp;"太陽光（土地系）"&amp;"_年間発電",データシート3!$A$1:$AB$1,0),0)/10^3</f>
        <v>229077.96300000005</v>
      </c>
      <c r="BF74" s="953">
        <f>VLOOKUP(BC74&amp;"_令和4年度",データシート3!A:AB,MATCH("ea_"&amp;"風力（陸上）"&amp;"_年間発電",データシート3!$A$1:$AB$1,0),0)/10^3</f>
        <v>0</v>
      </c>
      <c r="BG74" s="953">
        <f>VLOOKUP(BC74&amp;"_令和4年度",データシート3!A:AB,MATCH("ea_"&amp;"中小水（河川）"&amp;"_年間発電",データシート3!$A$1:$AB$1,0),0)/10^3+VLOOKUP(BC74&amp;"_令和4年度",データシート3!A:AB,MATCH("ea_"&amp;"中小水（農業用水路）"&amp;"_年間発電",データシート3!$A$1:$AB$1,0),0)/10^3</f>
        <v>0</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254.84600000000003</v>
      </c>
      <c r="BI74" s="953">
        <f t="shared" si="26"/>
        <v>229332.80900000004</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204056.71665180771</v>
      </c>
      <c r="BK74" s="953">
        <f t="shared" si="21"/>
        <v>25276.092348192324</v>
      </c>
      <c r="BL74" s="953">
        <f t="shared" si="22"/>
        <v>0</v>
      </c>
      <c r="BM74" s="953">
        <f t="shared" si="23"/>
        <v>25276.092348192324</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11225</v>
      </c>
      <c r="AY75" s="20" t="str">
        <f>IF(IFERROR(比較地域マスタ!$AE10,"")=0,"",IFERROR(比較地域マスタ!$AE10,""))</f>
        <v>入間市</v>
      </c>
      <c r="AZ75" s="18"/>
      <c r="BA75" s="24">
        <v>4</v>
      </c>
      <c r="BB75" s="24">
        <v>1</v>
      </c>
      <c r="BC75" s="20" t="str">
        <f t="shared" si="24"/>
        <v>11225</v>
      </c>
      <c r="BD75" s="20" t="str">
        <f t="shared" si="25"/>
        <v>入間市</v>
      </c>
      <c r="BE75" s="953">
        <f>VLOOKUP(BC75&amp;"_令和4年度",データシート3!A:AB,MATCH("ea_"&amp;"太陽光（建物系）"&amp;"_年間発電",データシート3!$A$1:$AB$1,0),0)/10^3+VLOOKUP(BC75&amp;"_令和4年度",データシート3!A:AB,MATCH("ea_"&amp;"太陽光（土地系）"&amp;"_年間発電",データシート3!$A$1:$AB$1,0),0)/10^3</f>
        <v>746247.61100000003</v>
      </c>
      <c r="BF75" s="953">
        <f>VLOOKUP(BC75&amp;"_令和4年度",データシート3!A:AB,MATCH("ea_"&amp;"風力（陸上）"&amp;"_年間発電",データシート3!$A$1:$AB$1,0),0)/10^3</f>
        <v>0</v>
      </c>
      <c r="BG75" s="953">
        <f>VLOOKUP(BC75&amp;"_令和4年度",データシート3!A:AB,MATCH("ea_"&amp;"中小水（河川）"&amp;"_年間発電",データシート3!$A$1:$AB$1,0),0)/10^3+VLOOKUP(BC75&amp;"_令和4年度",データシート3!A:AB,MATCH("ea_"&amp;"中小水（農業用水路）"&amp;"_年間発電",データシート3!$A$1:$AB$1,0),0)/10^3</f>
        <v>0</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0</v>
      </c>
      <c r="BI75" s="953">
        <f t="shared" si="26"/>
        <v>746247.61100000003</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825680.41300765332</v>
      </c>
      <c r="BK75" s="953">
        <f t="shared" si="21"/>
        <v>-79432.802007653285</v>
      </c>
      <c r="BL75" s="953">
        <f t="shared" si="22"/>
        <v>-79432.802007653285</v>
      </c>
      <c r="BM75" s="953">
        <f t="shared" si="23"/>
        <v>0</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11365</v>
      </c>
      <c r="AY76" s="20" t="str">
        <f>IF(IFERROR(比較地域マスタ!$AE11,"")=0,"",IFERROR(比較地域マスタ!$AE11,""))</f>
        <v>小鹿野町</v>
      </c>
      <c r="AZ76" s="18"/>
      <c r="BA76" s="24">
        <v>5</v>
      </c>
      <c r="BB76" s="24">
        <v>1</v>
      </c>
      <c r="BC76" s="20" t="str">
        <f t="shared" si="24"/>
        <v>11365</v>
      </c>
      <c r="BD76" s="20" t="str">
        <f t="shared" si="25"/>
        <v>小鹿野町</v>
      </c>
      <c r="BE76" s="953">
        <f>VLOOKUP(BC76&amp;"_令和4年度",データシート3!A:AB,MATCH("ea_"&amp;"太陽光（建物系）"&amp;"_年間発電",データシート3!$A$1:$AB$1,0),0)/10^3+VLOOKUP(BC76&amp;"_令和4年度",データシート3!A:AB,MATCH("ea_"&amp;"太陽光（土地系）"&amp;"_年間発電",データシート3!$A$1:$AB$1,0),0)/10^3</f>
        <v>213304.342</v>
      </c>
      <c r="BF76" s="953">
        <f>VLOOKUP(BC76&amp;"_令和4年度",データシート3!A:AB,MATCH("ea_"&amp;"風力（陸上）"&amp;"_年間発電",データシート3!$A$1:$AB$1,0),0)/10^3</f>
        <v>0</v>
      </c>
      <c r="BG76" s="953">
        <f>VLOOKUP(BC76&amp;"_令和4年度",データシート3!A:AB,MATCH("ea_"&amp;"中小水（河川）"&amp;"_年間発電",データシート3!$A$1:$AB$1,0),0)/10^3+VLOOKUP(BC76&amp;"_令和4年度",データシート3!A:AB,MATCH("ea_"&amp;"中小水（農業用水路）"&amp;"_年間発電",データシート3!$A$1:$AB$1,0),0)/10^3</f>
        <v>3199.8980000000001</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0</v>
      </c>
      <c r="BI76" s="953">
        <f t="shared" si="26"/>
        <v>216504.24</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52593.463532372305</v>
      </c>
      <c r="BK76" s="953">
        <f t="shared" si="21"/>
        <v>163910.77646762767</v>
      </c>
      <c r="BL76" s="953">
        <f t="shared" si="22"/>
        <v>0</v>
      </c>
      <c r="BM76" s="953">
        <f t="shared" si="23"/>
        <v>163910.77646762767</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11343</v>
      </c>
      <c r="AY77" s="20" t="str">
        <f>IF(IFERROR(比較地域マスタ!$AE12,"")=0,"",IFERROR(比較地域マスタ!$AE12,""))</f>
        <v>小川町</v>
      </c>
      <c r="AZ77" s="18"/>
      <c r="BA77" s="24">
        <v>6</v>
      </c>
      <c r="BB77" s="24">
        <v>1</v>
      </c>
      <c r="BC77" s="20" t="str">
        <f t="shared" si="24"/>
        <v>11343</v>
      </c>
      <c r="BD77" s="20" t="str">
        <f t="shared" si="25"/>
        <v>小川町</v>
      </c>
      <c r="BE77" s="953">
        <f>VLOOKUP(BC77&amp;"_令和4年度",データシート3!A:AB,MATCH("ea_"&amp;"太陽光（建物系）"&amp;"_年間発電",データシート3!$A$1:$AB$1,0),0)/10^3+VLOOKUP(BC77&amp;"_令和4年度",データシート3!A:AB,MATCH("ea_"&amp;"太陽光（土地系）"&amp;"_年間発電",データシート3!$A$1:$AB$1,0),0)/10^3</f>
        <v>358911.49300000007</v>
      </c>
      <c r="BF77" s="953">
        <f>VLOOKUP(BC77&amp;"_令和4年度",データシート3!A:AB,MATCH("ea_"&amp;"風力（陸上）"&amp;"_年間発電",データシート3!$A$1:$AB$1,0),0)/10^3</f>
        <v>14147.986999999997</v>
      </c>
      <c r="BG77" s="953">
        <f>VLOOKUP(BC77&amp;"_令和4年度",データシート3!A:AB,MATCH("ea_"&amp;"中小水（河川）"&amp;"_年間発電",データシート3!$A$1:$AB$1,0),0)/10^3+VLOOKUP(BC77&amp;"_令和4年度",データシート3!A:AB,MATCH("ea_"&amp;"中小水（農業用水路）"&amp;"_年間発電",データシート3!$A$1:$AB$1,0),0)/10^3</f>
        <v>343.31200000000001</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0</v>
      </c>
      <c r="BI77" s="953">
        <f t="shared" si="26"/>
        <v>373402.79200000007</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161749.74462435071</v>
      </c>
      <c r="BK77" s="953">
        <f t="shared" si="21"/>
        <v>211653.04737564936</v>
      </c>
      <c r="BL77" s="953">
        <f t="shared" si="22"/>
        <v>0</v>
      </c>
      <c r="BM77" s="953">
        <f t="shared" si="23"/>
        <v>211653.04737564936</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11231</v>
      </c>
      <c r="AY78" s="20" t="str">
        <f>IF(IFERROR(比較地域マスタ!$AE13,"")=0,"",IFERROR(比較地域マスタ!$AE13,""))</f>
        <v>桶川市</v>
      </c>
      <c r="AZ78" s="18"/>
      <c r="BA78" s="24">
        <v>7</v>
      </c>
      <c r="BB78" s="24">
        <v>1</v>
      </c>
      <c r="BC78" s="20" t="str">
        <f t="shared" si="24"/>
        <v>11231</v>
      </c>
      <c r="BD78" s="20" t="str">
        <f t="shared" si="25"/>
        <v>桶川市</v>
      </c>
      <c r="BE78" s="953">
        <f>VLOOKUP(BC78&amp;"_令和4年度",データシート3!A:AB,MATCH("ea_"&amp;"太陽光（建物系）"&amp;"_年間発電",データシート3!$A$1:$AB$1,0),0)/10^3+VLOOKUP(BC78&amp;"_令和4年度",データシート3!A:AB,MATCH("ea_"&amp;"太陽光（土地系）"&amp;"_年間発電",データシート3!$A$1:$AB$1,0),0)/10^3</f>
        <v>439135.73100000015</v>
      </c>
      <c r="BF78" s="953">
        <f>VLOOKUP(BC78&amp;"_令和4年度",データシート3!A:AB,MATCH("ea_"&amp;"風力（陸上）"&amp;"_年間発電",データシート3!$A$1:$AB$1,0),0)/10^3</f>
        <v>0</v>
      </c>
      <c r="BG78" s="953">
        <f>VLOOKUP(BC78&amp;"_令和4年度",データシート3!A:AB,MATCH("ea_"&amp;"中小水（河川）"&amp;"_年間発電",データシート3!$A$1:$AB$1,0),0)/10^3+VLOOKUP(BC78&amp;"_令和4年度",データシート3!A:AB,MATCH("ea_"&amp;"中小水（農業用水路）"&amp;"_年間発電",データシート3!$A$1:$AB$1,0),0)/10^3</f>
        <v>0</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0</v>
      </c>
      <c r="BI78" s="953">
        <f t="shared" si="26"/>
        <v>439135.73100000015</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331510.02773794008</v>
      </c>
      <c r="BK78" s="953">
        <f t="shared" si="21"/>
        <v>107625.70326206007</v>
      </c>
      <c r="BL78" s="953">
        <f t="shared" si="22"/>
        <v>0</v>
      </c>
      <c r="BM78" s="953">
        <f t="shared" si="23"/>
        <v>107625.70326206007</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11327</v>
      </c>
      <c r="AY79" s="20" t="str">
        <f>IF(IFERROR(比較地域マスタ!$AE14,"")=0,"",IFERROR(比較地域マスタ!$AE14,""))</f>
        <v>越生町</v>
      </c>
      <c r="AZ79" s="18"/>
      <c r="BA79" s="24">
        <v>8</v>
      </c>
      <c r="BB79" s="24">
        <v>1</v>
      </c>
      <c r="BC79" s="20" t="str">
        <f t="shared" si="24"/>
        <v>11327</v>
      </c>
      <c r="BD79" s="20" t="str">
        <f t="shared" si="25"/>
        <v>越生町</v>
      </c>
      <c r="BE79" s="953">
        <f>VLOOKUP(BC79&amp;"_令和4年度",データシート3!A:AB,MATCH("ea_"&amp;"太陽光（建物系）"&amp;"_年間発電",データシート3!$A$1:$AB$1,0),0)/10^3+VLOOKUP(BC79&amp;"_令和4年度",データシート3!A:AB,MATCH("ea_"&amp;"太陽光（土地系）"&amp;"_年間発電",データシート3!$A$1:$AB$1,0),0)/10^3</f>
        <v>144374.541</v>
      </c>
      <c r="BF79" s="953">
        <f>VLOOKUP(BC79&amp;"_令和4年度",データシート3!A:AB,MATCH("ea_"&amp;"風力（陸上）"&amp;"_年間発電",データシート3!$A$1:$AB$1,0),0)/10^3</f>
        <v>8551.4840000000004</v>
      </c>
      <c r="BG79" s="953">
        <f>VLOOKUP(BC79&amp;"_令和4年度",データシート3!A:AB,MATCH("ea_"&amp;"中小水（河川）"&amp;"_年間発電",データシート3!$A$1:$AB$1,0),0)/10^3+VLOOKUP(BC79&amp;"_令和4年度",データシート3!A:AB,MATCH("ea_"&amp;"中小水（農業用水路）"&amp;"_年間発電",データシート3!$A$1:$AB$1,0),0)/10^3</f>
        <v>552.54899999999998</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0</v>
      </c>
      <c r="BI79" s="953">
        <f t="shared" si="26"/>
        <v>153478.57399999999</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41173.105296996735</v>
      </c>
      <c r="BK79" s="953">
        <f t="shared" si="21"/>
        <v>112305.46870300325</v>
      </c>
      <c r="BL79" s="953">
        <f>IF(BK79&gt;0,0,BK79)</f>
        <v>0</v>
      </c>
      <c r="BM79" s="953">
        <f>IF(BK79&gt;0,BK79,0)</f>
        <v>112305.46870300325</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11214</v>
      </c>
      <c r="AY80" s="20" t="str">
        <f>IF(IFERROR(比較地域マスタ!$AE15,"")=0,"",IFERROR(比較地域マスタ!$AE15,""))</f>
        <v>春日部市</v>
      </c>
      <c r="AZ80" s="18"/>
      <c r="BA80" s="24">
        <v>9</v>
      </c>
      <c r="BB80" s="24">
        <v>1</v>
      </c>
      <c r="BC80" s="20" t="str">
        <f t="shared" si="24"/>
        <v>11214</v>
      </c>
      <c r="BD80" s="20" t="str">
        <f t="shared" si="25"/>
        <v>春日部市</v>
      </c>
      <c r="BE80" s="953">
        <f>VLOOKUP(BC80&amp;"_令和4年度",データシート3!A:AB,MATCH("ea_"&amp;"太陽光（建物系）"&amp;"_年間発電",データシート3!$A$1:$AB$1,0),0)/10^3+VLOOKUP(BC80&amp;"_令和4年度",データシート3!A:AB,MATCH("ea_"&amp;"太陽光（土地系）"&amp;"_年間発電",データシート3!$A$1:$AB$1,0),0)/10^3</f>
        <v>899096.23399999994</v>
      </c>
      <c r="BF80" s="953">
        <f>VLOOKUP(BC80&amp;"_令和4年度",データシート3!A:AB,MATCH("ea_"&amp;"風力（陸上）"&amp;"_年間発電",データシート3!$A$1:$AB$1,0),0)/10^3</f>
        <v>0</v>
      </c>
      <c r="BG80" s="953">
        <f>VLOOKUP(BC80&amp;"_令和4年度",データシート3!A:AB,MATCH("ea_"&amp;"中小水（河川）"&amp;"_年間発電",データシート3!$A$1:$AB$1,0),0)/10^3+VLOOKUP(BC80&amp;"_令和4年度",データシート3!A:AB,MATCH("ea_"&amp;"中小水（農業用水路）"&amp;"_年間発電",データシート3!$A$1:$AB$1,0),0)/10^3</f>
        <v>0</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241.35599999999999</v>
      </c>
      <c r="BI80" s="953">
        <f t="shared" si="26"/>
        <v>899337.59</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956764.00035103539</v>
      </c>
      <c r="BK80" s="953">
        <f t="shared" si="21"/>
        <v>-57426.410351035418</v>
      </c>
      <c r="BL80" s="953">
        <f t="shared" si="22"/>
        <v>-57426.410351035418</v>
      </c>
      <c r="BM80" s="953">
        <f t="shared" si="23"/>
        <v>0</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11210</v>
      </c>
      <c r="AY81" s="20" t="str">
        <f>IF(IFERROR(比較地域マスタ!$AE16,"")=0,"",IFERROR(比較地域マスタ!$AE16,""))</f>
        <v>加須市</v>
      </c>
      <c r="AZ81" s="18"/>
      <c r="BA81" s="24">
        <v>10</v>
      </c>
      <c r="BB81" s="24">
        <v>1</v>
      </c>
      <c r="BC81" s="20" t="str">
        <f t="shared" si="24"/>
        <v>11210</v>
      </c>
      <c r="BD81" s="20" t="str">
        <f t="shared" si="25"/>
        <v>加須市</v>
      </c>
      <c r="BE81" s="953">
        <f>VLOOKUP(BC81&amp;"_令和4年度",データシート3!A:AB,MATCH("ea_"&amp;"太陽光（建物系）"&amp;"_年間発電",データシート3!$A$1:$AB$1,0),0)/10^3+VLOOKUP(BC81&amp;"_令和4年度",データシート3!A:AB,MATCH("ea_"&amp;"太陽光（土地系）"&amp;"_年間発電",データシート3!$A$1:$AB$1,0),0)/10^3</f>
        <v>1056518.5850000002</v>
      </c>
      <c r="BF81" s="953">
        <f>VLOOKUP(BC81&amp;"_令和4年度",データシート3!A:AB,MATCH("ea_"&amp;"風力（陸上）"&amp;"_年間発電",データシート3!$A$1:$AB$1,0),0)/10^3</f>
        <v>0</v>
      </c>
      <c r="BG81" s="953">
        <f>VLOOKUP(BC81&amp;"_令和4年度",データシート3!A:AB,MATCH("ea_"&amp;"中小水（河川）"&amp;"_年間発電",データシート3!$A$1:$AB$1,0),0)/10^3+VLOOKUP(BC81&amp;"_令和4年度",データシート3!A:AB,MATCH("ea_"&amp;"中小水（農業用水路）"&amp;"_年間発電",データシート3!$A$1:$AB$1,0),0)/10^3</f>
        <v>0</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0</v>
      </c>
      <c r="BI81" s="953">
        <f t="shared" si="26"/>
        <v>1056518.5850000002</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690936.76048462174</v>
      </c>
      <c r="BK81" s="953">
        <f t="shared" si="21"/>
        <v>365581.82451537845</v>
      </c>
      <c r="BL81" s="953">
        <f t="shared" si="22"/>
        <v>0</v>
      </c>
      <c r="BM81" s="953">
        <f t="shared" si="23"/>
        <v>365581.82451537845</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11383</v>
      </c>
      <c r="AY82" s="20" t="str">
        <f>IF(IFERROR(比較地域マスタ!$AE17,"")=0,"",IFERROR(比較地域マスタ!$AE17,""))</f>
        <v>神川町</v>
      </c>
      <c r="AZ82" s="18"/>
      <c r="BA82" s="24">
        <v>11</v>
      </c>
      <c r="BB82" s="24">
        <v>1</v>
      </c>
      <c r="BC82" s="20" t="str">
        <f t="shared" si="24"/>
        <v>11383</v>
      </c>
      <c r="BD82" s="20" t="str">
        <f t="shared" si="25"/>
        <v>神川町</v>
      </c>
      <c r="BE82" s="953">
        <f>VLOOKUP(BC82&amp;"_令和4年度",データシート3!A:AB,MATCH("ea_"&amp;"太陽光（建物系）"&amp;"_年間発電",データシート3!$A$1:$AB$1,0),0)/10^3+VLOOKUP(BC82&amp;"_令和4年度",データシート3!A:AB,MATCH("ea_"&amp;"太陽光（土地系）"&amp;"_年間発電",データシート3!$A$1:$AB$1,0),0)/10^3</f>
        <v>361164.97699999996</v>
      </c>
      <c r="BF82" s="953">
        <f>VLOOKUP(BC82&amp;"_令和4年度",データシート3!A:AB,MATCH("ea_"&amp;"風力（陸上）"&amp;"_年間発電",データシート3!$A$1:$AB$1,0),0)/10^3</f>
        <v>0</v>
      </c>
      <c r="BG82" s="953">
        <f>VLOOKUP(BC82&amp;"_令和4年度",データシート3!A:AB,MATCH("ea_"&amp;"中小水（河川）"&amp;"_年間発電",データシート3!$A$1:$AB$1,0),0)/10^3+VLOOKUP(BC82&amp;"_令和4年度",データシート3!A:AB,MATCH("ea_"&amp;"中小水（農業用水路）"&amp;"_年間発電",データシート3!$A$1:$AB$1,0),0)/10^3</f>
        <v>585.70500000000004</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0</v>
      </c>
      <c r="BI82" s="953">
        <f t="shared" si="26"/>
        <v>361750.68199999997</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80612.061952348013</v>
      </c>
      <c r="BK82" s="953">
        <f t="shared" si="21"/>
        <v>281138.62004765193</v>
      </c>
      <c r="BL82" s="953">
        <f t="shared" si="22"/>
        <v>0</v>
      </c>
      <c r="BM82" s="953">
        <f t="shared" si="23"/>
        <v>281138.62004765193</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11385</v>
      </c>
      <c r="AY83" s="20" t="str">
        <f>IF(IFERROR(比較地域マスタ!$AE18,"")=0,"",IFERROR(比較地域マスタ!$AE18,""))</f>
        <v>上里町</v>
      </c>
      <c r="AZ83" s="18"/>
      <c r="BA83" s="24">
        <v>12</v>
      </c>
      <c r="BB83" s="24">
        <v>1</v>
      </c>
      <c r="BC83" s="20" t="str">
        <f t="shared" si="24"/>
        <v>11385</v>
      </c>
      <c r="BD83" s="20" t="str">
        <f t="shared" si="25"/>
        <v>上里町</v>
      </c>
      <c r="BE83" s="953">
        <f>VLOOKUP(BC83&amp;"_令和4年度",データシート3!A:AB,MATCH("ea_"&amp;"太陽光（建物系）"&amp;"_年間発電",データシート3!$A$1:$AB$1,0),0)/10^3+VLOOKUP(BC83&amp;"_令和4年度",データシート3!A:AB,MATCH("ea_"&amp;"太陽光（土地系）"&amp;"_年間発電",データシート3!$A$1:$AB$1,0),0)/10^3</f>
        <v>424491.80499999999</v>
      </c>
      <c r="BF83" s="953">
        <f>VLOOKUP(BC83&amp;"_令和4年度",データシート3!A:AB,MATCH("ea_"&amp;"風力（陸上）"&amp;"_年間発電",データシート3!$A$1:$AB$1,0),0)/10^3</f>
        <v>0</v>
      </c>
      <c r="BG83" s="953">
        <f>VLOOKUP(BC83&amp;"_令和4年度",データシート3!A:AB,MATCH("ea_"&amp;"中小水（河川）"&amp;"_年間発電",データシート3!$A$1:$AB$1,0),0)/10^3+VLOOKUP(BC83&amp;"_令和4年度",データシート3!A:AB,MATCH("ea_"&amp;"中小水（農業用水路）"&amp;"_年間発電",データシート3!$A$1:$AB$1,0),0)/10^3</f>
        <v>0</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0</v>
      </c>
      <c r="BI83" s="953">
        <f t="shared" si="26"/>
        <v>424491.80499999999</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183277.2724948918</v>
      </c>
      <c r="BK83" s="953">
        <f t="shared" si="21"/>
        <v>241214.53250510819</v>
      </c>
      <c r="BL83" s="953">
        <f t="shared" si="22"/>
        <v>0</v>
      </c>
      <c r="BM83" s="953">
        <f t="shared" si="23"/>
        <v>241214.53250510819</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11203</v>
      </c>
      <c r="AY84" s="20" t="str">
        <f>IF(IFERROR(比較地域マスタ!$AE19,"")=0,"",IFERROR(比較地域マスタ!$AE19,""))</f>
        <v>川口市</v>
      </c>
      <c r="AZ84" s="18"/>
      <c r="BA84" s="24">
        <v>13</v>
      </c>
      <c r="BB84" s="24">
        <v>1</v>
      </c>
      <c r="BC84" s="20" t="str">
        <f t="shared" si="24"/>
        <v>11203</v>
      </c>
      <c r="BD84" s="20" t="str">
        <f t="shared" si="25"/>
        <v>川口市</v>
      </c>
      <c r="BE84" s="953">
        <f>VLOOKUP(BC84&amp;"_令和4年度",データシート3!A:AB,MATCH("ea_"&amp;"太陽光（建物系）"&amp;"_年間発電",データシート3!$A$1:$AB$1,0),0)/10^3+VLOOKUP(BC84&amp;"_令和4年度",データシート3!A:AB,MATCH("ea_"&amp;"太陽光（土地系）"&amp;"_年間発電",データシート3!$A$1:$AB$1,0),0)/10^3</f>
        <v>1445307.9750000001</v>
      </c>
      <c r="BF84" s="953">
        <f>VLOOKUP(BC84&amp;"_令和4年度",データシート3!A:AB,MATCH("ea_"&amp;"風力（陸上）"&amp;"_年間発電",データシート3!$A$1:$AB$1,0),0)/10^3</f>
        <v>0</v>
      </c>
      <c r="BG84" s="953">
        <f>VLOOKUP(BC84&amp;"_令和4年度",データシート3!A:AB,MATCH("ea_"&amp;"中小水（河川）"&amp;"_年間発電",データシート3!$A$1:$AB$1,0),0)/10^3+VLOOKUP(BC84&amp;"_令和4年度",データシート3!A:AB,MATCH("ea_"&amp;"中小水（農業用水路）"&amp;"_年間発電",データシート3!$A$1:$AB$1,0),0)/10^3</f>
        <v>0</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1158.212</v>
      </c>
      <c r="BI84" s="953">
        <f t="shared" si="26"/>
        <v>1446466.1870000002</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2399534.0529408283</v>
      </c>
      <c r="BK84" s="953">
        <f t="shared" si="21"/>
        <v>-953067.86594082811</v>
      </c>
      <c r="BL84" s="953">
        <f t="shared" si="22"/>
        <v>-953067.86594082811</v>
      </c>
      <c r="BM84" s="953">
        <f t="shared" si="23"/>
        <v>0</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11201</v>
      </c>
      <c r="AY85" s="20" t="str">
        <f>IF(IFERROR(比較地域マスタ!$AE20,"")=0,"",IFERROR(比較地域マスタ!$AE20,""))</f>
        <v>川越市</v>
      </c>
      <c r="AZ85" s="18"/>
      <c r="BA85" s="24">
        <v>14</v>
      </c>
      <c r="BB85" s="24">
        <v>1</v>
      </c>
      <c r="BC85" s="20" t="str">
        <f t="shared" si="24"/>
        <v>11201</v>
      </c>
      <c r="BD85" s="20" t="str">
        <f t="shared" si="25"/>
        <v>川越市</v>
      </c>
      <c r="BE85" s="953">
        <f>VLOOKUP(BC85&amp;"_令和4年度",データシート3!A:AB,MATCH("ea_"&amp;"太陽光（建物系）"&amp;"_年間発電",データシート3!$A$1:$AB$1,0),0)/10^3+VLOOKUP(BC85&amp;"_令和4年度",データシート3!A:AB,MATCH("ea_"&amp;"太陽光（土地系）"&amp;"_年間発電",データシート3!$A$1:$AB$1,0),0)/10^3</f>
        <v>1704001.5459999999</v>
      </c>
      <c r="BF85" s="953">
        <f>VLOOKUP(BC85&amp;"_令和4年度",データシート3!A:AB,MATCH("ea_"&amp;"風力（陸上）"&amp;"_年間発電",データシート3!$A$1:$AB$1,0),0)/10^3</f>
        <v>0</v>
      </c>
      <c r="BG85" s="953">
        <f>VLOOKUP(BC85&amp;"_令和4年度",データシート3!A:AB,MATCH("ea_"&amp;"中小水（河川）"&amp;"_年間発電",データシート3!$A$1:$AB$1,0),0)/10^3+VLOOKUP(BC85&amp;"_令和4年度",データシート3!A:AB,MATCH("ea_"&amp;"中小水（農業用水路）"&amp;"_年間発電",データシート3!$A$1:$AB$1,0),0)/10^3</f>
        <v>0</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0</v>
      </c>
      <c r="BI85" s="953">
        <f t="shared" si="26"/>
        <v>1704001.5459999999</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2028788.0482701957</v>
      </c>
      <c r="BK85" s="953">
        <f t="shared" si="21"/>
        <v>-324786.50227019587</v>
      </c>
      <c r="BL85" s="953">
        <f t="shared" si="22"/>
        <v>-324786.50227019587</v>
      </c>
      <c r="BM85" s="953">
        <f t="shared" si="23"/>
        <v>0</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11346</v>
      </c>
      <c r="AY86" s="20" t="str">
        <f>IF(IFERROR(比較地域マスタ!$AE21,"")=0,"",IFERROR(比較地域マスタ!$AE21,""))</f>
        <v>川島町</v>
      </c>
      <c r="AZ86" s="18"/>
      <c r="BA86" s="24">
        <v>15</v>
      </c>
      <c r="BB86" s="24">
        <v>1</v>
      </c>
      <c r="BC86" s="20" t="str">
        <f t="shared" si="24"/>
        <v>11346</v>
      </c>
      <c r="BD86" s="20" t="str">
        <f t="shared" si="25"/>
        <v>川島町</v>
      </c>
      <c r="BE86" s="953">
        <f>VLOOKUP(BC86&amp;"_令和4年度",データシート3!A:AB,MATCH("ea_"&amp;"太陽光（建物系）"&amp;"_年間発電",データシート3!$A$1:$AB$1,0),0)/10^3+VLOOKUP(BC86&amp;"_令和4年度",データシート3!A:AB,MATCH("ea_"&amp;"太陽光（土地系）"&amp;"_年間発電",データシート3!$A$1:$AB$1,0),0)/10^3</f>
        <v>358481.75599999994</v>
      </c>
      <c r="BF86" s="953">
        <f>VLOOKUP(BC86&amp;"_令和4年度",データシート3!A:AB,MATCH("ea_"&amp;"風力（陸上）"&amp;"_年間発電",データシート3!$A$1:$AB$1,0),0)/10^3</f>
        <v>0</v>
      </c>
      <c r="BG86" s="953">
        <f>VLOOKUP(BC86&amp;"_令和4年度",データシート3!A:AB,MATCH("ea_"&amp;"中小水（河川）"&amp;"_年間発電",データシート3!$A$1:$AB$1,0),0)/10^3+VLOOKUP(BC86&amp;"_令和4年度",データシート3!A:AB,MATCH("ea_"&amp;"中小水（農業用水路）"&amp;"_年間発電",データシート3!$A$1:$AB$1,0),0)/10^3</f>
        <v>0</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0</v>
      </c>
      <c r="BI86" s="953">
        <f t="shared" si="26"/>
        <v>358481.75599999994</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148115.22010329398</v>
      </c>
      <c r="BK86" s="953">
        <f t="shared" si="21"/>
        <v>210366.53589670596</v>
      </c>
      <c r="BL86" s="953">
        <f t="shared" si="22"/>
        <v>0</v>
      </c>
      <c r="BM86" s="953">
        <f t="shared" si="23"/>
        <v>210366.53589670596</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11233</v>
      </c>
      <c r="AY87" s="20" t="str">
        <f>IF(IFERROR(比較地域マスタ!$AE22,"")=0,"",IFERROR(比較地域マスタ!$AE22,""))</f>
        <v>北本市</v>
      </c>
      <c r="AZ87" s="18"/>
      <c r="BA87" s="24">
        <v>16</v>
      </c>
      <c r="BB87" s="24">
        <v>1</v>
      </c>
      <c r="BC87" s="20" t="str">
        <f t="shared" si="24"/>
        <v>11233</v>
      </c>
      <c r="BD87" s="20" t="str">
        <f t="shared" si="25"/>
        <v>北本市</v>
      </c>
      <c r="BE87" s="953">
        <f>VLOOKUP(BC87&amp;"_令和4年度",データシート3!A:AB,MATCH("ea_"&amp;"太陽光（建物系）"&amp;"_年間発電",データシート3!$A$1:$AB$1,0),0)/10^3+VLOOKUP(BC87&amp;"_令和4年度",データシート3!A:AB,MATCH("ea_"&amp;"太陽光（土地系）"&amp;"_年間発電",データシート3!$A$1:$AB$1,0),0)/10^3</f>
        <v>400279.25400000007</v>
      </c>
      <c r="BF87" s="953">
        <f>VLOOKUP(BC87&amp;"_令和4年度",データシート3!A:AB,MATCH("ea_"&amp;"風力（陸上）"&amp;"_年間発電",データシート3!$A$1:$AB$1,0),0)/10^3</f>
        <v>0</v>
      </c>
      <c r="BG87" s="953">
        <f>VLOOKUP(BC87&amp;"_令和4年度",データシート3!A:AB,MATCH("ea_"&amp;"中小水（河川）"&amp;"_年間発電",データシート3!$A$1:$AB$1,0),0)/10^3+VLOOKUP(BC87&amp;"_令和4年度",データシート3!A:AB,MATCH("ea_"&amp;"中小水（農業用水路）"&amp;"_年間発電",データシート3!$A$1:$AB$1,0),0)/10^3</f>
        <v>0</v>
      </c>
      <c r="BH87" s="953">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0</v>
      </c>
      <c r="BI87" s="953">
        <f t="shared" si="26"/>
        <v>400279.25400000007</v>
      </c>
      <c r="BJ87" s="953">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257777.95574360903</v>
      </c>
      <c r="BK87" s="953">
        <f t="shared" si="21"/>
        <v>142501.29825639105</v>
      </c>
      <c r="BL87" s="953">
        <f t="shared" si="22"/>
        <v>0</v>
      </c>
      <c r="BM87" s="953">
        <f t="shared" si="23"/>
        <v>142501.29825639105</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11206</v>
      </c>
      <c r="AY88" s="20" t="str">
        <f>IF(IFERROR(比較地域マスタ!$AE23,"")=0,"",IFERROR(比較地域マスタ!$AE23,""))</f>
        <v>行田市</v>
      </c>
      <c r="AZ88" s="18"/>
      <c r="BA88" s="24">
        <v>17</v>
      </c>
      <c r="BB88" s="24">
        <v>1</v>
      </c>
      <c r="BC88" s="20" t="str">
        <f t="shared" si="24"/>
        <v>11206</v>
      </c>
      <c r="BD88" s="20" t="str">
        <f t="shared" si="25"/>
        <v>行田市</v>
      </c>
      <c r="BE88" s="953">
        <f>VLOOKUP(BC88&amp;"_令和4年度",データシート3!A:AB,MATCH("ea_"&amp;"太陽光（建物系）"&amp;"_年間発電",データシート3!$A$1:$AB$1,0),0)/10^3+VLOOKUP(BC88&amp;"_令和4年度",データシート3!A:AB,MATCH("ea_"&amp;"太陽光（土地系）"&amp;"_年間発電",データシート3!$A$1:$AB$1,0),0)/10^3</f>
        <v>605084.70500000007</v>
      </c>
      <c r="BF88" s="953">
        <f>VLOOKUP(BC88&amp;"_令和4年度",データシート3!A:AB,MATCH("ea_"&amp;"風力（陸上）"&amp;"_年間発電",データシート3!$A$1:$AB$1,0),0)/10^3</f>
        <v>0</v>
      </c>
      <c r="BG88" s="953">
        <f>VLOOKUP(BC88&amp;"_令和4年度",データシート3!A:AB,MATCH("ea_"&amp;"中小水（河川）"&amp;"_年間発電",データシート3!$A$1:$AB$1,0),0)/10^3+VLOOKUP(BC88&amp;"_令和4年度",データシート3!A:AB,MATCH("ea_"&amp;"中小水（農業用水路）"&amp;"_年間発電",データシート3!$A$1:$AB$1,0),0)/10^3</f>
        <v>0</v>
      </c>
      <c r="BH88" s="953">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0</v>
      </c>
      <c r="BI88" s="953">
        <f t="shared" si="26"/>
        <v>605084.70500000007</v>
      </c>
      <c r="BJ88" s="953">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493897.45160461712</v>
      </c>
      <c r="BK88" s="953">
        <f t="shared" si="21"/>
        <v>111187.25339538296</v>
      </c>
      <c r="BL88" s="953">
        <f t="shared" si="22"/>
        <v>0</v>
      </c>
      <c r="BM88" s="953">
        <f t="shared" si="23"/>
        <v>111187.25339538296</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t="str">
        <f>比較地域マスタ!AD24</f>
        <v>11232</v>
      </c>
      <c r="AY89" s="20" t="str">
        <f>IF(IFERROR(比較地域マスタ!$AE24,"")=0,"",IFERROR(比較地域マスタ!$AE24,""))</f>
        <v>久喜市</v>
      </c>
      <c r="AZ89" s="18"/>
      <c r="BA89" s="24">
        <v>18</v>
      </c>
      <c r="BB89" s="24">
        <v>1</v>
      </c>
      <c r="BC89" s="20" t="str">
        <f t="shared" si="24"/>
        <v>11232</v>
      </c>
      <c r="BD89" s="20" t="str">
        <f t="shared" si="25"/>
        <v>久喜市</v>
      </c>
      <c r="BE89" s="953">
        <f>VLOOKUP(BC89&amp;"_令和4年度",データシート3!A:AB,MATCH("ea_"&amp;"太陽光（建物系）"&amp;"_年間発電",データシート3!$A$1:$AB$1,0),0)/10^3+VLOOKUP(BC89&amp;"_令和4年度",データシート3!A:AB,MATCH("ea_"&amp;"太陽光（土地系）"&amp;"_年間発電",データシート3!$A$1:$AB$1,0),0)/10^3</f>
        <v>824867.41</v>
      </c>
      <c r="BF89" s="953">
        <f>VLOOKUP(BC89&amp;"_令和4年度",データシート3!A:AB,MATCH("ea_"&amp;"風力（陸上）"&amp;"_年間発電",データシート3!$A$1:$AB$1,0),0)/10^3</f>
        <v>0</v>
      </c>
      <c r="BG89" s="953">
        <f>VLOOKUP(BC89&amp;"_令和4年度",データシート3!A:AB,MATCH("ea_"&amp;"中小水（河川）"&amp;"_年間発電",データシート3!$A$1:$AB$1,0),0)/10^3+VLOOKUP(BC89&amp;"_令和4年度",データシート3!A:AB,MATCH("ea_"&amp;"中小水（農業用水路）"&amp;"_年間発電",データシート3!$A$1:$AB$1,0),0)/10^3</f>
        <v>0</v>
      </c>
      <c r="BH89" s="953">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0</v>
      </c>
      <c r="BI89" s="953">
        <f t="shared" si="26"/>
        <v>824867.41</v>
      </c>
      <c r="BJ89" s="953">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876600.5369382404</v>
      </c>
      <c r="BK89" s="953">
        <f t="shared" si="21"/>
        <v>-51733.12693824037</v>
      </c>
      <c r="BL89" s="953">
        <f t="shared" si="22"/>
        <v>-51733.12693824037</v>
      </c>
      <c r="BM89" s="953">
        <f t="shared" si="23"/>
        <v>0</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t="str">
        <f>比較地域マスタ!AD25</f>
        <v>11202</v>
      </c>
      <c r="AY90" s="20" t="str">
        <f>IF(IFERROR(比較地域マスタ!$AE25,"")=0,"",IFERROR(比較地域マスタ!$AE25,""))</f>
        <v>熊谷市</v>
      </c>
      <c r="AZ90" s="18"/>
      <c r="BA90" s="24">
        <v>19</v>
      </c>
      <c r="BB90" s="24">
        <v>1</v>
      </c>
      <c r="BC90" s="20" t="str">
        <f t="shared" si="24"/>
        <v>11202</v>
      </c>
      <c r="BD90" s="20" t="str">
        <f t="shared" si="25"/>
        <v>熊谷市</v>
      </c>
      <c r="BE90" s="953">
        <f>VLOOKUP(BC90&amp;"_令和4年度",データシート3!A:AB,MATCH("ea_"&amp;"太陽光（建物系）"&amp;"_年間発電",データシート3!$A$1:$AB$1,0),0)/10^3+VLOOKUP(BC90&amp;"_令和4年度",データシート3!A:AB,MATCH("ea_"&amp;"太陽光（土地系）"&amp;"_年間発電",データシート3!$A$1:$AB$1,0),0)/10^3</f>
        <v>1949121.2349999999</v>
      </c>
      <c r="BF90" s="953">
        <f>VLOOKUP(BC90&amp;"_令和4年度",データシート3!A:AB,MATCH("ea_"&amp;"風力（陸上）"&amp;"_年間発電",データシート3!$A$1:$AB$1,0),0)/10^3</f>
        <v>0</v>
      </c>
      <c r="BG90" s="953">
        <f>VLOOKUP(BC90&amp;"_令和4年度",データシート3!A:AB,MATCH("ea_"&amp;"中小水（河川）"&amp;"_年間発電",データシート3!$A$1:$AB$1,0),0)/10^3+VLOOKUP(BC90&amp;"_令和4年度",データシート3!A:AB,MATCH("ea_"&amp;"中小水（農業用水路）"&amp;"_年間発電",データシート3!$A$1:$AB$1,0),0)/10^3</f>
        <v>0</v>
      </c>
      <c r="BH90" s="953">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0</v>
      </c>
      <c r="BI90" s="953">
        <f t="shared" si="26"/>
        <v>1949121.2349999999</v>
      </c>
      <c r="BJ90" s="953">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1324860.0886317592</v>
      </c>
      <c r="BK90" s="953">
        <f t="shared" si="21"/>
        <v>624261.1463682407</v>
      </c>
      <c r="BL90" s="953">
        <f t="shared" si="22"/>
        <v>0</v>
      </c>
      <c r="BM90" s="953">
        <f t="shared" si="23"/>
        <v>624261.1463682407</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t="str">
        <f>比較地域マスタ!AD26</f>
        <v>11217</v>
      </c>
      <c r="AY91" s="20" t="str">
        <f>IF(IFERROR(比較地域マスタ!$AE26,"")=0,"",IFERROR(比較地域マスタ!$AE26,""))</f>
        <v>鴻巣市</v>
      </c>
      <c r="BA91" s="24">
        <v>20</v>
      </c>
      <c r="BB91" s="24">
        <v>1</v>
      </c>
      <c r="BC91" s="20" t="str">
        <f t="shared" si="24"/>
        <v>11217</v>
      </c>
      <c r="BD91" s="20" t="str">
        <f t="shared" si="25"/>
        <v>鴻巣市</v>
      </c>
      <c r="BE91" s="953">
        <f>VLOOKUP(BC91&amp;"_令和4年度",データシート3!A:AB,MATCH("ea_"&amp;"太陽光（建物系）"&amp;"_年間発電",データシート3!$A$1:$AB$1,0),0)/10^3+VLOOKUP(BC91&amp;"_令和4年度",データシート3!A:AB,MATCH("ea_"&amp;"太陽光（土地系）"&amp;"_年間発電",データシート3!$A$1:$AB$1,0),0)/10^3</f>
        <v>808473.02099999995</v>
      </c>
      <c r="BF91" s="953">
        <f>VLOOKUP(BC91&amp;"_令和4年度",データシート3!A:AB,MATCH("ea_"&amp;"風力（陸上）"&amp;"_年間発電",データシート3!$A$1:$AB$1,0),0)/10^3</f>
        <v>0</v>
      </c>
      <c r="BG91" s="953">
        <f>VLOOKUP(BC91&amp;"_令和4年度",データシート3!A:AB,MATCH("ea_"&amp;"中小水（河川）"&amp;"_年間発電",データシート3!$A$1:$AB$1,0),0)/10^3+VLOOKUP(BC91&amp;"_令和4年度",データシート3!A:AB,MATCH("ea_"&amp;"中小水（農業用水路）"&amp;"_年間発電",データシート3!$A$1:$AB$1,0),0)/10^3</f>
        <v>0</v>
      </c>
      <c r="BH91" s="953">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0</v>
      </c>
      <c r="BI91" s="953">
        <f t="shared" si="26"/>
        <v>808473.02099999995</v>
      </c>
      <c r="BJ91" s="953">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502474.94453559228</v>
      </c>
      <c r="BK91" s="953">
        <f t="shared" si="21"/>
        <v>305998.07646440767</v>
      </c>
      <c r="BL91" s="953">
        <f t="shared" si="22"/>
        <v>0</v>
      </c>
      <c r="BM91" s="953">
        <f t="shared" si="23"/>
        <v>305998.07646440767</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t="str">
        <f>比較地域マスタ!AD27</f>
        <v>11222</v>
      </c>
      <c r="AY92" s="20" t="str">
        <f>IF(IFERROR(比較地域マスタ!$AE27,"")=0,"",IFERROR(比較地域マスタ!$AE27,""))</f>
        <v>越谷市</v>
      </c>
      <c r="AZ92" s="18"/>
      <c r="BA92" s="24">
        <v>21</v>
      </c>
      <c r="BB92" s="24">
        <v>1</v>
      </c>
      <c r="BC92" s="20" t="str">
        <f t="shared" si="24"/>
        <v>11222</v>
      </c>
      <c r="BD92" s="20" t="str">
        <f t="shared" si="25"/>
        <v>越谷市</v>
      </c>
      <c r="BE92" s="953">
        <f>VLOOKUP(BC92&amp;"_令和4年度",データシート3!A:AB,MATCH("ea_"&amp;"太陽光（建物系）"&amp;"_年間発電",データシート3!$A$1:$AB$1,0),0)/10^3+VLOOKUP(BC92&amp;"_令和4年度",データシート3!A:AB,MATCH("ea_"&amp;"太陽光（土地系）"&amp;"_年間発電",データシート3!$A$1:$AB$1,0),0)/10^3</f>
        <v>1028250.068</v>
      </c>
      <c r="BF92" s="953">
        <f>VLOOKUP(BC92&amp;"_令和4年度",データシート3!A:AB,MATCH("ea_"&amp;"風力（陸上）"&amp;"_年間発電",データシート3!$A$1:$AB$1,0),0)/10^3</f>
        <v>0</v>
      </c>
      <c r="BG92" s="953">
        <f>VLOOKUP(BC92&amp;"_令和4年度",データシート3!A:AB,MATCH("ea_"&amp;"中小水（河川）"&amp;"_年間発電",データシート3!$A$1:$AB$1,0),0)/10^3+VLOOKUP(BC92&amp;"_令和4年度",データシート3!A:AB,MATCH("ea_"&amp;"中小水（農業用水路）"&amp;"_年間発電",データシート3!$A$1:$AB$1,0),0)/10^3</f>
        <v>0</v>
      </c>
      <c r="BH92" s="953">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105.22499999999999</v>
      </c>
      <c r="BI92" s="953">
        <f t="shared" si="26"/>
        <v>1028355.2929999999</v>
      </c>
      <c r="BJ92" s="953">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1410547.7716236832</v>
      </c>
      <c r="BK92" s="953">
        <f>BI92-BJ92</f>
        <v>-382192.47862368322</v>
      </c>
      <c r="BL92" s="953">
        <f t="shared" si="22"/>
        <v>-382192.47862368322</v>
      </c>
      <c r="BM92" s="953">
        <f t="shared" si="23"/>
        <v>0</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t="str">
        <f>比較地域マスタ!AD28</f>
        <v>11100</v>
      </c>
      <c r="AY93" s="20" t="str">
        <f>IF(IFERROR(比較地域マスタ!$AE28,"")=0,"",IFERROR(比較地域マスタ!$AE28,""))</f>
        <v>さいたま市</v>
      </c>
      <c r="AZ93" s="18"/>
      <c r="BA93" s="24">
        <v>22</v>
      </c>
      <c r="BB93" s="24">
        <v>1</v>
      </c>
      <c r="BC93" s="20" t="str">
        <f t="shared" si="24"/>
        <v>11100</v>
      </c>
      <c r="BD93" s="20" t="str">
        <f t="shared" si="25"/>
        <v>さいたま市</v>
      </c>
      <c r="BE93" s="953">
        <f>VLOOKUP(BC93&amp;"_令和4年度",データシート3!A:AB,MATCH("ea_"&amp;"太陽光（建物系）"&amp;"_年間発電",データシート3!$A$1:$AB$1,0),0)/10^3+VLOOKUP(BC93&amp;"_令和4年度",データシート3!A:AB,MATCH("ea_"&amp;"太陽光（土地系）"&amp;"_年間発電",データシート3!$A$1:$AB$1,0),0)/10^3</f>
        <v>3924630.8389999997</v>
      </c>
      <c r="BF93" s="953">
        <f>VLOOKUP(BC93&amp;"_令和4年度",データシート3!A:AB,MATCH("ea_"&amp;"風力（陸上）"&amp;"_年間発電",データシート3!$A$1:$AB$1,0),0)/10^3</f>
        <v>0</v>
      </c>
      <c r="BG93" s="953">
        <f>VLOOKUP(BC93&amp;"_令和4年度",データシート3!A:AB,MATCH("ea_"&amp;"中小水（河川）"&amp;"_年間発電",データシート3!$A$1:$AB$1,0),0)/10^3+VLOOKUP(BC93&amp;"_令和4年度",データシート3!A:AB,MATCH("ea_"&amp;"中小水（農業用水路）"&amp;"_年間発電",データシート3!$A$1:$AB$1,0),0)/10^3</f>
        <v>0</v>
      </c>
      <c r="BH93" s="953">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6381.45</v>
      </c>
      <c r="BI93" s="953">
        <f t="shared" si="26"/>
        <v>3931012.2889999999</v>
      </c>
      <c r="BJ93" s="953">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6101499.1242225235</v>
      </c>
      <c r="BK93" s="953">
        <f t="shared" si="21"/>
        <v>-2170486.8352225237</v>
      </c>
      <c r="BL93" s="953">
        <f t="shared" si="22"/>
        <v>-2170486.8352225237</v>
      </c>
      <c r="BM93" s="953">
        <f t="shared" si="23"/>
        <v>0</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t="str">
        <f>比較地域マスタ!AD29</f>
        <v>11239</v>
      </c>
      <c r="AY94" s="20" t="str">
        <f>IF(IFERROR(比較地域マスタ!$AE29,"")=0,"",IFERROR(比較地域マスタ!$AE29,""))</f>
        <v>坂戸市</v>
      </c>
      <c r="AZ94" s="18"/>
      <c r="BA94" s="24">
        <v>23</v>
      </c>
      <c r="BB94" s="24">
        <v>1</v>
      </c>
      <c r="BC94" s="20" t="str">
        <f t="shared" si="24"/>
        <v>11239</v>
      </c>
      <c r="BD94" s="20" t="str">
        <f t="shared" si="25"/>
        <v>坂戸市</v>
      </c>
      <c r="BE94" s="953">
        <f>VLOOKUP(BC94&amp;"_令和4年度",データシート3!A:AB,MATCH("ea_"&amp;"太陽光（建物系）"&amp;"_年間発電",データシート3!$A$1:$AB$1,0),0)/10^3+VLOOKUP(BC94&amp;"_令和4年度",データシート3!A:AB,MATCH("ea_"&amp;"太陽光（土地系）"&amp;"_年間発電",データシート3!$A$1:$AB$1,0),0)/10^3</f>
        <v>526607.25600000005</v>
      </c>
      <c r="BF94" s="953">
        <f>VLOOKUP(BC94&amp;"_令和4年度",データシート3!A:AB,MATCH("ea_"&amp;"風力（陸上）"&amp;"_年間発電",データシート3!$A$1:$AB$1,0),0)/10^3</f>
        <v>0</v>
      </c>
      <c r="BG94" s="953">
        <f>VLOOKUP(BC94&amp;"_令和4年度",データシート3!A:AB,MATCH("ea_"&amp;"中小水（河川）"&amp;"_年間発電",データシート3!$A$1:$AB$1,0),0)/10^3+VLOOKUP(BC94&amp;"_令和4年度",データシート3!A:AB,MATCH("ea_"&amp;"中小水（農業用水路）"&amp;"_年間発電",データシート3!$A$1:$AB$1,0),0)/10^3</f>
        <v>0</v>
      </c>
      <c r="BH94" s="953">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0</v>
      </c>
      <c r="BI94" s="953">
        <f t="shared" si="26"/>
        <v>526607.25600000005</v>
      </c>
      <c r="BJ94" s="953">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443847.3879276439</v>
      </c>
      <c r="BK94" s="953">
        <f t="shared" si="21"/>
        <v>82759.868072356156</v>
      </c>
      <c r="BL94" s="953">
        <f t="shared" si="22"/>
        <v>0</v>
      </c>
      <c r="BM94" s="953">
        <f t="shared" si="23"/>
        <v>82759.868072356156</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t="str">
        <f>比較地域マスタ!AD30</f>
        <v>11240</v>
      </c>
      <c r="AY95" s="20" t="str">
        <f>IF(IFERROR(比較地域マスタ!$AE30,"")=0,"",IFERROR(比較地域マスタ!$AE30,""))</f>
        <v>幸手市</v>
      </c>
      <c r="AZ95" s="18"/>
      <c r="BA95" s="24">
        <v>24</v>
      </c>
      <c r="BB95" s="24">
        <v>1</v>
      </c>
      <c r="BC95" s="20" t="str">
        <f t="shared" si="24"/>
        <v>11240</v>
      </c>
      <c r="BD95" s="20" t="str">
        <f t="shared" si="25"/>
        <v>幸手市</v>
      </c>
      <c r="BE95" s="953">
        <f>VLOOKUP(BC95&amp;"_令和4年度",データシート3!A:AB,MATCH("ea_"&amp;"太陽光（建物系）"&amp;"_年間発電",データシート3!$A$1:$AB$1,0),0)/10^3+VLOOKUP(BC95&amp;"_令和4年度",データシート3!A:AB,MATCH("ea_"&amp;"太陽光（土地系）"&amp;"_年間発電",データシート3!$A$1:$AB$1,0),0)/10^3</f>
        <v>312990.25300000003</v>
      </c>
      <c r="BF95" s="953">
        <f>VLOOKUP(BC95&amp;"_令和4年度",データシート3!A:AB,MATCH("ea_"&amp;"風力（陸上）"&amp;"_年間発電",データシート3!$A$1:$AB$1,0),0)/10^3</f>
        <v>0</v>
      </c>
      <c r="BG95" s="953">
        <f>VLOOKUP(BC95&amp;"_令和4年度",データシート3!A:AB,MATCH("ea_"&amp;"中小水（河川）"&amp;"_年間発電",データシート3!$A$1:$AB$1,0),0)/10^3+VLOOKUP(BC95&amp;"_令和4年度",データシート3!A:AB,MATCH("ea_"&amp;"中小水（農業用水路）"&amp;"_年間発電",データシート3!$A$1:$AB$1,0),0)/10^3</f>
        <v>0</v>
      </c>
      <c r="BH95" s="953">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0</v>
      </c>
      <c r="BI95" s="953">
        <f t="shared" si="26"/>
        <v>312990.25300000003</v>
      </c>
      <c r="BJ95" s="953">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251909.6650501331</v>
      </c>
      <c r="BK95" s="953">
        <f t="shared" si="21"/>
        <v>61080.587949866924</v>
      </c>
      <c r="BL95" s="953">
        <f t="shared" si="22"/>
        <v>0</v>
      </c>
      <c r="BM95" s="953">
        <f t="shared" si="23"/>
        <v>61080.587949866924</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t="str">
        <f>比較地域マスタ!AD31</f>
        <v>11215</v>
      </c>
      <c r="AY96" s="20" t="str">
        <f>IF(IFERROR(比較地域マスタ!$AE31,"")=0,"",IFERROR(比較地域マスタ!$AE31,""))</f>
        <v>狭山市</v>
      </c>
      <c r="AZ96" s="18"/>
      <c r="BA96" s="24">
        <v>25</v>
      </c>
      <c r="BB96" s="24">
        <v>1</v>
      </c>
      <c r="BC96" s="20" t="str">
        <f t="shared" si="24"/>
        <v>11215</v>
      </c>
      <c r="BD96" s="20" t="str">
        <f t="shared" si="25"/>
        <v>狭山市</v>
      </c>
      <c r="BE96" s="953">
        <f>VLOOKUP(BC96&amp;"_令和4年度",データシート3!A:AB,MATCH("ea_"&amp;"太陽光（建物系）"&amp;"_年間発電",データシート3!$A$1:$AB$1,0),0)/10^3+VLOOKUP(BC96&amp;"_令和4年度",データシート3!A:AB,MATCH("ea_"&amp;"太陽光（土地系）"&amp;"_年間発電",データシート3!$A$1:$AB$1,0),0)/10^3</f>
        <v>862798.72100000002</v>
      </c>
      <c r="BF96" s="953">
        <f>VLOOKUP(BC96&amp;"_令和4年度",データシート3!A:AB,MATCH("ea_"&amp;"風力（陸上）"&amp;"_年間発電",データシート3!$A$1:$AB$1,0),0)/10^3</f>
        <v>0</v>
      </c>
      <c r="BG96" s="953">
        <f>VLOOKUP(BC96&amp;"_令和4年度",データシート3!A:AB,MATCH("ea_"&amp;"中小水（河川）"&amp;"_年間発電",データシート3!$A$1:$AB$1,0),0)/10^3+VLOOKUP(BC96&amp;"_令和4年度",データシート3!A:AB,MATCH("ea_"&amp;"中小水（農業用水路）"&amp;"_年間発電",データシート3!$A$1:$AB$1,0),0)/10^3</f>
        <v>0</v>
      </c>
      <c r="BH96" s="953">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0</v>
      </c>
      <c r="BI96" s="953">
        <f t="shared" si="26"/>
        <v>862798.72100000002</v>
      </c>
      <c r="BJ96" s="953">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1253865.0183071499</v>
      </c>
      <c r="BK96" s="953">
        <f t="shared" si="21"/>
        <v>-391066.29730714986</v>
      </c>
      <c r="BL96" s="953">
        <f t="shared" si="22"/>
        <v>-391066.29730714986</v>
      </c>
      <c r="BM96" s="953">
        <f t="shared" si="23"/>
        <v>0</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t="str">
        <f>比較地域マスタ!AD32</f>
        <v>11228</v>
      </c>
      <c r="AY97" s="20" t="str">
        <f>IF(IFERROR(比較地域マスタ!$AE32,"")=0,"",IFERROR(比較地域マスタ!$AE32,""))</f>
        <v>志木市</v>
      </c>
      <c r="AZ97" s="18"/>
      <c r="BA97" s="24">
        <v>26</v>
      </c>
      <c r="BB97" s="24">
        <v>1</v>
      </c>
      <c r="BC97" s="20" t="str">
        <f t="shared" si="24"/>
        <v>11228</v>
      </c>
      <c r="BD97" s="20" t="str">
        <f t="shared" si="25"/>
        <v>志木市</v>
      </c>
      <c r="BE97" s="953">
        <f>VLOOKUP(BC97&amp;"_令和4年度",データシート3!A:AB,MATCH("ea_"&amp;"太陽光（建物系）"&amp;"_年間発電",データシート3!$A$1:$AB$1,0),0)/10^3+VLOOKUP(BC97&amp;"_令和4年度",データシート3!A:AB,MATCH("ea_"&amp;"太陽光（土地系）"&amp;"_年間発電",データシート3!$A$1:$AB$1,0),0)/10^3</f>
        <v>182934.72700000004</v>
      </c>
      <c r="BF97" s="953">
        <f>VLOOKUP(BC97&amp;"_令和4年度",データシート3!A:AB,MATCH("ea_"&amp;"風力（陸上）"&amp;"_年間発電",データシート3!$A$1:$AB$1,0),0)/10^3</f>
        <v>0</v>
      </c>
      <c r="BG97" s="953">
        <f>VLOOKUP(BC97&amp;"_令和4年度",データシート3!A:AB,MATCH("ea_"&amp;"中小水（河川）"&amp;"_年間発電",データシート3!$A$1:$AB$1,0),0)/10^3+VLOOKUP(BC97&amp;"_令和4年度",データシート3!A:AB,MATCH("ea_"&amp;"中小水（農業用水路）"&amp;"_年間発電",データシート3!$A$1:$AB$1,0),0)/10^3</f>
        <v>0</v>
      </c>
      <c r="BH97" s="953">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83.15</v>
      </c>
      <c r="BI97" s="953">
        <f t="shared" si="26"/>
        <v>183017.87700000004</v>
      </c>
      <c r="BJ97" s="953">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251130.19995423217</v>
      </c>
      <c r="BK97" s="953">
        <f t="shared" si="21"/>
        <v>-68112.322954232135</v>
      </c>
      <c r="BL97" s="953">
        <f t="shared" si="22"/>
        <v>-68112.322954232135</v>
      </c>
      <c r="BM97" s="953">
        <f t="shared" si="23"/>
        <v>0</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t="str">
        <f>比較地域マスタ!AD33</f>
        <v>11246</v>
      </c>
      <c r="AY98" s="20" t="str">
        <f>IF(IFERROR(比較地域マスタ!$AE33,"")=0,"",IFERROR(比較地域マスタ!$AE33,""))</f>
        <v>白岡市</v>
      </c>
      <c r="AZ98" s="18"/>
      <c r="BA98" s="24">
        <v>27</v>
      </c>
      <c r="BB98" s="24">
        <v>1</v>
      </c>
      <c r="BC98" s="20" t="str">
        <f t="shared" si="24"/>
        <v>11246</v>
      </c>
      <c r="BD98" s="20" t="str">
        <f t="shared" si="25"/>
        <v>白岡市</v>
      </c>
      <c r="BE98" s="953">
        <f>VLOOKUP(BC98&amp;"_令和4年度",データシート3!A:AB,MATCH("ea_"&amp;"太陽光（建物系）"&amp;"_年間発電",データシート3!$A$1:$AB$1,0),0)/10^3+VLOOKUP(BC98&amp;"_令和4年度",データシート3!A:AB,MATCH("ea_"&amp;"太陽光（土地系）"&amp;"_年間発電",データシート3!$A$1:$AB$1,0),0)/10^3</f>
        <v>277013.05299999996</v>
      </c>
      <c r="BF98" s="953">
        <f>VLOOKUP(BC98&amp;"_令和4年度",データシート3!A:AB,MATCH("ea_"&amp;"風力（陸上）"&amp;"_年間発電",データシート3!$A$1:$AB$1,0),0)/10^3</f>
        <v>0</v>
      </c>
      <c r="BG98" s="953">
        <f>VLOOKUP(BC98&amp;"_令和4年度",データシート3!A:AB,MATCH("ea_"&amp;"中小水（河川）"&amp;"_年間発電",データシート3!$A$1:$AB$1,0),0)/10^3+VLOOKUP(BC98&amp;"_令和4年度",データシート3!A:AB,MATCH("ea_"&amp;"中小水（農業用水路）"&amp;"_年間発電",データシート3!$A$1:$AB$1,0),0)/10^3</f>
        <v>0</v>
      </c>
      <c r="BH98" s="953">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477.315</v>
      </c>
      <c r="BI98" s="953">
        <f t="shared" si="26"/>
        <v>277490.36799999996</v>
      </c>
      <c r="BJ98" s="953">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202912.4556592869</v>
      </c>
      <c r="BK98" s="953">
        <f t="shared" si="21"/>
        <v>74577.912340713054</v>
      </c>
      <c r="BL98" s="953">
        <f t="shared" si="22"/>
        <v>0</v>
      </c>
      <c r="BM98" s="953">
        <f t="shared" si="23"/>
        <v>74577.912340713054</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t="str">
        <f>比較地域マスタ!AD34</f>
        <v>11464</v>
      </c>
      <c r="AY99" s="20" t="str">
        <f>IF(IFERROR(比較地域マスタ!$AE34,"")=0,"",IFERROR(比較地域マスタ!$AE34,""))</f>
        <v>杉戸町</v>
      </c>
      <c r="AZ99" s="18"/>
      <c r="BA99" s="24">
        <v>28</v>
      </c>
      <c r="BB99" s="24">
        <v>1</v>
      </c>
      <c r="BC99" s="20" t="str">
        <f t="shared" si="24"/>
        <v>11464</v>
      </c>
      <c r="BD99" s="20" t="str">
        <f t="shared" si="25"/>
        <v>杉戸町</v>
      </c>
      <c r="BE99" s="953">
        <f>VLOOKUP(BC99&amp;"_令和4年度",データシート3!A:AB,MATCH("ea_"&amp;"太陽光（建物系）"&amp;"_年間発電",データシート3!$A$1:$AB$1,0),0)/10^3+VLOOKUP(BC99&amp;"_令和4年度",データシート3!A:AB,MATCH("ea_"&amp;"太陽光（土地系）"&amp;"_年間発電",データシート3!$A$1:$AB$1,0),0)/10^3</f>
        <v>267735.30699999997</v>
      </c>
      <c r="BF99" s="953">
        <f>VLOOKUP(BC99&amp;"_令和4年度",データシート3!A:AB,MATCH("ea_"&amp;"風力（陸上）"&amp;"_年間発電",データシート3!$A$1:$AB$1,0),0)/10^3</f>
        <v>0</v>
      </c>
      <c r="BG99" s="953">
        <f>VLOOKUP(BC99&amp;"_令和4年度",データシート3!A:AB,MATCH("ea_"&amp;"中小水（河川）"&amp;"_年間発電",データシート3!$A$1:$AB$1,0),0)/10^3+VLOOKUP(BC99&amp;"_令和4年度",データシート3!A:AB,MATCH("ea_"&amp;"中小水（農業用水路）"&amp;"_年間発電",データシート3!$A$1:$AB$1,0),0)/10^3</f>
        <v>0</v>
      </c>
      <c r="BH99" s="953">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2.9430000000000001</v>
      </c>
      <c r="BI99" s="953">
        <f t="shared" si="26"/>
        <v>267738.25</v>
      </c>
      <c r="BJ99" s="953">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191328.86167847415</v>
      </c>
      <c r="BK99" s="953">
        <f t="shared" si="21"/>
        <v>76409.388321525854</v>
      </c>
      <c r="BL99" s="953">
        <f t="shared" si="22"/>
        <v>0</v>
      </c>
      <c r="BM99" s="953">
        <f t="shared" si="23"/>
        <v>76409.388321525854</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t="str">
        <f>比較地域マスタ!AD35</f>
        <v>11221</v>
      </c>
      <c r="AY100" s="20" t="str">
        <f>IF(IFERROR(比較地域マスタ!$AE35,"")=0,"",IFERROR(比較地域マスタ!$AE35,""))</f>
        <v>草加市</v>
      </c>
      <c r="AZ100" s="18"/>
      <c r="BA100" s="24">
        <v>29</v>
      </c>
      <c r="BB100" s="24">
        <v>1</v>
      </c>
      <c r="BC100" s="20" t="str">
        <f t="shared" si="24"/>
        <v>11221</v>
      </c>
      <c r="BD100" s="20" t="str">
        <f t="shared" si="25"/>
        <v>草加市</v>
      </c>
      <c r="BE100" s="953">
        <f>VLOOKUP(BC100&amp;"_令和4年度",データシート3!A:AB,MATCH("ea_"&amp;"太陽光（建物系）"&amp;"_年間発電",データシート3!$A$1:$AB$1,0),0)/10^3+VLOOKUP(BC100&amp;"_令和4年度",データシート3!A:AB,MATCH("ea_"&amp;"太陽光（土地系）"&amp;"_年間発電",データシート3!$A$1:$AB$1,0),0)/10^3</f>
        <v>640753.478</v>
      </c>
      <c r="BF100" s="953">
        <f>VLOOKUP(BC100&amp;"_令和4年度",データシート3!A:AB,MATCH("ea_"&amp;"風力（陸上）"&amp;"_年間発電",データシート3!$A$1:$AB$1,0),0)/10^3</f>
        <v>0</v>
      </c>
      <c r="BG100" s="953">
        <f>VLOOKUP(BC100&amp;"_令和4年度",データシート3!A:AB,MATCH("ea_"&amp;"中小水（河川）"&amp;"_年間発電",データシート3!$A$1:$AB$1,0),0)/10^3+VLOOKUP(BC100&amp;"_令和4年度",データシート3!A:AB,MATCH("ea_"&amp;"中小水（農業用水路）"&amp;"_年間発電",データシート3!$A$1:$AB$1,0),0)/10^3</f>
        <v>0</v>
      </c>
      <c r="BH100" s="953">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7.1130000000000004</v>
      </c>
      <c r="BI100" s="953">
        <f t="shared" si="26"/>
        <v>640760.59100000001</v>
      </c>
      <c r="BJ100" s="953">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1185258.0042839008</v>
      </c>
      <c r="BK100" s="953">
        <f t="shared" si="21"/>
        <v>-544497.41328390082</v>
      </c>
      <c r="BL100" s="953">
        <f t="shared" si="22"/>
        <v>-544497.41328390082</v>
      </c>
      <c r="BM100" s="953">
        <f t="shared" si="23"/>
        <v>0</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t="str">
        <f>比較地域マスタ!AD36</f>
        <v>11207</v>
      </c>
      <c r="AY101" s="20" t="str">
        <f>IF(IFERROR(比較地域マスタ!$AE36,"")=0,"",IFERROR(比較地域マスタ!$AE36,""))</f>
        <v>秩父市</v>
      </c>
      <c r="AZ101" s="18"/>
      <c r="BA101" s="24">
        <v>30</v>
      </c>
      <c r="BB101" s="24">
        <v>1</v>
      </c>
      <c r="BC101" s="20" t="str">
        <f t="shared" si="24"/>
        <v>11207</v>
      </c>
      <c r="BD101" s="20" t="str">
        <f t="shared" si="25"/>
        <v>秩父市</v>
      </c>
      <c r="BE101" s="953">
        <f>VLOOKUP(BC101&amp;"_令和4年度",データシート3!A:AB,MATCH("ea_"&amp;"太陽光（建物系）"&amp;"_年間発電",データシート3!$A$1:$AB$1,0),0)/10^3+VLOOKUP(BC101&amp;"_令和4年度",データシート3!A:AB,MATCH("ea_"&amp;"太陽光（土地系）"&amp;"_年間発電",データシート3!$A$1:$AB$1,0),0)/10^3</f>
        <v>712798.62599999993</v>
      </c>
      <c r="BF101" s="953">
        <f>VLOOKUP(BC101&amp;"_令和4年度",データシート3!A:AB,MATCH("ea_"&amp;"風力（陸上）"&amp;"_年間発電",データシート3!$A$1:$AB$1,0),0)/10^3</f>
        <v>6104.2240000000002</v>
      </c>
      <c r="BG101" s="953">
        <f>VLOOKUP(BC101&amp;"_令和4年度",データシート3!A:AB,MATCH("ea_"&amp;"中小水（河川）"&amp;"_年間発電",データシート3!$A$1:$AB$1,0),0)/10^3+VLOOKUP(BC101&amp;"_令和4年度",データシート3!A:AB,MATCH("ea_"&amp;"中小水（農業用水路）"&amp;"_年間発電",データシート3!$A$1:$AB$1,0),0)/10^3</f>
        <v>35601.567000000003</v>
      </c>
      <c r="BH101" s="953">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0</v>
      </c>
      <c r="BI101" s="953">
        <f t="shared" si="26"/>
        <v>754504.41700000002</v>
      </c>
      <c r="BJ101" s="953">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302636.17911900819</v>
      </c>
      <c r="BK101" s="953">
        <f t="shared" si="21"/>
        <v>451868.23788099183</v>
      </c>
      <c r="BL101" s="953">
        <f t="shared" si="22"/>
        <v>0</v>
      </c>
      <c r="BM101" s="953">
        <f t="shared" si="23"/>
        <v>451868.23788099183</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t="str">
        <f>比較地域マスタ!AD37</f>
        <v>11241</v>
      </c>
      <c r="AY102" s="20" t="str">
        <f>IF(IFERROR(比較地域マスタ!$AE37,"")=0,"",IFERROR(比較地域マスタ!$AE37,""))</f>
        <v>鶴ヶ島市</v>
      </c>
      <c r="AZ102" s="18"/>
      <c r="BA102" s="24">
        <v>31</v>
      </c>
      <c r="BB102" s="24">
        <v>1</v>
      </c>
      <c r="BC102" s="20" t="str">
        <f t="shared" si="24"/>
        <v>11241</v>
      </c>
      <c r="BD102" s="20" t="str">
        <f t="shared" si="25"/>
        <v>鶴ヶ島市</v>
      </c>
      <c r="BE102" s="953">
        <f>VLOOKUP(BC102&amp;"_令和4年度",データシート3!A:AB,MATCH("ea_"&amp;"太陽光（建物系）"&amp;"_年間発電",データシート3!$A$1:$AB$1,0),0)/10^3+VLOOKUP(BC102&amp;"_令和4年度",データシート3!A:AB,MATCH("ea_"&amp;"太陽光（土地系）"&amp;"_年間発電",データシート3!$A$1:$AB$1,0),0)/10^3</f>
        <v>327345.74500000005</v>
      </c>
      <c r="BF102" s="953">
        <f>VLOOKUP(BC102&amp;"_令和4年度",データシート3!A:AB,MATCH("ea_"&amp;"風力（陸上）"&amp;"_年間発電",データシート3!$A$1:$AB$1,0),0)/10^3</f>
        <v>0</v>
      </c>
      <c r="BG102" s="953">
        <f>VLOOKUP(BC102&amp;"_令和4年度",データシート3!A:AB,MATCH("ea_"&amp;"中小水（河川）"&amp;"_年間発電",データシート3!$A$1:$AB$1,0),0)/10^3+VLOOKUP(BC102&amp;"_令和4年度",データシート3!A:AB,MATCH("ea_"&amp;"中小水（農業用水路）"&amp;"_年間発電",データシート3!$A$1:$AB$1,0),0)/10^3</f>
        <v>0</v>
      </c>
      <c r="BH102" s="953">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0</v>
      </c>
      <c r="BI102" s="953">
        <f t="shared" si="26"/>
        <v>327345.74500000005</v>
      </c>
      <c r="BJ102" s="953">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286228.69585650816</v>
      </c>
      <c r="BK102" s="953">
        <f t="shared" si="21"/>
        <v>41117.049143491895</v>
      </c>
      <c r="BL102" s="953">
        <f t="shared" si="22"/>
        <v>0</v>
      </c>
      <c r="BM102" s="953">
        <f t="shared" si="23"/>
        <v>41117.049143491895</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t="str">
        <f>比較地域マスタ!AD38</f>
        <v>11349</v>
      </c>
      <c r="AY103" s="20" t="str">
        <f>IF(IFERROR(比較地域マスタ!$AE38,"")=0,"",IFERROR(比較地域マスタ!$AE38,""))</f>
        <v>ときがわ町</v>
      </c>
      <c r="AZ103" s="18"/>
      <c r="BA103" s="24">
        <v>32</v>
      </c>
      <c r="BB103" s="24">
        <v>1</v>
      </c>
      <c r="BC103" s="20" t="str">
        <f t="shared" si="24"/>
        <v>11349</v>
      </c>
      <c r="BD103" s="20" t="str">
        <f t="shared" si="25"/>
        <v>ときがわ町</v>
      </c>
      <c r="BE103" s="953">
        <f>VLOOKUP(BC103&amp;"_令和4年度",データシート3!A:AB,MATCH("ea_"&amp;"太陽光（建物系）"&amp;"_年間発電",データシート3!$A$1:$AB$1,0),0)/10^3+VLOOKUP(BC103&amp;"_令和4年度",データシート3!A:AB,MATCH("ea_"&amp;"太陽光（土地系）"&amp;"_年間発電",データシート3!$A$1:$AB$1,0),0)/10^3</f>
        <v>166770.68000000002</v>
      </c>
      <c r="BF103" s="953">
        <f>VLOOKUP(BC103&amp;"_令和4年度",データシート3!A:AB,MATCH("ea_"&amp;"風力（陸上）"&amp;"_年間発電",データシート3!$A$1:$AB$1,0),0)/10^3</f>
        <v>20409.865000000002</v>
      </c>
      <c r="BG103" s="953">
        <f>VLOOKUP(BC103&amp;"_令和4年度",データシート3!A:AB,MATCH("ea_"&amp;"中小水（河川）"&amp;"_年間発電",データシート3!$A$1:$AB$1,0),0)/10^3+VLOOKUP(BC103&amp;"_令和4年度",データシート3!A:AB,MATCH("ea_"&amp;"中小水（農業用水路）"&amp;"_年間発電",データシート3!$A$1:$AB$1,0),0)/10^3</f>
        <v>1988.9890000000003</v>
      </c>
      <c r="BH103" s="953">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0</v>
      </c>
      <c r="BI103" s="953">
        <f t="shared" si="26"/>
        <v>189169.53400000001</v>
      </c>
      <c r="BJ103" s="953">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70974.139766760753</v>
      </c>
      <c r="BK103" s="953">
        <f t="shared" si="21"/>
        <v>118195.39423323926</v>
      </c>
      <c r="BL103" s="953">
        <f t="shared" si="22"/>
        <v>0</v>
      </c>
      <c r="BM103" s="953">
        <f t="shared" si="23"/>
        <v>118195.39423323926</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t="str">
        <f>比較地域マスタ!AD39</f>
        <v>11208</v>
      </c>
      <c r="AY104" s="20" t="str">
        <f>IF(IFERROR(比較地域マスタ!$AE39,"")=0,"",IFERROR(比較地域マスタ!$AE39,""))</f>
        <v>所沢市</v>
      </c>
      <c r="AZ104" s="18"/>
      <c r="BA104" s="24">
        <v>33</v>
      </c>
      <c r="BB104" s="24">
        <v>1</v>
      </c>
      <c r="BC104" s="20" t="str">
        <f t="shared" si="24"/>
        <v>11208</v>
      </c>
      <c r="BD104" s="20" t="str">
        <f t="shared" si="25"/>
        <v>所沢市</v>
      </c>
      <c r="BE104" s="953">
        <f>VLOOKUP(BC104&amp;"_令和4年度",データシート3!A:AB,MATCH("ea_"&amp;"太陽光（建物系）"&amp;"_年間発電",データシート3!$A$1:$AB$1,0),0)/10^3+VLOOKUP(BC104&amp;"_令和4年度",データシート3!A:AB,MATCH("ea_"&amp;"太陽光（土地系）"&amp;"_年間発電",データシート3!$A$1:$AB$1,0),0)/10^3</f>
        <v>1398593.6069999998</v>
      </c>
      <c r="BF104" s="953">
        <f>VLOOKUP(BC104&amp;"_令和4年度",データシート3!A:AB,MATCH("ea_"&amp;"風力（陸上）"&amp;"_年間発電",データシート3!$A$1:$AB$1,0),0)/10^3</f>
        <v>0</v>
      </c>
      <c r="BG104" s="953">
        <f>VLOOKUP(BC104&amp;"_令和4年度",データシート3!A:AB,MATCH("ea_"&amp;"中小水（河川）"&amp;"_年間発電",データシート3!$A$1:$AB$1,0),0)/10^3+VLOOKUP(BC104&amp;"_令和4年度",データシート3!A:AB,MATCH("ea_"&amp;"中小水（農業用水路）"&amp;"_年間発電",データシート3!$A$1:$AB$1,0),0)/10^3</f>
        <v>0</v>
      </c>
      <c r="BH104" s="953">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10.792</v>
      </c>
      <c r="BI104" s="953">
        <f t="shared" si="26"/>
        <v>1398604.3989999997</v>
      </c>
      <c r="BJ104" s="953">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1381771.7610245345</v>
      </c>
      <c r="BK104" s="953">
        <f t="shared" ref="BK104:BK135" si="27">BI104-BJ104</f>
        <v>16832.637975465273</v>
      </c>
      <c r="BL104" s="953">
        <f t="shared" ref="BL104:BL135" si="28">IF(BK104&gt;0,0,BK104)</f>
        <v>0</v>
      </c>
      <c r="BM104" s="953">
        <f t="shared" ref="BM104:BM135" si="29">IF(BK104&gt;0,BK104,0)</f>
        <v>16832.637975465273</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t="str">
        <f>比較地域マスタ!AD40</f>
        <v>11224</v>
      </c>
      <c r="AY105" s="20" t="str">
        <f>IF(IFERROR(比較地域マスタ!$AE40,"")=0,"",IFERROR(比較地域マスタ!$AE40,""))</f>
        <v>戸田市</v>
      </c>
      <c r="AZ105" s="18"/>
      <c r="BA105" s="24">
        <v>34</v>
      </c>
      <c r="BB105" s="24">
        <v>1</v>
      </c>
      <c r="BC105" s="20" t="str">
        <f t="shared" si="24"/>
        <v>11224</v>
      </c>
      <c r="BD105" s="20" t="str">
        <f t="shared" si="25"/>
        <v>戸田市</v>
      </c>
      <c r="BE105" s="953">
        <f>VLOOKUP(BC105&amp;"_令和4年度",データシート3!A:AB,MATCH("ea_"&amp;"太陽光（建物系）"&amp;"_年間発電",データシート3!$A$1:$AB$1,0),0)/10^3+VLOOKUP(BC105&amp;"_令和4年度",データシート3!A:AB,MATCH("ea_"&amp;"太陽光（土地系）"&amp;"_年間発電",データシート3!$A$1:$AB$1,0),0)/10^3</f>
        <v>326421.87300000008</v>
      </c>
      <c r="BF105" s="953">
        <f>VLOOKUP(BC105&amp;"_令和4年度",データシート3!A:AB,MATCH("ea_"&amp;"風力（陸上）"&amp;"_年間発電",データシート3!$A$1:$AB$1,0),0)/10^3</f>
        <v>0</v>
      </c>
      <c r="BG105" s="953">
        <f>VLOOKUP(BC105&amp;"_令和4年度",データシート3!A:AB,MATCH("ea_"&amp;"中小水（河川）"&amp;"_年間発電",データシート3!$A$1:$AB$1,0),0)/10^3+VLOOKUP(BC105&amp;"_令和4年度",データシート3!A:AB,MATCH("ea_"&amp;"中小水（農業用水路）"&amp;"_年間発電",データシート3!$A$1:$AB$1,0),0)/10^3</f>
        <v>0</v>
      </c>
      <c r="BH105" s="953">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0</v>
      </c>
      <c r="BI105" s="953">
        <f t="shared" si="26"/>
        <v>326421.87300000008</v>
      </c>
      <c r="BJ105" s="953">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738598.32901606907</v>
      </c>
      <c r="BK105" s="953">
        <f t="shared" si="27"/>
        <v>-412176.45601606899</v>
      </c>
      <c r="BL105" s="953">
        <f t="shared" si="28"/>
        <v>-412176.45601606899</v>
      </c>
      <c r="BM105" s="953">
        <f t="shared" si="29"/>
        <v>0</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t="str">
        <f>比較地域マスタ!AD41</f>
        <v>11363</v>
      </c>
      <c r="AY106" s="20" t="str">
        <f>IF(IFERROR(比較地域マスタ!$AE41,"")=0,"",IFERROR(比較地域マスタ!$AE41,""))</f>
        <v>長瀞町</v>
      </c>
      <c r="AZ106" s="18"/>
      <c r="BA106" s="24">
        <v>35</v>
      </c>
      <c r="BB106" s="24">
        <v>1</v>
      </c>
      <c r="BC106" s="20" t="str">
        <f t="shared" si="24"/>
        <v>11363</v>
      </c>
      <c r="BD106" s="20" t="str">
        <f t="shared" si="25"/>
        <v>長瀞町</v>
      </c>
      <c r="BE106" s="953">
        <f>VLOOKUP(BC106&amp;"_令和4年度",データシート3!A:AB,MATCH("ea_"&amp;"太陽光（建物系）"&amp;"_年間発電",データシート3!$A$1:$AB$1,0),0)/10^3+VLOOKUP(BC106&amp;"_令和4年度",データシート3!A:AB,MATCH("ea_"&amp;"太陽光（土地系）"&amp;"_年間発電",データシート3!$A$1:$AB$1,0),0)/10^3</f>
        <v>103376.35200000001</v>
      </c>
      <c r="BF106" s="953">
        <f>VLOOKUP(BC106&amp;"_令和4年度",データシート3!A:AB,MATCH("ea_"&amp;"風力（陸上）"&amp;"_年間発電",データシート3!$A$1:$AB$1,0),0)/10^3</f>
        <v>1865.567</v>
      </c>
      <c r="BG106" s="953">
        <f>VLOOKUP(BC106&amp;"_令和4年度",データシート3!A:AB,MATCH("ea_"&amp;"中小水（河川）"&amp;"_年間発電",データシート3!$A$1:$AB$1,0),0)/10^3+VLOOKUP(BC106&amp;"_令和4年度",データシート3!A:AB,MATCH("ea_"&amp;"中小水（農業用水路）"&amp;"_年間発電",データシート3!$A$1:$AB$1,0),0)/10^3</f>
        <v>0</v>
      </c>
      <c r="BH106" s="953">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0</v>
      </c>
      <c r="BI106" s="953">
        <f t="shared" si="26"/>
        <v>105241.91900000001</v>
      </c>
      <c r="BJ106" s="953">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30378.956857835314</v>
      </c>
      <c r="BK106" s="953">
        <f t="shared" si="27"/>
        <v>74862.962142164703</v>
      </c>
      <c r="BL106" s="953">
        <f t="shared" si="28"/>
        <v>0</v>
      </c>
      <c r="BM106" s="953">
        <f t="shared" si="29"/>
        <v>74862.962142164703</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t="str">
        <f>比較地域マスタ!AD42</f>
        <v>11341</v>
      </c>
      <c r="AY107" s="20" t="str">
        <f>IF(IFERROR(比較地域マスタ!$AE42,"")=0,"",IFERROR(比較地域マスタ!$AE42,""))</f>
        <v>滑川町</v>
      </c>
      <c r="AZ107" s="18"/>
      <c r="BA107" s="24">
        <v>36</v>
      </c>
      <c r="BB107" s="24">
        <v>1</v>
      </c>
      <c r="BC107" s="20" t="str">
        <f t="shared" si="24"/>
        <v>11341</v>
      </c>
      <c r="BD107" s="20" t="str">
        <f t="shared" si="25"/>
        <v>滑川町</v>
      </c>
      <c r="BE107" s="953">
        <f>VLOOKUP(BC107&amp;"_令和4年度",データシート3!A:AB,MATCH("ea_"&amp;"太陽光（建物系）"&amp;"_年間発電",データシート3!$A$1:$AB$1,0),0)/10^3+VLOOKUP(BC107&amp;"_令和4年度",データシート3!A:AB,MATCH("ea_"&amp;"太陽光（土地系）"&amp;"_年間発電",データシート3!$A$1:$AB$1,0),0)/10^3</f>
        <v>314565.00800000003</v>
      </c>
      <c r="BF107" s="953">
        <f>VLOOKUP(BC107&amp;"_令和4年度",データシート3!A:AB,MATCH("ea_"&amp;"風力（陸上）"&amp;"_年間発電",データシート3!$A$1:$AB$1,0),0)/10^3</f>
        <v>0</v>
      </c>
      <c r="BG107" s="953">
        <f>VLOOKUP(BC107&amp;"_令和4年度",データシート3!A:AB,MATCH("ea_"&amp;"中小水（河川）"&amp;"_年間発電",データシート3!$A$1:$AB$1,0),0)/10^3+VLOOKUP(BC107&amp;"_令和4年度",データシート3!A:AB,MATCH("ea_"&amp;"中小水（農業用水路）"&amp;"_年間発電",データシート3!$A$1:$AB$1,0),0)/10^3</f>
        <v>0</v>
      </c>
      <c r="BH107" s="953">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0</v>
      </c>
      <c r="BI107" s="953">
        <f t="shared" si="26"/>
        <v>314565.00800000003</v>
      </c>
      <c r="BJ107" s="953">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134661.20014013437</v>
      </c>
      <c r="BK107" s="953">
        <f t="shared" si="27"/>
        <v>179903.80785986566</v>
      </c>
      <c r="BL107" s="953">
        <f t="shared" si="28"/>
        <v>0</v>
      </c>
      <c r="BM107" s="953">
        <f t="shared" si="29"/>
        <v>179903.80785986566</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t="str">
        <f>比較地域マスタ!AD43</f>
        <v>11230</v>
      </c>
      <c r="AY108" s="20" t="str">
        <f>IF(IFERROR(比較地域マスタ!$AE43,"")=0,"",IFERROR(比較地域マスタ!$AE43,""))</f>
        <v>新座市</v>
      </c>
      <c r="AZ108" s="18"/>
      <c r="BA108" s="24">
        <v>37</v>
      </c>
      <c r="BB108" s="24">
        <v>1</v>
      </c>
      <c r="BC108" s="20" t="str">
        <f t="shared" si="24"/>
        <v>11230</v>
      </c>
      <c r="BD108" s="20" t="str">
        <f t="shared" si="25"/>
        <v>新座市</v>
      </c>
      <c r="BE108" s="953">
        <f>VLOOKUP(BC108&amp;"_令和4年度",データシート3!A:AB,MATCH("ea_"&amp;"太陽光（建物系）"&amp;"_年間発電",データシート3!$A$1:$AB$1,0),0)/10^3+VLOOKUP(BC108&amp;"_令和4年度",データシート3!A:AB,MATCH("ea_"&amp;"太陽光（土地系）"&amp;"_年間発電",データシート3!$A$1:$AB$1,0),0)/10^3</f>
        <v>528824.56700000004</v>
      </c>
      <c r="BF108" s="953">
        <f>VLOOKUP(BC108&amp;"_令和4年度",データシート3!A:AB,MATCH("ea_"&amp;"風力（陸上）"&amp;"_年間発電",データシート3!$A$1:$AB$1,0),0)/10^3</f>
        <v>0</v>
      </c>
      <c r="BG108" s="953">
        <f>VLOOKUP(BC108&amp;"_令和4年度",データシート3!A:AB,MATCH("ea_"&amp;"中小水（河川）"&amp;"_年間発電",データシート3!$A$1:$AB$1,0),0)/10^3+VLOOKUP(BC108&amp;"_令和4年度",データシート3!A:AB,MATCH("ea_"&amp;"中小水（農業用水路）"&amp;"_年間発電",データシート3!$A$1:$AB$1,0),0)/10^3</f>
        <v>0</v>
      </c>
      <c r="BH108" s="953">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0</v>
      </c>
      <c r="BI108" s="953">
        <f t="shared" si="26"/>
        <v>528824.56700000004</v>
      </c>
      <c r="BJ108" s="953">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654765.1118315733</v>
      </c>
      <c r="BK108" s="953">
        <f t="shared" si="27"/>
        <v>-125940.54483157326</v>
      </c>
      <c r="BL108" s="953">
        <f t="shared" si="28"/>
        <v>-125940.54483157326</v>
      </c>
      <c r="BM108" s="953">
        <f t="shared" si="29"/>
        <v>0</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t="str">
        <f>比較地域マスタ!AD44</f>
        <v>11238</v>
      </c>
      <c r="AY109" s="20" t="str">
        <f>IF(IFERROR(比較地域マスタ!$AE44,"")=0,"",IFERROR(比較地域マスタ!$AE44,""))</f>
        <v>蓮田市</v>
      </c>
      <c r="AZ109" s="18"/>
      <c r="BA109" s="24">
        <v>38</v>
      </c>
      <c r="BB109" s="24">
        <v>1</v>
      </c>
      <c r="BC109" s="20" t="str">
        <f t="shared" si="24"/>
        <v>11238</v>
      </c>
      <c r="BD109" s="20" t="str">
        <f t="shared" si="25"/>
        <v>蓮田市</v>
      </c>
      <c r="BE109" s="953">
        <f>VLOOKUP(BC109&amp;"_令和4年度",データシート3!A:AB,MATCH("ea_"&amp;"太陽光（建物系）"&amp;"_年間発電",データシート3!$A$1:$AB$1,0),0)/10^3+VLOOKUP(BC109&amp;"_令和4年度",データシート3!A:AB,MATCH("ea_"&amp;"太陽光（土地系）"&amp;"_年間発電",データシート3!$A$1:$AB$1,0),0)/10^3</f>
        <v>363766.58500000008</v>
      </c>
      <c r="BF109" s="953">
        <f>VLOOKUP(BC109&amp;"_令和4年度",データシート3!A:AB,MATCH("ea_"&amp;"風力（陸上）"&amp;"_年間発電",データシート3!$A$1:$AB$1,0),0)/10^3</f>
        <v>0</v>
      </c>
      <c r="BG109" s="953">
        <f>VLOOKUP(BC109&amp;"_令和4年度",データシート3!A:AB,MATCH("ea_"&amp;"中小水（河川）"&amp;"_年間発電",データシート3!$A$1:$AB$1,0),0)/10^3+VLOOKUP(BC109&amp;"_令和4年度",データシート3!A:AB,MATCH("ea_"&amp;"中小水（農業用水路）"&amp;"_年間発電",データシート3!$A$1:$AB$1,0),0)/10^3</f>
        <v>0</v>
      </c>
      <c r="BH109" s="953">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726.274</v>
      </c>
      <c r="BI109" s="953">
        <f t="shared" si="26"/>
        <v>364492.85900000005</v>
      </c>
      <c r="BJ109" s="953">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296956.37500928773</v>
      </c>
      <c r="BK109" s="953">
        <f t="shared" si="27"/>
        <v>67536.483990712324</v>
      </c>
      <c r="BL109" s="953">
        <f t="shared" si="28"/>
        <v>0</v>
      </c>
      <c r="BM109" s="953">
        <f t="shared" si="29"/>
        <v>67536.483990712324</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t="str">
        <f>比較地域マスタ!AD45</f>
        <v>11348</v>
      </c>
      <c r="AY110" s="20" t="str">
        <f>IF(IFERROR(比較地域マスタ!$AE45,"")=0,"",IFERROR(比較地域マスタ!$AE45,""))</f>
        <v>鳩山町</v>
      </c>
      <c r="AZ110" s="18"/>
      <c r="BA110" s="24">
        <v>39</v>
      </c>
      <c r="BB110" s="24">
        <v>1</v>
      </c>
      <c r="BC110" s="20" t="str">
        <f t="shared" si="24"/>
        <v>11348</v>
      </c>
      <c r="BD110" s="20" t="str">
        <f t="shared" si="25"/>
        <v>鳩山町</v>
      </c>
      <c r="BE110" s="953">
        <f>VLOOKUP(BC110&amp;"_令和4年度",データシート3!A:AB,MATCH("ea_"&amp;"太陽光（建物系）"&amp;"_年間発電",データシート3!$A$1:$AB$1,0),0)/10^3+VLOOKUP(BC110&amp;"_令和4年度",データシート3!A:AB,MATCH("ea_"&amp;"太陽光（土地系）"&amp;"_年間発電",データシート3!$A$1:$AB$1,0),0)/10^3</f>
        <v>196343.16699999996</v>
      </c>
      <c r="BF110" s="953">
        <f>VLOOKUP(BC110&amp;"_令和4年度",データシート3!A:AB,MATCH("ea_"&amp;"風力（陸上）"&amp;"_年間発電",データシート3!$A$1:$AB$1,0),0)/10^3</f>
        <v>0</v>
      </c>
      <c r="BG110" s="953">
        <f>VLOOKUP(BC110&amp;"_令和4年度",データシート3!A:AB,MATCH("ea_"&amp;"中小水（河川）"&amp;"_年間発電",データシート3!$A$1:$AB$1,0),0)/10^3+VLOOKUP(BC110&amp;"_令和4年度",データシート3!A:AB,MATCH("ea_"&amp;"中小水（農業用水路）"&amp;"_年間発電",データシート3!$A$1:$AB$1,0),0)/10^3</f>
        <v>0</v>
      </c>
      <c r="BH110" s="953">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0</v>
      </c>
      <c r="BI110" s="953">
        <f t="shared" si="26"/>
        <v>196343.16699999996</v>
      </c>
      <c r="BJ110" s="953">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47498.895381975039</v>
      </c>
      <c r="BK110" s="953">
        <f t="shared" si="27"/>
        <v>148844.27161802491</v>
      </c>
      <c r="BL110" s="953">
        <f t="shared" si="28"/>
        <v>0</v>
      </c>
      <c r="BM110" s="953">
        <f t="shared" si="29"/>
        <v>148844.27161802491</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t="str">
        <f>比較地域マスタ!AD46</f>
        <v>11216</v>
      </c>
      <c r="AY111" s="20" t="str">
        <f>IF(IFERROR(比較地域マスタ!$AE46,"")=0,"",IFERROR(比較地域マスタ!$AE46,""))</f>
        <v>羽生市</v>
      </c>
      <c r="AZ111" s="18"/>
      <c r="BA111" s="24">
        <v>40</v>
      </c>
      <c r="BB111" s="24">
        <v>1</v>
      </c>
      <c r="BC111" s="20" t="str">
        <f t="shared" si="24"/>
        <v>11216</v>
      </c>
      <c r="BD111" s="20" t="str">
        <f t="shared" si="25"/>
        <v>羽生市</v>
      </c>
      <c r="BE111" s="953">
        <f>VLOOKUP(BC111&amp;"_令和4年度",データシート3!A:AB,MATCH("ea_"&amp;"太陽光（建物系）"&amp;"_年間発電",データシート3!$A$1:$AB$1,0),0)/10^3+VLOOKUP(BC111&amp;"_令和4年度",データシート3!A:AB,MATCH("ea_"&amp;"太陽光（土地系）"&amp;"_年間発電",データシート3!$A$1:$AB$1,0),0)/10^3</f>
        <v>483545.33200000005</v>
      </c>
      <c r="BF111" s="953">
        <f>VLOOKUP(BC111&amp;"_令和4年度",データシート3!A:AB,MATCH("ea_"&amp;"風力（陸上）"&amp;"_年間発電",データシート3!$A$1:$AB$1,0),0)/10^3</f>
        <v>0</v>
      </c>
      <c r="BG111" s="953">
        <f>VLOOKUP(BC111&amp;"_令和4年度",データシート3!A:AB,MATCH("ea_"&amp;"中小水（河川）"&amp;"_年間発電",データシート3!$A$1:$AB$1,0),0)/10^3+VLOOKUP(BC111&amp;"_令和4年度",データシート3!A:AB,MATCH("ea_"&amp;"中小水（農業用水路）"&amp;"_年間発電",データシート3!$A$1:$AB$1,0),0)/10^3</f>
        <v>0</v>
      </c>
      <c r="BH111" s="953">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0</v>
      </c>
      <c r="BI111" s="953">
        <f t="shared" si="26"/>
        <v>483545.33200000005</v>
      </c>
      <c r="BJ111" s="953">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356063.81917574099</v>
      </c>
      <c r="BK111" s="953">
        <f t="shared" si="27"/>
        <v>127481.51282425906</v>
      </c>
      <c r="BL111" s="953">
        <f t="shared" si="28"/>
        <v>0</v>
      </c>
      <c r="BM111" s="953">
        <f t="shared" si="29"/>
        <v>127481.51282425906</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t="str">
        <f>比較地域マスタ!AD47</f>
        <v>11209</v>
      </c>
      <c r="AY112" s="20" t="str">
        <f>IF(IFERROR(比較地域マスタ!$AE47,"")=0,"",IFERROR(比較地域マスタ!$AE47,""))</f>
        <v>飯能市</v>
      </c>
      <c r="AZ112" s="18"/>
      <c r="BA112" s="24">
        <v>41</v>
      </c>
      <c r="BB112" s="24">
        <v>1</v>
      </c>
      <c r="BC112" s="20" t="str">
        <f t="shared" si="24"/>
        <v>11209</v>
      </c>
      <c r="BD112" s="20" t="str">
        <f t="shared" si="25"/>
        <v>飯能市</v>
      </c>
      <c r="BE112" s="953">
        <f>VLOOKUP(BC112&amp;"_令和4年度",データシート3!A:AB,MATCH("ea_"&amp;"太陽光（建物系）"&amp;"_年間発電",データシート3!$A$1:$AB$1,0),0)/10^3+VLOOKUP(BC112&amp;"_令和4年度",データシート3!A:AB,MATCH("ea_"&amp;"太陽光（土地系）"&amp;"_年間発電",データシート3!$A$1:$AB$1,0),0)/10^3</f>
        <v>507619.81300000002</v>
      </c>
      <c r="BF112" s="953">
        <f>VLOOKUP(BC112&amp;"_令和4年度",データシート3!A:AB,MATCH("ea_"&amp;"風力（陸上）"&amp;"_年間発電",データシート3!$A$1:$AB$1,0),0)/10^3</f>
        <v>38414.112000000001</v>
      </c>
      <c r="BG112" s="953">
        <f>VLOOKUP(BC112&amp;"_令和4年度",データシート3!A:AB,MATCH("ea_"&amp;"中小水（河川）"&amp;"_年間発電",データシート3!$A$1:$AB$1,0),0)/10^3+VLOOKUP(BC112&amp;"_令和4年度",データシート3!A:AB,MATCH("ea_"&amp;"中小水（農業用水路）"&amp;"_年間発電",データシート3!$A$1:$AB$1,0),0)/10^3</f>
        <v>6261.6549999999988</v>
      </c>
      <c r="BH112" s="953">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0</v>
      </c>
      <c r="BI112" s="953">
        <f t="shared" si="26"/>
        <v>552295.58000000007</v>
      </c>
      <c r="BJ112" s="953">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391071.0717816882</v>
      </c>
      <c r="BK112" s="953">
        <f t="shared" si="27"/>
        <v>161224.50821831188</v>
      </c>
      <c r="BL112" s="953">
        <f t="shared" si="28"/>
        <v>0</v>
      </c>
      <c r="BM112" s="953">
        <f t="shared" si="29"/>
        <v>161224.50821831188</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t="str">
        <f>比較地域マスタ!AD48</f>
        <v>11369</v>
      </c>
      <c r="AY113" s="20" t="str">
        <f>IF(IFERROR(比較地域マスタ!$AE48,"")=0,"",IFERROR(比較地域マスタ!$AE48,""))</f>
        <v>東秩父村</v>
      </c>
      <c r="AZ113" s="18"/>
      <c r="BA113" s="24">
        <v>42</v>
      </c>
      <c r="BB113" s="24">
        <v>1</v>
      </c>
      <c r="BC113" s="20" t="str">
        <f t="shared" si="24"/>
        <v>11369</v>
      </c>
      <c r="BD113" s="20" t="str">
        <f t="shared" si="25"/>
        <v>東秩父村</v>
      </c>
      <c r="BE113" s="953">
        <f>VLOOKUP(BC113&amp;"_令和4年度",データシート3!A:AB,MATCH("ea_"&amp;"太陽光（建物系）"&amp;"_年間発電",データシート3!$A$1:$AB$1,0),0)/10^3+VLOOKUP(BC113&amp;"_令和4年度",データシート3!A:AB,MATCH("ea_"&amp;"太陽光（土地系）"&amp;"_年間発電",データシート3!$A$1:$AB$1,0),0)/10^3</f>
        <v>61602.957999999999</v>
      </c>
      <c r="BF113" s="953">
        <f>VLOOKUP(BC113&amp;"_令和4年度",データシート3!A:AB,MATCH("ea_"&amp;"風力（陸上）"&amp;"_年間発電",データシート3!$A$1:$AB$1,0),0)/10^3</f>
        <v>10784.528</v>
      </c>
      <c r="BG113" s="953">
        <f>VLOOKUP(BC113&amp;"_令和4年度",データシート3!A:AB,MATCH("ea_"&amp;"中小水（河川）"&amp;"_年間発電",データシート3!$A$1:$AB$1,0),0)/10^3+VLOOKUP(BC113&amp;"_令和4年度",データシート3!A:AB,MATCH("ea_"&amp;"中小水（農業用水路）"&amp;"_年間発電",データシート3!$A$1:$AB$1,0),0)/10^3</f>
        <v>89.099000000000004</v>
      </c>
      <c r="BH113" s="953">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0</v>
      </c>
      <c r="BI113" s="953">
        <f t="shared" si="26"/>
        <v>72476.585000000006</v>
      </c>
      <c r="BJ113" s="953">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9011.7457727476885</v>
      </c>
      <c r="BK113" s="953">
        <f t="shared" si="27"/>
        <v>63464.83922725232</v>
      </c>
      <c r="BL113" s="953">
        <f t="shared" si="28"/>
        <v>0</v>
      </c>
      <c r="BM113" s="953">
        <f t="shared" si="29"/>
        <v>63464.83922725232</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t="str">
        <f>比較地域マスタ!AD49</f>
        <v>11212</v>
      </c>
      <c r="AY114" s="20" t="str">
        <f>IF(IFERROR(比較地域マスタ!$AE49,"")=0,"",IFERROR(比較地域マスタ!$AE49,""))</f>
        <v>東松山市</v>
      </c>
      <c r="AZ114" s="18"/>
      <c r="BA114" s="24">
        <v>43</v>
      </c>
      <c r="BB114" s="24">
        <v>1</v>
      </c>
      <c r="BC114" s="20" t="str">
        <f t="shared" si="24"/>
        <v>11212</v>
      </c>
      <c r="BD114" s="20" t="str">
        <f t="shared" si="25"/>
        <v>東松山市</v>
      </c>
      <c r="BE114" s="953">
        <f>VLOOKUP(BC114&amp;"_令和4年度",データシート3!A:AB,MATCH("ea_"&amp;"太陽光（建物系）"&amp;"_年間発電",データシート3!$A$1:$AB$1,0),0)/10^3+VLOOKUP(BC114&amp;"_令和4年度",データシート3!A:AB,MATCH("ea_"&amp;"太陽光（土地系）"&amp;"_年間発電",データシート3!$A$1:$AB$1,0),0)/10^3</f>
        <v>725118.42500000005</v>
      </c>
      <c r="BF114" s="953">
        <f>VLOOKUP(BC114&amp;"_令和4年度",データシート3!A:AB,MATCH("ea_"&amp;"風力（陸上）"&amp;"_年間発電",データシート3!$A$1:$AB$1,0),0)/10^3</f>
        <v>0</v>
      </c>
      <c r="BG114" s="953">
        <f>VLOOKUP(BC114&amp;"_令和4年度",データシート3!A:AB,MATCH("ea_"&amp;"中小水（河川）"&amp;"_年間発電",データシート3!$A$1:$AB$1,0),0)/10^3+VLOOKUP(BC114&amp;"_令和4年度",データシート3!A:AB,MATCH("ea_"&amp;"中小水（農業用水路）"&amp;"_年間発電",データシート3!$A$1:$AB$1,0),0)/10^3</f>
        <v>0</v>
      </c>
      <c r="BH114" s="953">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0</v>
      </c>
      <c r="BI114" s="953">
        <f t="shared" si="26"/>
        <v>725118.42500000005</v>
      </c>
      <c r="BJ114" s="953">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559141.17672830098</v>
      </c>
      <c r="BK114" s="953">
        <f t="shared" si="27"/>
        <v>165977.24827169906</v>
      </c>
      <c r="BL114" s="953">
        <f t="shared" si="28"/>
        <v>0</v>
      </c>
      <c r="BM114" s="953">
        <f t="shared" si="29"/>
        <v>165977.24827169906</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t="str">
        <f>比較地域マスタ!AD50</f>
        <v>11242</v>
      </c>
      <c r="AY115" s="20" t="str">
        <f>IF(IFERROR(比較地域マスタ!$AE50,"")=0,"",IFERROR(比較地域マスタ!$AE50,""))</f>
        <v>日高市</v>
      </c>
      <c r="AZ115" s="18"/>
      <c r="BA115" s="24">
        <v>44</v>
      </c>
      <c r="BB115" s="24">
        <v>1</v>
      </c>
      <c r="BC115" s="20" t="str">
        <f t="shared" si="24"/>
        <v>11242</v>
      </c>
      <c r="BD115" s="20" t="str">
        <f t="shared" si="25"/>
        <v>日高市</v>
      </c>
      <c r="BE115" s="953">
        <f>VLOOKUP(BC115&amp;"_令和4年度",データシート3!A:AB,MATCH("ea_"&amp;"太陽光（建物系）"&amp;"_年間発電",データシート3!$A$1:$AB$1,0),0)/10^3+VLOOKUP(BC115&amp;"_令和4年度",データシート3!A:AB,MATCH("ea_"&amp;"太陽光（土地系）"&amp;"_年間発電",データシート3!$A$1:$AB$1,0),0)/10^3</f>
        <v>575729.08299999998</v>
      </c>
      <c r="BF115" s="953">
        <f>VLOOKUP(BC115&amp;"_令和4年度",データシート3!A:AB,MATCH("ea_"&amp;"風力（陸上）"&amp;"_年間発電",データシート3!$A$1:$AB$1,0),0)/10^3</f>
        <v>1189.769</v>
      </c>
      <c r="BG115" s="953">
        <f>VLOOKUP(BC115&amp;"_令和4年度",データシート3!A:AB,MATCH("ea_"&amp;"中小水（河川）"&amp;"_年間発電",データシート3!$A$1:$AB$1,0),0)/10^3+VLOOKUP(BC115&amp;"_令和4年度",データシート3!A:AB,MATCH("ea_"&amp;"中小水（農業用水路）"&amp;"_年間発電",データシート3!$A$1:$AB$1,0),0)/10^3</f>
        <v>0</v>
      </c>
      <c r="BH115" s="953">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0</v>
      </c>
      <c r="BI115" s="953">
        <f t="shared" si="26"/>
        <v>576918.85199999996</v>
      </c>
      <c r="BJ115" s="953">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330004.17711270583</v>
      </c>
      <c r="BK115" s="953">
        <f t="shared" si="27"/>
        <v>246914.67488729412</v>
      </c>
      <c r="BL115" s="953">
        <f t="shared" si="28"/>
        <v>0</v>
      </c>
      <c r="BM115" s="953">
        <f t="shared" si="29"/>
        <v>246914.67488729412</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t="str">
        <f>比較地域マスタ!AD51</f>
        <v>11218</v>
      </c>
      <c r="AY116" s="20" t="str">
        <f>IF(IFERROR(比較地域マスタ!$AE51,"")=0,"",IFERROR(比較地域マスタ!$AE51,""))</f>
        <v>深谷市</v>
      </c>
      <c r="AZ116" s="18"/>
      <c r="BA116" s="24">
        <v>45</v>
      </c>
      <c r="BB116" s="24">
        <v>1</v>
      </c>
      <c r="BC116" s="20" t="str">
        <f t="shared" si="24"/>
        <v>11218</v>
      </c>
      <c r="BD116" s="20" t="str">
        <f t="shared" si="25"/>
        <v>深谷市</v>
      </c>
      <c r="BE116" s="953">
        <f>VLOOKUP(BC116&amp;"_令和4年度",データシート3!A:AB,MATCH("ea_"&amp;"太陽光（建物系）"&amp;"_年間発電",データシート3!$A$1:$AB$1,0),0)/10^3+VLOOKUP(BC116&amp;"_令和4年度",データシート3!A:AB,MATCH("ea_"&amp;"太陽光（土地系）"&amp;"_年間発電",データシート3!$A$1:$AB$1,0),0)/10^3</f>
        <v>2473357.02</v>
      </c>
      <c r="BF116" s="953">
        <f>VLOOKUP(BC116&amp;"_令和4年度",データシート3!A:AB,MATCH("ea_"&amp;"風力（陸上）"&amp;"_年間発電",データシート3!$A$1:$AB$1,0),0)/10^3</f>
        <v>0</v>
      </c>
      <c r="BG116" s="953">
        <f>VLOOKUP(BC116&amp;"_令和4年度",データシート3!A:AB,MATCH("ea_"&amp;"中小水（河川）"&amp;"_年間発電",データシート3!$A$1:$AB$1,0),0)/10^3+VLOOKUP(BC116&amp;"_令和4年度",データシート3!A:AB,MATCH("ea_"&amp;"中小水（農業用水路）"&amp;"_年間発電",データシート3!$A$1:$AB$1,0),0)/10^3</f>
        <v>479.77028094999997</v>
      </c>
      <c r="BH116" s="953">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0</v>
      </c>
      <c r="BI116" s="953">
        <f t="shared" si="26"/>
        <v>2473836.7902809498</v>
      </c>
      <c r="BJ116" s="953">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810262.02439680055</v>
      </c>
      <c r="BK116" s="953">
        <f t="shared" si="27"/>
        <v>1663574.7658841494</v>
      </c>
      <c r="BL116" s="953">
        <f t="shared" si="28"/>
        <v>0</v>
      </c>
      <c r="BM116" s="953">
        <f t="shared" si="29"/>
        <v>1663574.7658841494</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t="str">
        <f>比較地域マスタ!AD52</f>
        <v>11235</v>
      </c>
      <c r="AY117" s="20" t="str">
        <f>IF(IFERROR(比較地域マスタ!$AE52,"")=0,"",IFERROR(比較地域マスタ!$AE52,""))</f>
        <v>富士見市</v>
      </c>
      <c r="AZ117" s="18"/>
      <c r="BA117" s="24">
        <v>46</v>
      </c>
      <c r="BB117" s="24">
        <v>1</v>
      </c>
      <c r="BC117" s="20" t="str">
        <f t="shared" si="24"/>
        <v>11235</v>
      </c>
      <c r="BD117" s="20" t="str">
        <f t="shared" si="25"/>
        <v>富士見市</v>
      </c>
      <c r="BE117" s="953">
        <f>VLOOKUP(BC117&amp;"_令和4年度",データシート3!A:AB,MATCH("ea_"&amp;"太陽光（建物系）"&amp;"_年間発電",データシート3!$A$1:$AB$1,0),0)/10^3+VLOOKUP(BC117&amp;"_令和4年度",データシート3!A:AB,MATCH("ea_"&amp;"太陽光（土地系）"&amp;"_年間発電",データシート3!$A$1:$AB$1,0),0)/10^3</f>
        <v>303698.99400000001</v>
      </c>
      <c r="BF117" s="953">
        <f>VLOOKUP(BC117&amp;"_令和4年度",データシート3!A:AB,MATCH("ea_"&amp;"風力（陸上）"&amp;"_年間発電",データシート3!$A$1:$AB$1,0),0)/10^3</f>
        <v>0</v>
      </c>
      <c r="BG117" s="953">
        <f>VLOOKUP(BC117&amp;"_令和4年度",データシート3!A:AB,MATCH("ea_"&amp;"中小水（河川）"&amp;"_年間発電",データシート3!$A$1:$AB$1,0),0)/10^3+VLOOKUP(BC117&amp;"_令和4年度",データシート3!A:AB,MATCH("ea_"&amp;"中小水（農業用水路）"&amp;"_年間発電",データシート3!$A$1:$AB$1,0),0)/10^3</f>
        <v>0</v>
      </c>
      <c r="BH117" s="953">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64.509</v>
      </c>
      <c r="BI117" s="953">
        <f t="shared" si="26"/>
        <v>303763.50300000003</v>
      </c>
      <c r="BJ117" s="953">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385117.3789069273</v>
      </c>
      <c r="BK117" s="953">
        <f t="shared" si="27"/>
        <v>-81353.875906927278</v>
      </c>
      <c r="BL117" s="953">
        <f t="shared" si="28"/>
        <v>-81353.875906927278</v>
      </c>
      <c r="BM117" s="953">
        <f t="shared" si="29"/>
        <v>0</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t="str">
        <f>比較地域マスタ!AD53</f>
        <v>11245</v>
      </c>
      <c r="AY118" s="20" t="str">
        <f>IF(IFERROR(比較地域マスタ!$AE53,"")=0,"",IFERROR(比較地域マスタ!$AE53,""))</f>
        <v>ふじみ野市</v>
      </c>
      <c r="AZ118" s="18"/>
      <c r="BA118" s="24">
        <v>47</v>
      </c>
      <c r="BB118" s="24">
        <v>1</v>
      </c>
      <c r="BC118" s="20" t="str">
        <f t="shared" si="24"/>
        <v>11245</v>
      </c>
      <c r="BD118" s="20" t="str">
        <f t="shared" si="25"/>
        <v>ふじみ野市</v>
      </c>
      <c r="BE118" s="953">
        <f>VLOOKUP(BC118&amp;"_令和4年度",データシート3!A:AB,MATCH("ea_"&amp;"太陽光（建物系）"&amp;"_年間発電",データシート3!$A$1:$AB$1,0),0)/10^3+VLOOKUP(BC118&amp;"_令和4年度",データシート3!A:AB,MATCH("ea_"&amp;"太陽光（土地系）"&amp;"_年間発電",データシート3!$A$1:$AB$1,0),0)/10^3</f>
        <v>342712.86499999999</v>
      </c>
      <c r="BF118" s="953">
        <f>VLOOKUP(BC118&amp;"_令和4年度",データシート3!A:AB,MATCH("ea_"&amp;"風力（陸上）"&amp;"_年間発電",データシート3!$A$1:$AB$1,0),0)/10^3</f>
        <v>0</v>
      </c>
      <c r="BG118" s="953">
        <f>VLOOKUP(BC118&amp;"_令和4年度",データシート3!A:AB,MATCH("ea_"&amp;"中小水（河川）"&amp;"_年間発電",データシート3!$A$1:$AB$1,0),0)/10^3+VLOOKUP(BC118&amp;"_令和4年度",データシート3!A:AB,MATCH("ea_"&amp;"中小水（農業用水路）"&amp;"_年間発電",データシート3!$A$1:$AB$1,0),0)/10^3</f>
        <v>0</v>
      </c>
      <c r="BH118" s="953">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0</v>
      </c>
      <c r="BI118" s="953">
        <f t="shared" si="26"/>
        <v>342712.86499999999</v>
      </c>
      <c r="BJ118" s="953">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442214.23770550708</v>
      </c>
      <c r="BK118" s="953">
        <f t="shared" si="27"/>
        <v>-99501.372705507092</v>
      </c>
      <c r="BL118" s="953">
        <f t="shared" si="28"/>
        <v>-99501.372705507092</v>
      </c>
      <c r="BM118" s="953">
        <f t="shared" si="29"/>
        <v>0</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t="str">
        <f>比較地域マスタ!AD54</f>
        <v>11211</v>
      </c>
      <c r="AY119" s="20" t="str">
        <f>IF(IFERROR(比較地域マスタ!$AE54,"")=0,"",IFERROR(比較地域マスタ!$AE54,""))</f>
        <v>本庄市</v>
      </c>
      <c r="AZ119" s="18"/>
      <c r="BA119" s="24">
        <v>48</v>
      </c>
      <c r="BB119" s="24">
        <v>1</v>
      </c>
      <c r="BC119" s="20" t="str">
        <f>AX119</f>
        <v>11211</v>
      </c>
      <c r="BD119" s="20" t="str">
        <f t="shared" si="25"/>
        <v>本庄市</v>
      </c>
      <c r="BE119" s="953">
        <f>VLOOKUP(BC119&amp;"_令和4年度",データシート3!A:AB,MATCH("ea_"&amp;"太陽光（建物系）"&amp;"_年間発電",データシート3!$A$1:$AB$1,0),0)/10^3+VLOOKUP(BC119&amp;"_令和4年度",データシート3!A:AB,MATCH("ea_"&amp;"太陽光（土地系）"&amp;"_年間発電",データシート3!$A$1:$AB$1,0),0)/10^3</f>
        <v>941702.09199999995</v>
      </c>
      <c r="BF119" s="953">
        <f>VLOOKUP(BC119&amp;"_令和4年度",データシート3!A:AB,MATCH("ea_"&amp;"風力（陸上）"&amp;"_年間発電",データシート3!$A$1:$AB$1,0),0)/10^3</f>
        <v>6481.5379999999996</v>
      </c>
      <c r="BG119" s="953">
        <f>VLOOKUP(BC119&amp;"_令和4年度",データシート3!A:AB,MATCH("ea_"&amp;"中小水（河川）"&amp;"_年間発電",データシート3!$A$1:$AB$1,0),0)/10^3+VLOOKUP(BC119&amp;"_令和4年度",データシート3!A:AB,MATCH("ea_"&amp;"中小水（農業用水路）"&amp;"_年間発電",データシート3!$A$1:$AB$1,0),0)/10^3</f>
        <v>0</v>
      </c>
      <c r="BH119" s="953">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0</v>
      </c>
      <c r="BI119" s="953">
        <f t="shared" si="26"/>
        <v>948183.62999999989</v>
      </c>
      <c r="BJ119" s="953">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537017.33415052423</v>
      </c>
      <c r="BK119" s="953">
        <f t="shared" si="27"/>
        <v>411166.29584947566</v>
      </c>
      <c r="BL119" s="953">
        <f t="shared" si="28"/>
        <v>0</v>
      </c>
      <c r="BM119" s="953">
        <f t="shared" si="29"/>
        <v>411166.29584947566</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t="str">
        <f>比較地域マスタ!AD55</f>
        <v>11465</v>
      </c>
      <c r="AY120" s="20" t="str">
        <f>IF(IFERROR(比較地域マスタ!$AE55,"")=0,"",IFERROR(比較地域マスタ!$AE55,""))</f>
        <v>松伏町</v>
      </c>
      <c r="AZ120" s="18"/>
      <c r="BA120" s="24">
        <v>49</v>
      </c>
      <c r="BB120" s="24">
        <v>1</v>
      </c>
      <c r="BC120" s="20" t="str">
        <f t="shared" si="24"/>
        <v>11465</v>
      </c>
      <c r="BD120" s="20" t="str">
        <f t="shared" si="25"/>
        <v>松伏町</v>
      </c>
      <c r="BE120" s="953">
        <f>VLOOKUP(BC120&amp;"_令和4年度",データシート3!A:AB,MATCH("ea_"&amp;"太陽光（建物系）"&amp;"_年間発電",データシート3!$A$1:$AB$1,0),0)/10^3+VLOOKUP(BC120&amp;"_令和4年度",データシート3!A:AB,MATCH("ea_"&amp;"太陽光（土地系）"&amp;"_年間発電",データシート3!$A$1:$AB$1,0),0)/10^3</f>
        <v>160027.04700000005</v>
      </c>
      <c r="BF120" s="953">
        <f>VLOOKUP(BC120&amp;"_令和4年度",データシート3!A:AB,MATCH("ea_"&amp;"風力（陸上）"&amp;"_年間発電",データシート3!$A$1:$AB$1,0),0)/10^3</f>
        <v>0</v>
      </c>
      <c r="BG120" s="953">
        <f>VLOOKUP(BC120&amp;"_令和4年度",データシート3!A:AB,MATCH("ea_"&amp;"中小水（河川）"&amp;"_年間発電",データシート3!$A$1:$AB$1,0),0)/10^3+VLOOKUP(BC120&amp;"_令和4年度",データシート3!A:AB,MATCH("ea_"&amp;"中小水（農業用水路）"&amp;"_年間発電",データシート3!$A$1:$AB$1,0),0)/10^3</f>
        <v>0</v>
      </c>
      <c r="BH120" s="953">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3.9239999999999995</v>
      </c>
      <c r="BI120" s="953">
        <f t="shared" si="26"/>
        <v>160030.97100000005</v>
      </c>
      <c r="BJ120" s="953">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103543.59571667048</v>
      </c>
      <c r="BK120" s="953">
        <f t="shared" si="27"/>
        <v>56487.375283329573</v>
      </c>
      <c r="BL120" s="953">
        <f t="shared" si="28"/>
        <v>0</v>
      </c>
      <c r="BM120" s="953">
        <f t="shared" si="29"/>
        <v>56487.375283329573</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t="str">
        <f>比較地域マスタ!AD56</f>
        <v>11237</v>
      </c>
      <c r="AY121" s="20" t="str">
        <f>IF(IFERROR(比較地域マスタ!$AE56,"")=0,"",IFERROR(比較地域マスタ!$AE56,""))</f>
        <v>三郷市</v>
      </c>
      <c r="AZ121" s="18"/>
      <c r="BA121" s="24">
        <v>50</v>
      </c>
      <c r="BB121" s="24">
        <v>1</v>
      </c>
      <c r="BC121" s="20" t="str">
        <f t="shared" si="24"/>
        <v>11237</v>
      </c>
      <c r="BD121" s="20" t="str">
        <f t="shared" si="25"/>
        <v>三郷市</v>
      </c>
      <c r="BE121" s="953">
        <f>VLOOKUP(BC121&amp;"_令和4年度",データシート3!A:AB,MATCH("ea_"&amp;"太陽光（建物系）"&amp;"_年間発電",データシート3!$A$1:$AB$1,0),0)/10^3+VLOOKUP(BC121&amp;"_令和4年度",データシート3!A:AB,MATCH("ea_"&amp;"太陽光（土地系）"&amp;"_年間発電",データシート3!$A$1:$AB$1,0),0)/10^3</f>
        <v>437099.44400000002</v>
      </c>
      <c r="BF121" s="953">
        <f>VLOOKUP(BC121&amp;"_令和4年度",データシート3!A:AB,MATCH("ea_"&amp;"風力（陸上）"&amp;"_年間発電",データシート3!$A$1:$AB$1,0),0)/10^3</f>
        <v>0</v>
      </c>
      <c r="BG121" s="953">
        <f>VLOOKUP(BC121&amp;"_令和4年度",データシート3!A:AB,MATCH("ea_"&amp;"中小水（河川）"&amp;"_年間発電",データシート3!$A$1:$AB$1,0),0)/10^3+VLOOKUP(BC121&amp;"_令和4年度",データシート3!A:AB,MATCH("ea_"&amp;"中小水（農業用水路）"&amp;"_年間発電",データシート3!$A$1:$AB$1,0),0)/10^3</f>
        <v>0</v>
      </c>
      <c r="BH121" s="953">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0</v>
      </c>
      <c r="BI121" s="953">
        <f t="shared" si="26"/>
        <v>437099.44400000002</v>
      </c>
      <c r="BJ121" s="953">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619296.1094863927</v>
      </c>
      <c r="BK121" s="953">
        <f t="shared" si="27"/>
        <v>-182196.66548639268</v>
      </c>
      <c r="BL121" s="953">
        <f t="shared" si="28"/>
        <v>-182196.66548639268</v>
      </c>
      <c r="BM121" s="953">
        <f t="shared" si="29"/>
        <v>0</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t="str">
        <f>比較地域マスタ!AD57</f>
        <v>11381</v>
      </c>
      <c r="AY122" s="20" t="str">
        <f>IF(IFERROR(比較地域マスタ!$AE57,"")=0,"",IFERROR(比較地域マスタ!$AE57,""))</f>
        <v>美里町</v>
      </c>
      <c r="AZ122" s="18"/>
      <c r="BA122" s="24">
        <v>51</v>
      </c>
      <c r="BB122" s="24">
        <v>1</v>
      </c>
      <c r="BC122" s="20" t="str">
        <f t="shared" si="24"/>
        <v>11381</v>
      </c>
      <c r="BD122" s="20" t="str">
        <f t="shared" si="25"/>
        <v>美里町</v>
      </c>
      <c r="BE122" s="953">
        <f>VLOOKUP(BC122&amp;"_令和4年度",データシート3!A:AB,MATCH("ea_"&amp;"太陽光（建物系）"&amp;"_年間発電",データシート3!$A$1:$AB$1,0),0)/10^3+VLOOKUP(BC122&amp;"_令和4年度",データシート3!A:AB,MATCH("ea_"&amp;"太陽光（土地系）"&amp;"_年間発電",データシート3!$A$1:$AB$1,0),0)/10^3</f>
        <v>461788.77299999993</v>
      </c>
      <c r="BF122" s="953">
        <f>VLOOKUP(BC122&amp;"_令和4年度",データシート3!A:AB,MATCH("ea_"&amp;"風力（陸上）"&amp;"_年間発電",データシート3!$A$1:$AB$1,0),0)/10^3</f>
        <v>5608.2439999999997</v>
      </c>
      <c r="BG122" s="953">
        <f>VLOOKUP(BC122&amp;"_令和4年度",データシート3!A:AB,MATCH("ea_"&amp;"中小水（河川）"&amp;"_年間発電",データシート3!$A$1:$AB$1,0),0)/10^3+VLOOKUP(BC122&amp;"_令和4年度",データシート3!A:AB,MATCH("ea_"&amp;"中小水（農業用水路）"&amp;"_年間発電",データシート3!$A$1:$AB$1,0),0)/10^3</f>
        <v>0</v>
      </c>
      <c r="BH122" s="953">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0</v>
      </c>
      <c r="BI122" s="953">
        <f t="shared" si="26"/>
        <v>467397.01699999993</v>
      </c>
      <c r="BJ122" s="953">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104634.33946805199</v>
      </c>
      <c r="BK122" s="953">
        <f t="shared" si="27"/>
        <v>362762.67753194796</v>
      </c>
      <c r="BL122" s="953">
        <f t="shared" si="28"/>
        <v>0</v>
      </c>
      <c r="BM122" s="953">
        <f t="shared" si="29"/>
        <v>362762.67753194796</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t="str">
        <f>比較地域マスタ!AD58</f>
        <v>11362</v>
      </c>
      <c r="AY123" s="20" t="str">
        <f>IF(IFERROR(比較地域マスタ!$AE58,"")=0,"",IFERROR(比較地域マスタ!$AE58,""))</f>
        <v>皆野町</v>
      </c>
      <c r="AZ123" s="18"/>
      <c r="BA123" s="24">
        <v>52</v>
      </c>
      <c r="BB123" s="24">
        <v>1</v>
      </c>
      <c r="BC123" s="20" t="str">
        <f t="shared" si="24"/>
        <v>11362</v>
      </c>
      <c r="BD123" s="20" t="str">
        <f t="shared" si="25"/>
        <v>皆野町</v>
      </c>
      <c r="BE123" s="953">
        <f>VLOOKUP(BC123&amp;"_令和4年度",データシート3!A:AB,MATCH("ea_"&amp;"太陽光（建物系）"&amp;"_年間発電",データシート3!$A$1:$AB$1,0),0)/10^3+VLOOKUP(BC123&amp;"_令和4年度",データシート3!A:AB,MATCH("ea_"&amp;"太陽光（土地系）"&amp;"_年間発電",データシート3!$A$1:$AB$1,0),0)/10^3</f>
        <v>127943.89700000003</v>
      </c>
      <c r="BF123" s="953">
        <f>VLOOKUP(BC123&amp;"_令和4年度",データシート3!A:AB,MATCH("ea_"&amp;"風力（陸上）"&amp;"_年間発電",データシート3!$A$1:$AB$1,0),0)/10^3</f>
        <v>10357.487999999999</v>
      </c>
      <c r="BG123" s="953">
        <f>VLOOKUP(BC123&amp;"_令和4年度",データシート3!A:AB,MATCH("ea_"&amp;"中小水（河川）"&amp;"_年間発電",データシート3!$A$1:$AB$1,0),0)/10^3+VLOOKUP(BC123&amp;"_令和4年度",データシート3!A:AB,MATCH("ea_"&amp;"中小水（農業用水路）"&amp;"_年間発電",データシート3!$A$1:$AB$1,0),0)/10^3</f>
        <v>127.81</v>
      </c>
      <c r="BH123" s="953">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0</v>
      </c>
      <c r="BI123" s="953">
        <f t="shared" si="26"/>
        <v>138429.19500000004</v>
      </c>
      <c r="BJ123" s="953">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41059.667189205393</v>
      </c>
      <c r="BK123" s="953">
        <f t="shared" si="27"/>
        <v>97369.527810794651</v>
      </c>
      <c r="BL123" s="953">
        <f t="shared" si="28"/>
        <v>0</v>
      </c>
      <c r="BM123" s="953">
        <f t="shared" si="29"/>
        <v>97369.527810794651</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t="str">
        <f>比較地域マスタ!AD59</f>
        <v>11442</v>
      </c>
      <c r="AY124" s="20" t="str">
        <f>IF(IFERROR(比較地域マスタ!$AE59,"")=0,"",IFERROR(比較地域マスタ!$AE59,""))</f>
        <v>宮代町</v>
      </c>
      <c r="AZ124" s="18"/>
      <c r="BA124" s="24">
        <v>53</v>
      </c>
      <c r="BB124" s="24">
        <v>1</v>
      </c>
      <c r="BC124" s="20" t="str">
        <f t="shared" si="24"/>
        <v>11442</v>
      </c>
      <c r="BD124" s="20" t="str">
        <f t="shared" si="25"/>
        <v>宮代町</v>
      </c>
      <c r="BE124" s="953">
        <f>VLOOKUP(BC124&amp;"_令和4年度",データシート3!A:AB,MATCH("ea_"&amp;"太陽光（建物系）"&amp;"_年間発電",データシート3!$A$1:$AB$1,0),0)/10^3+VLOOKUP(BC124&amp;"_令和4年度",データシート3!A:AB,MATCH("ea_"&amp;"太陽光（土地系）"&amp;"_年間発電",データシート3!$A$1:$AB$1,0),0)/10^3</f>
        <v>173540.69400000005</v>
      </c>
      <c r="BF124" s="953">
        <f>VLOOKUP(BC124&amp;"_令和4年度",データシート3!A:AB,MATCH("ea_"&amp;"風力（陸上）"&amp;"_年間発電",データシート3!$A$1:$AB$1,0),0)/10^3</f>
        <v>0</v>
      </c>
      <c r="BG124" s="953">
        <f>VLOOKUP(BC124&amp;"_令和4年度",データシート3!A:AB,MATCH("ea_"&amp;"中小水（河川）"&amp;"_年間発電",データシート3!$A$1:$AB$1,0),0)/10^3+VLOOKUP(BC124&amp;"_令和4年度",データシート3!A:AB,MATCH("ea_"&amp;"中小水（農業用水路）"&amp;"_年間発電",データシート3!$A$1:$AB$1,0),0)/10^3</f>
        <v>0</v>
      </c>
      <c r="BH124" s="953">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67.206999999999979</v>
      </c>
      <c r="BI124" s="953">
        <f t="shared" si="26"/>
        <v>173607.90100000004</v>
      </c>
      <c r="BJ124" s="953">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106448.87959877706</v>
      </c>
      <c r="BK124" s="953">
        <f t="shared" si="27"/>
        <v>67159.021401222984</v>
      </c>
      <c r="BL124" s="953">
        <f t="shared" si="28"/>
        <v>0</v>
      </c>
      <c r="BM124" s="953">
        <f t="shared" si="29"/>
        <v>67159.021401222984</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t="str">
        <f>比較地域マスタ!AD60</f>
        <v>11324</v>
      </c>
      <c r="AY125" s="20" t="str">
        <f>IF(IFERROR(比較地域マスタ!$AE60,"")=0,"",IFERROR(比較地域マスタ!$AE60,""))</f>
        <v>三芳町</v>
      </c>
      <c r="AZ125" s="18"/>
      <c r="BA125" s="24">
        <v>54</v>
      </c>
      <c r="BB125" s="24">
        <v>1</v>
      </c>
      <c r="BC125" s="20" t="str">
        <f t="shared" si="24"/>
        <v>11324</v>
      </c>
      <c r="BD125" s="20" t="str">
        <f t="shared" si="25"/>
        <v>三芳町</v>
      </c>
      <c r="BE125" s="953">
        <f>VLOOKUP(BC125&amp;"_令和4年度",データシート3!A:AB,MATCH("ea_"&amp;"太陽光（建物系）"&amp;"_年間発電",データシート3!$A$1:$AB$1,0),0)/10^3+VLOOKUP(BC125&amp;"_令和4年度",データシート3!A:AB,MATCH("ea_"&amp;"太陽光（土地系）"&amp;"_年間発電",データシート3!$A$1:$AB$1,0),0)/10^3</f>
        <v>330415.42200000002</v>
      </c>
      <c r="BF125" s="953">
        <f>VLOOKUP(BC125&amp;"_令和4年度",データシート3!A:AB,MATCH("ea_"&amp;"風力（陸上）"&amp;"_年間発電",データシート3!$A$1:$AB$1,0),0)/10^3</f>
        <v>0</v>
      </c>
      <c r="BG125" s="953">
        <f>VLOOKUP(BC125&amp;"_令和4年度",データシート3!A:AB,MATCH("ea_"&amp;"中小水（河川）"&amp;"_年間発電",データシート3!$A$1:$AB$1,0),0)/10^3+VLOOKUP(BC125&amp;"_令和4年度",データシート3!A:AB,MATCH("ea_"&amp;"中小水（農業用水路）"&amp;"_年間発電",データシート3!$A$1:$AB$1,0),0)/10^3</f>
        <v>0</v>
      </c>
      <c r="BH125" s="953">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0</v>
      </c>
      <c r="BI125" s="953">
        <f t="shared" si="26"/>
        <v>330415.42200000002</v>
      </c>
      <c r="BJ125" s="953">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370643.79918045556</v>
      </c>
      <c r="BK125" s="953">
        <f t="shared" si="27"/>
        <v>-40228.377180455544</v>
      </c>
      <c r="BL125" s="953">
        <f t="shared" si="28"/>
        <v>-40228.377180455544</v>
      </c>
      <c r="BM125" s="953">
        <f t="shared" si="29"/>
        <v>0</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t="str">
        <f>比較地域マスタ!AD61</f>
        <v>11326</v>
      </c>
      <c r="AY126" s="20" t="str">
        <f>IF(IFERROR(比較地域マスタ!$AE61,"")=0,"",IFERROR(比較地域マスタ!$AE61,""))</f>
        <v>毛呂山町</v>
      </c>
      <c r="AZ126" s="18"/>
      <c r="BA126" s="24">
        <v>55</v>
      </c>
      <c r="BB126" s="24">
        <v>1</v>
      </c>
      <c r="BC126" s="20" t="str">
        <f t="shared" si="24"/>
        <v>11326</v>
      </c>
      <c r="BD126" s="20" t="str">
        <f t="shared" si="25"/>
        <v>毛呂山町</v>
      </c>
      <c r="BE126" s="953">
        <f>VLOOKUP(BC126&amp;"_令和4年度",データシート3!A:AB,MATCH("ea_"&amp;"太陽光（建物系）"&amp;"_年間発電",データシート3!$A$1:$AB$1,0),0)/10^3+VLOOKUP(BC126&amp;"_令和4年度",データシート3!A:AB,MATCH("ea_"&amp;"太陽光（土地系）"&amp;"_年間発電",データシート3!$A$1:$AB$1,0),0)/10^3</f>
        <v>266680.00599999999</v>
      </c>
      <c r="BF126" s="953">
        <f>VLOOKUP(BC126&amp;"_令和4年度",データシート3!A:AB,MATCH("ea_"&amp;"風力（陸上）"&amp;"_年間発電",データシート3!$A$1:$AB$1,0),0)/10^3</f>
        <v>2785.8040000000001</v>
      </c>
      <c r="BG126" s="953">
        <f>VLOOKUP(BC126&amp;"_令和4年度",データシート3!A:AB,MATCH("ea_"&amp;"中小水（河川）"&amp;"_年間発電",データシート3!$A$1:$AB$1,0),0)/10^3+VLOOKUP(BC126&amp;"_令和4年度",データシート3!A:AB,MATCH("ea_"&amp;"中小水（農業用水路）"&amp;"_年間発電",データシート3!$A$1:$AB$1,0),0)/10^3</f>
        <v>0</v>
      </c>
      <c r="BH126" s="953">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0</v>
      </c>
      <c r="BI126" s="953">
        <f t="shared" si="26"/>
        <v>269465.81</v>
      </c>
      <c r="BJ126" s="953">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153545.9203474471</v>
      </c>
      <c r="BK126" s="953">
        <f t="shared" si="27"/>
        <v>115919.8896525529</v>
      </c>
      <c r="BL126" s="953">
        <f t="shared" si="28"/>
        <v>0</v>
      </c>
      <c r="BM126" s="953">
        <f t="shared" si="29"/>
        <v>115919.8896525529</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t="str">
        <f>比較地域マスタ!AD62</f>
        <v>11234</v>
      </c>
      <c r="AY127" s="20" t="str">
        <f>IF(IFERROR(比較地域マスタ!$AE62,"")=0,"",IFERROR(比較地域マスタ!$AE62,""))</f>
        <v>八潮市</v>
      </c>
      <c r="AZ127" s="18"/>
      <c r="BA127" s="24">
        <v>56</v>
      </c>
      <c r="BB127" s="24">
        <v>1</v>
      </c>
      <c r="BC127" s="20" t="str">
        <f t="shared" si="24"/>
        <v>11234</v>
      </c>
      <c r="BD127" s="20" t="str">
        <f t="shared" si="25"/>
        <v>八潮市</v>
      </c>
      <c r="BE127" s="953">
        <f>VLOOKUP(BC127&amp;"_令和4年度",データシート3!A:AB,MATCH("ea_"&amp;"太陽光（建物系）"&amp;"_年間発電",データシート3!$A$1:$AB$1,0),0)/10^3+VLOOKUP(BC127&amp;"_令和4年度",データシート3!A:AB,MATCH("ea_"&amp;"太陽光（土地系）"&amp;"_年間発電",データシート3!$A$1:$AB$1,0),0)/10^3</f>
        <v>343899.342</v>
      </c>
      <c r="BF127" s="953">
        <f>VLOOKUP(BC127&amp;"_令和4年度",データシート3!A:AB,MATCH("ea_"&amp;"風力（陸上）"&amp;"_年間発電",データシート3!$A$1:$AB$1,0),0)/10^3</f>
        <v>0</v>
      </c>
      <c r="BG127" s="953">
        <f>VLOOKUP(BC127&amp;"_令和4年度",データシート3!A:AB,MATCH("ea_"&amp;"中小水（河川）"&amp;"_年間発電",データシート3!$A$1:$AB$1,0),0)/10^3+VLOOKUP(BC127&amp;"_令和4年度",データシート3!A:AB,MATCH("ea_"&amp;"中小水（農業用水路）"&amp;"_年間発電",データシート3!$A$1:$AB$1,0),0)/10^3</f>
        <v>0</v>
      </c>
      <c r="BH127" s="953">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0</v>
      </c>
      <c r="BI127" s="953">
        <f t="shared" si="26"/>
        <v>343899.342</v>
      </c>
      <c r="BJ127" s="953">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599613.57707015856</v>
      </c>
      <c r="BK127" s="953">
        <f t="shared" si="27"/>
        <v>-255714.23507015855</v>
      </c>
      <c r="BL127" s="953">
        <f t="shared" si="28"/>
        <v>-255714.23507015855</v>
      </c>
      <c r="BM127" s="953">
        <f t="shared" si="29"/>
        <v>0</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t="str">
        <f>比較地域マスタ!AD63</f>
        <v>11361</v>
      </c>
      <c r="AY128" s="20" t="str">
        <f>IF(IFERROR(比較地域マスタ!$AE63,"")=0,"",IFERROR(比較地域マスタ!$AE63,""))</f>
        <v>横瀬町</v>
      </c>
      <c r="AZ128" s="18"/>
      <c r="BA128" s="24">
        <v>57</v>
      </c>
      <c r="BB128" s="24">
        <v>1</v>
      </c>
      <c r="BC128" s="20" t="str">
        <f t="shared" si="24"/>
        <v>11361</v>
      </c>
      <c r="BD128" s="20" t="str">
        <f t="shared" si="25"/>
        <v>横瀬町</v>
      </c>
      <c r="BE128" s="953">
        <f>VLOOKUP(BC128&amp;"_令和4年度",データシート3!A:AB,MATCH("ea_"&amp;"太陽光（建物系）"&amp;"_年間発電",データシート3!$A$1:$AB$1,0),0)/10^3+VLOOKUP(BC128&amp;"_令和4年度",データシート3!A:AB,MATCH("ea_"&amp;"太陽光（土地系）"&amp;"_年間発電",データシート3!$A$1:$AB$1,0),0)/10^3</f>
        <v>84843.776999999987</v>
      </c>
      <c r="BF128" s="953">
        <f>VLOOKUP(BC128&amp;"_令和4年度",データシート3!A:AB,MATCH("ea_"&amp;"風力（陸上）"&amp;"_年間発電",データシート3!$A$1:$AB$1,0),0)/10^3</f>
        <v>16763.746999999999</v>
      </c>
      <c r="BG128" s="953">
        <f>VLOOKUP(BC128&amp;"_令和4年度",データシート3!A:AB,MATCH("ea_"&amp;"中小水（河川）"&amp;"_年間発電",データシート3!$A$1:$AB$1,0),0)/10^3+VLOOKUP(BC128&amp;"_令和4年度",データシート3!A:AB,MATCH("ea_"&amp;"中小水（農業用水路）"&amp;"_年間発電",データシート3!$A$1:$AB$1,0),0)/10^3</f>
        <v>1047.845</v>
      </c>
      <c r="BH128" s="953">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0</v>
      </c>
      <c r="BI128" s="953">
        <f t="shared" si="26"/>
        <v>102655.36899999999</v>
      </c>
      <c r="BJ128" s="953">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44765.412123986462</v>
      </c>
      <c r="BK128" s="953">
        <f t="shared" si="27"/>
        <v>57889.95687601353</v>
      </c>
      <c r="BL128" s="953">
        <f t="shared" si="28"/>
        <v>0</v>
      </c>
      <c r="BM128" s="953">
        <f t="shared" si="29"/>
        <v>57889.95687601353</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t="str">
        <f>比較地域マスタ!AD64</f>
        <v>11243</v>
      </c>
      <c r="AY129" s="20" t="str">
        <f>IF(IFERROR(比較地域マスタ!$AE64,"")=0,"",IFERROR(比較地域マスタ!$AE64,""))</f>
        <v>吉川市</v>
      </c>
      <c r="AZ129" s="18"/>
      <c r="BA129" s="24">
        <v>58</v>
      </c>
      <c r="BB129" s="24">
        <v>1</v>
      </c>
      <c r="BC129" s="20" t="str">
        <f t="shared" si="24"/>
        <v>11243</v>
      </c>
      <c r="BD129" s="20" t="str">
        <f t="shared" si="25"/>
        <v>吉川市</v>
      </c>
      <c r="BE129" s="953">
        <f>VLOOKUP(BC129&amp;"_令和4年度",データシート3!A:AB,MATCH("ea_"&amp;"太陽光（建物系）"&amp;"_年間発電",データシート3!$A$1:$AB$1,0),0)/10^3+VLOOKUP(BC129&amp;"_令和4年度",データシート3!A:AB,MATCH("ea_"&amp;"太陽光（土地系）"&amp;"_年間発電",データシート3!$A$1:$AB$1,0),0)/10^3</f>
        <v>293639.647</v>
      </c>
      <c r="BF129" s="953">
        <f>VLOOKUP(BC129&amp;"_令和4年度",データシート3!A:AB,MATCH("ea_"&amp;"風力（陸上）"&amp;"_年間発電",データシート3!$A$1:$AB$1,0),0)/10^3</f>
        <v>0</v>
      </c>
      <c r="BG129" s="953">
        <f>VLOOKUP(BC129&amp;"_令和4年度",データシート3!A:AB,MATCH("ea_"&amp;"中小水（河川）"&amp;"_年間発電",データシート3!$A$1:$AB$1,0),0)/10^3+VLOOKUP(BC129&amp;"_令和4年度",データシート3!A:AB,MATCH("ea_"&amp;"中小水（農業用水路）"&amp;"_年間発電",データシート3!$A$1:$AB$1,0),0)/10^3</f>
        <v>0</v>
      </c>
      <c r="BH129" s="953">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0</v>
      </c>
      <c r="BI129" s="953">
        <f t="shared" si="26"/>
        <v>293639.647</v>
      </c>
      <c r="BJ129" s="953">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291055.60320392158</v>
      </c>
      <c r="BK129" s="953">
        <f t="shared" si="27"/>
        <v>2584.0437960784184</v>
      </c>
      <c r="BL129" s="953">
        <f t="shared" si="28"/>
        <v>0</v>
      </c>
      <c r="BM129" s="953">
        <f t="shared" si="29"/>
        <v>2584.0437960784184</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t="str">
        <f>比較地域マスタ!AD65</f>
        <v>11347</v>
      </c>
      <c r="AY130" s="20" t="str">
        <f>IF(IFERROR(比較地域マスタ!$AE65,"")=0,"",IFERROR(比較地域マスタ!$AE65,""))</f>
        <v>吉見町</v>
      </c>
      <c r="AZ130" s="18"/>
      <c r="BA130" s="24">
        <v>59</v>
      </c>
      <c r="BB130" s="24">
        <v>1</v>
      </c>
      <c r="BC130" s="20" t="str">
        <f t="shared" si="24"/>
        <v>11347</v>
      </c>
      <c r="BD130" s="20" t="str">
        <f t="shared" si="25"/>
        <v>吉見町</v>
      </c>
      <c r="BE130" s="953">
        <f>VLOOKUP(BC130&amp;"_令和4年度",データシート3!A:AB,MATCH("ea_"&amp;"太陽光（建物系）"&amp;"_年間発電",データシート3!$A$1:$AB$1,0),0)/10^3+VLOOKUP(BC130&amp;"_令和4年度",データシート3!A:AB,MATCH("ea_"&amp;"太陽光（土地系）"&amp;"_年間発電",データシート3!$A$1:$AB$1,0),0)/10^3</f>
        <v>277680.95700000005</v>
      </c>
      <c r="BF130" s="953">
        <f>VLOOKUP(BC130&amp;"_令和4年度",データシート3!A:AB,MATCH("ea_"&amp;"風力（陸上）"&amp;"_年間発電",データシート3!$A$1:$AB$1,0),0)/10^3</f>
        <v>0</v>
      </c>
      <c r="BG130" s="953">
        <f>VLOOKUP(BC130&amp;"_令和4年度",データシート3!A:AB,MATCH("ea_"&amp;"中小水（河川）"&amp;"_年間発電",データシート3!$A$1:$AB$1,0),0)/10^3+VLOOKUP(BC130&amp;"_令和4年度",データシート3!A:AB,MATCH("ea_"&amp;"中小水（農業用水路）"&amp;"_年間発電",データシート3!$A$1:$AB$1,0),0)/10^3</f>
        <v>0</v>
      </c>
      <c r="BH130" s="953">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0</v>
      </c>
      <c r="BI130" s="953">
        <f t="shared" si="26"/>
        <v>277680.95700000005</v>
      </c>
      <c r="BJ130" s="953">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137375.55143598322</v>
      </c>
      <c r="BK130" s="953">
        <f t="shared" si="27"/>
        <v>140305.40556401684</v>
      </c>
      <c r="BL130" s="953">
        <f t="shared" si="28"/>
        <v>0</v>
      </c>
      <c r="BM130" s="953">
        <f t="shared" si="29"/>
        <v>140305.40556401684</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t="str">
        <f>比較地域マスタ!AD66</f>
        <v>11408</v>
      </c>
      <c r="AY131" s="20" t="str">
        <f>IF(IFERROR(比較地域マスタ!$AE66,"")=0,"",IFERROR(比較地域マスタ!$AE66,""))</f>
        <v>寄居町</v>
      </c>
      <c r="AZ131" s="18"/>
      <c r="BA131" s="24">
        <v>60</v>
      </c>
      <c r="BB131" s="24">
        <v>1</v>
      </c>
      <c r="BC131" s="20" t="str">
        <f t="shared" si="24"/>
        <v>11408</v>
      </c>
      <c r="BD131" s="20" t="str">
        <f t="shared" si="25"/>
        <v>寄居町</v>
      </c>
      <c r="BE131" s="953">
        <f>VLOOKUP(BC131&amp;"_令和4年度",データシート3!A:AB,MATCH("ea_"&amp;"太陽光（建物系）"&amp;"_年間発電",データシート3!$A$1:$AB$1,0),0)/10^3+VLOOKUP(BC131&amp;"_令和4年度",データシート3!A:AB,MATCH("ea_"&amp;"太陽光（土地系）"&amp;"_年間発電",データシート3!$A$1:$AB$1,0),0)/10^3</f>
        <v>641173.76000000001</v>
      </c>
      <c r="BF131" s="953">
        <f>VLOOKUP(BC131&amp;"_令和4年度",データシート3!A:AB,MATCH("ea_"&amp;"風力（陸上）"&amp;"_年間発電",データシート3!$A$1:$AB$1,0),0)/10^3</f>
        <v>3274.4870000000001</v>
      </c>
      <c r="BG131" s="953">
        <f>VLOOKUP(BC131&amp;"_令和4年度",データシート3!A:AB,MATCH("ea_"&amp;"中小水（河川）"&amp;"_年間発電",データシート3!$A$1:$AB$1,0),0)/10^3+VLOOKUP(BC131&amp;"_令和4年度",データシート3!A:AB,MATCH("ea_"&amp;"中小水（農業用水路）"&amp;"_年間発電",データシート3!$A$1:$AB$1,0),0)/10^3</f>
        <v>0</v>
      </c>
      <c r="BH131" s="953">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0</v>
      </c>
      <c r="BI131" s="953">
        <f t="shared" si="26"/>
        <v>644448.24699999997</v>
      </c>
      <c r="BJ131" s="953">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355961.09490686422</v>
      </c>
      <c r="BK131" s="953">
        <f t="shared" si="27"/>
        <v>288487.15209313575</v>
      </c>
      <c r="BL131" s="953">
        <f t="shared" si="28"/>
        <v>0</v>
      </c>
      <c r="BM131" s="953">
        <f t="shared" si="29"/>
        <v>288487.15209313575</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t="str">
        <f>比較地域マスタ!AD67</f>
        <v>11342</v>
      </c>
      <c r="AY132" s="20" t="str">
        <f>IF(IFERROR(比較地域マスタ!$AE67,"")=0,"",IFERROR(比較地域マスタ!$AE67,""))</f>
        <v>嵐山町</v>
      </c>
      <c r="AZ132" s="18"/>
      <c r="BA132" s="24">
        <v>61</v>
      </c>
      <c r="BB132" s="24">
        <v>1</v>
      </c>
      <c r="BC132" s="20" t="str">
        <f t="shared" si="24"/>
        <v>11342</v>
      </c>
      <c r="BD132" s="20" t="str">
        <f t="shared" si="25"/>
        <v>嵐山町</v>
      </c>
      <c r="BE132" s="953">
        <f>VLOOKUP(BC132&amp;"_令和4年度",データシート3!A:AB,MATCH("ea_"&amp;"太陽光（建物系）"&amp;"_年間発電",データシート3!$A$1:$AB$1,0),0)/10^3+VLOOKUP(BC132&amp;"_令和4年度",データシート3!A:AB,MATCH("ea_"&amp;"太陽光（土地系）"&amp;"_年間発電",データシート3!$A$1:$AB$1,0),0)/10^3</f>
        <v>313670.701</v>
      </c>
      <c r="BF132" s="953">
        <f>VLOOKUP(BC132&amp;"_令和4年度",データシート3!A:AB,MATCH("ea_"&amp;"風力（陸上）"&amp;"_年間発電",データシート3!$A$1:$AB$1,0),0)/10^3</f>
        <v>0</v>
      </c>
      <c r="BG132" s="953">
        <f>VLOOKUP(BC132&amp;"_令和4年度",データシート3!A:AB,MATCH("ea_"&amp;"中小水（河川）"&amp;"_年間発電",データシート3!$A$1:$AB$1,0),0)/10^3+VLOOKUP(BC132&amp;"_令和4年度",データシート3!A:AB,MATCH("ea_"&amp;"中小水（農業用水路）"&amp;"_年間発電",データシート3!$A$1:$AB$1,0),0)/10^3</f>
        <v>0</v>
      </c>
      <c r="BH132" s="953">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0</v>
      </c>
      <c r="BI132" s="953">
        <f t="shared" si="26"/>
        <v>313670.701</v>
      </c>
      <c r="BJ132" s="953">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170433.87515250943</v>
      </c>
      <c r="BK132" s="953">
        <f t="shared" si="27"/>
        <v>143236.82584749057</v>
      </c>
      <c r="BL132" s="953">
        <f t="shared" si="28"/>
        <v>0</v>
      </c>
      <c r="BM132" s="953">
        <f t="shared" si="29"/>
        <v>143236.82584749057</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t="str">
        <f>比較地域マスタ!AD68</f>
        <v>11229</v>
      </c>
      <c r="AY133" s="20" t="str">
        <f>IF(IFERROR(比較地域マスタ!$AE68,"")=0,"",IFERROR(比較地域マスタ!$AE68,""))</f>
        <v>和光市</v>
      </c>
      <c r="AZ133" s="18"/>
      <c r="BA133" s="24">
        <v>62</v>
      </c>
      <c r="BB133" s="24">
        <v>1</v>
      </c>
      <c r="BC133" s="20" t="str">
        <f t="shared" si="24"/>
        <v>11229</v>
      </c>
      <c r="BD133" s="20" t="str">
        <f t="shared" si="25"/>
        <v>和光市</v>
      </c>
      <c r="BE133" s="953">
        <f>VLOOKUP(BC133&amp;"_令和4年度",データシート3!A:AB,MATCH("ea_"&amp;"太陽光（建物系）"&amp;"_年間発電",データシート3!$A$1:$AB$1,0),0)/10^3+VLOOKUP(BC133&amp;"_令和4年度",データシート3!A:AB,MATCH("ea_"&amp;"太陽光（土地系）"&amp;"_年間発電",データシート3!$A$1:$AB$1,0),0)/10^3</f>
        <v>177746.88099999999</v>
      </c>
      <c r="BF133" s="953">
        <f>VLOOKUP(BC133&amp;"_令和4年度",データシート3!A:AB,MATCH("ea_"&amp;"風力（陸上）"&amp;"_年間発電",データシート3!$A$1:$AB$1,0),0)/10^3</f>
        <v>0</v>
      </c>
      <c r="BG133" s="953">
        <f>VLOOKUP(BC133&amp;"_令和4年度",データシート3!A:AB,MATCH("ea_"&amp;"中小水（河川）"&amp;"_年間発電",データシート3!$A$1:$AB$1,0),0)/10^3+VLOOKUP(BC133&amp;"_令和4年度",データシート3!A:AB,MATCH("ea_"&amp;"中小水（農業用水路）"&amp;"_年間発電",データシート3!$A$1:$AB$1,0),0)/10^3</f>
        <v>0</v>
      </c>
      <c r="BH133" s="953">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134.65899999999999</v>
      </c>
      <c r="BI133" s="953">
        <f t="shared" si="26"/>
        <v>177881.54</v>
      </c>
      <c r="BJ133" s="953">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364358.11102992151</v>
      </c>
      <c r="BK133" s="953">
        <f t="shared" si="27"/>
        <v>-186476.5710299215</v>
      </c>
      <c r="BL133" s="953">
        <f t="shared" si="28"/>
        <v>-186476.5710299215</v>
      </c>
      <c r="BM133" s="953">
        <f t="shared" si="29"/>
        <v>0</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t="str">
        <f>比較地域マスタ!AD69</f>
        <v>11223</v>
      </c>
      <c r="AY134" s="20" t="str">
        <f>IF(IFERROR(比較地域マスタ!$AE69,"")=0,"",IFERROR(比較地域マスタ!$AE69,""))</f>
        <v>蕨市</v>
      </c>
      <c r="AZ134" s="18"/>
      <c r="BA134" s="24">
        <v>63</v>
      </c>
      <c r="BB134" s="24">
        <v>1</v>
      </c>
      <c r="BC134" s="20" t="str">
        <f t="shared" si="24"/>
        <v>11223</v>
      </c>
      <c r="BD134" s="20" t="str">
        <f t="shared" si="25"/>
        <v>蕨市</v>
      </c>
      <c r="BE134" s="953">
        <f>VLOOKUP(BC134&amp;"_令和4年度",データシート3!A:AB,MATCH("ea_"&amp;"太陽光（建物系）"&amp;"_年間発電",データシート3!$A$1:$AB$1,0),0)/10^3+VLOOKUP(BC134&amp;"_令和4年度",データシート3!A:AB,MATCH("ea_"&amp;"太陽光（土地系）"&amp;"_年間発電",データシート3!$A$1:$AB$1,0),0)/10^3</f>
        <v>150844.86499999999</v>
      </c>
      <c r="BF134" s="953">
        <f>VLOOKUP(BC134&amp;"_令和4年度",データシート3!A:AB,MATCH("ea_"&amp;"風力（陸上）"&amp;"_年間発電",データシート3!$A$1:$AB$1,0),0)/10^3</f>
        <v>0</v>
      </c>
      <c r="BG134" s="953">
        <f>VLOOKUP(BC134&amp;"_令和4年度",データシート3!A:AB,MATCH("ea_"&amp;"中小水（河川）"&amp;"_年間発電",データシート3!$A$1:$AB$1,0),0)/10^3+VLOOKUP(BC134&amp;"_令和4年度",データシート3!A:AB,MATCH("ea_"&amp;"中小水（農業用水路）"&amp;"_年間発電",データシート3!$A$1:$AB$1,0),0)/10^3</f>
        <v>0</v>
      </c>
      <c r="BH134" s="953">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0</v>
      </c>
      <c r="BI134" s="953">
        <f t="shared" si="26"/>
        <v>150844.86499999999</v>
      </c>
      <c r="BJ134" s="953">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354189.62159379479</v>
      </c>
      <c r="BK134" s="953">
        <f t="shared" si="27"/>
        <v>-203344.75659379479</v>
      </c>
      <c r="BL134" s="953">
        <f t="shared" si="28"/>
        <v>-203344.75659379479</v>
      </c>
      <c r="BM134" s="953">
        <f t="shared" si="29"/>
        <v>0</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f>比較地域マスタ!AD70</f>
        <v>0</v>
      </c>
      <c r="AY135" s="20" t="str">
        <f>IF(IFERROR(比較地域マスタ!$AE70,"")=0,"",IFERROR(比較地域マスタ!$AE70,""))</f>
        <v/>
      </c>
      <c r="AZ135" s="18"/>
      <c r="BA135" s="24">
        <v>64</v>
      </c>
      <c r="BB135" s="24">
        <v>1</v>
      </c>
      <c r="BC135" s="20">
        <f t="shared" si="24"/>
        <v>0</v>
      </c>
      <c r="BD135" s="20" t="str">
        <f t="shared" si="25"/>
        <v/>
      </c>
      <c r="BE135" s="953" t="e">
        <f>VLOOKUP(BC135&amp;"_令和4年度",データシート3!A:AB,MATCH("ea_"&amp;"太陽光（建物系）"&amp;"_年間発電",データシート3!$A$1:$AB$1,0),0)/10^3+VLOOKUP(BC135&amp;"_令和4年度",データシート3!A:AB,MATCH("ea_"&amp;"太陽光（土地系）"&amp;"_年間発電",データシート3!$A$1:$AB$1,0),0)/10^3</f>
        <v>#N/A</v>
      </c>
      <c r="BF135" s="953" t="e">
        <f>VLOOKUP(BC135&amp;"_令和4年度",データシート3!A:AB,MATCH("ea_"&amp;"風力（陸上）"&amp;"_年間発電",データシート3!$A$1:$AB$1,0),0)/10^3</f>
        <v>#N/A</v>
      </c>
      <c r="BG135" s="953" t="e">
        <f>VLOOKUP(BC135&amp;"_令和4年度",データシート3!A:AB,MATCH("ea_"&amp;"中小水（河川）"&amp;"_年間発電",データシート3!$A$1:$AB$1,0),0)/10^3+VLOOKUP(BC135&amp;"_令和4年度",データシート3!A:AB,MATCH("ea_"&amp;"中小水（農業用水路）"&amp;"_年間発電",データシート3!$A$1:$AB$1,0),0)/10^3</f>
        <v>#N/A</v>
      </c>
      <c r="BH135" s="953" t="e">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#N/A</v>
      </c>
      <c r="BI135" s="953" t="e">
        <f t="shared" si="26"/>
        <v>#N/A</v>
      </c>
      <c r="BJ135" s="953" t="e">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#N/A</v>
      </c>
      <c r="BK135" s="953" t="e">
        <f t="shared" si="27"/>
        <v>#N/A</v>
      </c>
      <c r="BL135" s="953" t="e">
        <f t="shared" si="28"/>
        <v>#N/A</v>
      </c>
      <c r="BM135" s="953" t="e">
        <f t="shared" si="29"/>
        <v>#N/A</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f>比較地域マスタ!AD71</f>
        <v>0</v>
      </c>
      <c r="AY136" s="20" t="str">
        <f>IF(IFERROR(比較地域マスタ!$AE71,"")=0,"",IFERROR(比較地域マスタ!$AE71,""))</f>
        <v/>
      </c>
      <c r="AZ136" s="18"/>
      <c r="BA136" s="24">
        <v>65</v>
      </c>
      <c r="BB136" s="24">
        <v>1</v>
      </c>
      <c r="BC136" s="20">
        <f t="shared" si="24"/>
        <v>0</v>
      </c>
      <c r="BD136" s="20" t="str">
        <f t="shared" si="25"/>
        <v/>
      </c>
      <c r="BE136" s="953" t="e">
        <f>VLOOKUP(BC136&amp;"_令和4年度",データシート3!A:AB,MATCH("ea_"&amp;"太陽光（建物系）"&amp;"_年間発電",データシート3!$A$1:$AB$1,0),0)/10^3+VLOOKUP(BC136&amp;"_令和4年度",データシート3!A:AB,MATCH("ea_"&amp;"太陽光（土地系）"&amp;"_年間発電",データシート3!$A$1:$AB$1,0),0)/10^3</f>
        <v>#N/A</v>
      </c>
      <c r="BF136" s="953" t="e">
        <f>VLOOKUP(BC136&amp;"_令和4年度",データシート3!A:AB,MATCH("ea_"&amp;"風力（陸上）"&amp;"_年間発電",データシート3!$A$1:$AB$1,0),0)/10^3</f>
        <v>#N/A</v>
      </c>
      <c r="BG136" s="953" t="e">
        <f>VLOOKUP(BC136&amp;"_令和4年度",データシート3!A:AB,MATCH("ea_"&amp;"中小水（河川）"&amp;"_年間発電",データシート3!$A$1:$AB$1,0),0)/10^3+VLOOKUP(BC136&amp;"_令和4年度",データシート3!A:AB,MATCH("ea_"&amp;"中小水（農業用水路）"&amp;"_年間発電",データシート3!$A$1:$AB$1,0),0)/10^3</f>
        <v>#N/A</v>
      </c>
      <c r="BH136" s="953" t="e">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#N/A</v>
      </c>
      <c r="BI136" s="953" t="e">
        <f t="shared" si="26"/>
        <v>#N/A</v>
      </c>
      <c r="BJ136" s="953" t="e">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#N/A</v>
      </c>
      <c r="BK136" s="953" t="e">
        <f t="shared" ref="BK136:BK167" si="30">BI136-BJ136</f>
        <v>#N/A</v>
      </c>
      <c r="BL136" s="953" t="e">
        <f t="shared" ref="BL136:BL167" si="31">IF(BK136&gt;0,0,BK136)</f>
        <v>#N/A</v>
      </c>
      <c r="BM136" s="953" t="e">
        <f t="shared" ref="BM136:BM167" si="32">IF(BK136&gt;0,BK136,0)</f>
        <v>#N/A</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f>比較地域マスタ!AD72</f>
        <v>0</v>
      </c>
      <c r="AY137" s="20" t="str">
        <f>IF(IFERROR(比較地域マスタ!$AE72,"")=0,"",IFERROR(比較地域マスタ!$AE72,""))</f>
        <v/>
      </c>
      <c r="AZ137" s="18"/>
      <c r="BA137" s="24">
        <v>66</v>
      </c>
      <c r="BB137" s="24">
        <v>1</v>
      </c>
      <c r="BC137" s="20">
        <f t="shared" ref="BC137:BC180" si="33">AX137</f>
        <v>0</v>
      </c>
      <c r="BD137" s="20" t="str">
        <f t="shared" ref="BD137:BD180" si="34">AY137</f>
        <v/>
      </c>
      <c r="BE137" s="953" t="e">
        <f>VLOOKUP(BC137&amp;"_令和4年度",データシート3!A:AB,MATCH("ea_"&amp;"太陽光（建物系）"&amp;"_年間発電",データシート3!$A$1:$AB$1,0),0)/10^3+VLOOKUP(BC137&amp;"_令和4年度",データシート3!A:AB,MATCH("ea_"&amp;"太陽光（土地系）"&amp;"_年間発電",データシート3!$A$1:$AB$1,0),0)/10^3</f>
        <v>#N/A</v>
      </c>
      <c r="BF137" s="953" t="e">
        <f>VLOOKUP(BC137&amp;"_令和4年度",データシート3!A:AB,MATCH("ea_"&amp;"風力（陸上）"&amp;"_年間発電",データシート3!$A$1:$AB$1,0),0)/10^3</f>
        <v>#N/A</v>
      </c>
      <c r="BG137" s="953" t="e">
        <f>VLOOKUP(BC137&amp;"_令和4年度",データシート3!A:AB,MATCH("ea_"&amp;"中小水（河川）"&amp;"_年間発電",データシート3!$A$1:$AB$1,0),0)/10^3+VLOOKUP(BC137&amp;"_令和4年度",データシート3!A:AB,MATCH("ea_"&amp;"中小水（農業用水路）"&amp;"_年間発電",データシート3!$A$1:$AB$1,0),0)/10^3</f>
        <v>#N/A</v>
      </c>
      <c r="BH137" s="953" t="e">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#N/A</v>
      </c>
      <c r="BI137" s="953" t="e">
        <f t="shared" ref="BI137:BI200" si="35">SUM(BE137:BH137)</f>
        <v>#N/A</v>
      </c>
      <c r="BJ137" s="953" t="e">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#N/A</v>
      </c>
      <c r="BK137" s="953" t="e">
        <f t="shared" si="30"/>
        <v>#N/A</v>
      </c>
      <c r="BL137" s="953" t="e">
        <f t="shared" si="31"/>
        <v>#N/A</v>
      </c>
      <c r="BM137" s="953" t="e">
        <f t="shared" si="32"/>
        <v>#N/A</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f>比較地域マスタ!AD73</f>
        <v>0</v>
      </c>
      <c r="AY138" s="20" t="str">
        <f>IF(IFERROR(比較地域マスタ!$AE73,"")=0,"",IFERROR(比較地域マスタ!$AE73,""))</f>
        <v/>
      </c>
      <c r="AZ138" s="18"/>
      <c r="BA138" s="24">
        <v>67</v>
      </c>
      <c r="BB138" s="24">
        <v>1</v>
      </c>
      <c r="BC138" s="20">
        <f t="shared" si="33"/>
        <v>0</v>
      </c>
      <c r="BD138" s="20" t="str">
        <f t="shared" si="34"/>
        <v/>
      </c>
      <c r="BE138" s="953" t="e">
        <f>VLOOKUP(BC138&amp;"_令和4年度",データシート3!A:AB,MATCH("ea_"&amp;"太陽光（建物系）"&amp;"_年間発電",データシート3!$A$1:$AB$1,0),0)/10^3+VLOOKUP(BC138&amp;"_令和4年度",データシート3!A:AB,MATCH("ea_"&amp;"太陽光（土地系）"&amp;"_年間発電",データシート3!$A$1:$AB$1,0),0)/10^3</f>
        <v>#N/A</v>
      </c>
      <c r="BF138" s="953" t="e">
        <f>VLOOKUP(BC138&amp;"_令和4年度",データシート3!A:AB,MATCH("ea_"&amp;"風力（陸上）"&amp;"_年間発電",データシート3!$A$1:$AB$1,0),0)/10^3</f>
        <v>#N/A</v>
      </c>
      <c r="BG138" s="953" t="e">
        <f>VLOOKUP(BC138&amp;"_令和4年度",データシート3!A:AB,MATCH("ea_"&amp;"中小水（河川）"&amp;"_年間発電",データシート3!$A$1:$AB$1,0),0)/10^3+VLOOKUP(BC138&amp;"_令和4年度",データシート3!A:AB,MATCH("ea_"&amp;"中小水（農業用水路）"&amp;"_年間発電",データシート3!$A$1:$AB$1,0),0)/10^3</f>
        <v>#N/A</v>
      </c>
      <c r="BH138" s="953" t="e">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#N/A</v>
      </c>
      <c r="BI138" s="953" t="e">
        <f t="shared" si="35"/>
        <v>#N/A</v>
      </c>
      <c r="BJ138" s="953" t="e">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#N/A</v>
      </c>
      <c r="BK138" s="953" t="e">
        <f t="shared" si="30"/>
        <v>#N/A</v>
      </c>
      <c r="BL138" s="953" t="e">
        <f t="shared" si="31"/>
        <v>#N/A</v>
      </c>
      <c r="BM138" s="953" t="e">
        <f t="shared" si="32"/>
        <v>#N/A</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f>比較地域マスタ!AD74</f>
        <v>0</v>
      </c>
      <c r="AY139" s="20" t="str">
        <f>IF(IFERROR(比較地域マスタ!$AE74,"")=0,"",IFERROR(比較地域マスタ!$AE74,""))</f>
        <v/>
      </c>
      <c r="AZ139" s="18"/>
      <c r="BA139" s="24">
        <v>68</v>
      </c>
      <c r="BB139" s="24">
        <v>1</v>
      </c>
      <c r="BC139" s="20">
        <f t="shared" si="33"/>
        <v>0</v>
      </c>
      <c r="BD139" s="20" t="str">
        <f t="shared" si="34"/>
        <v/>
      </c>
      <c r="BE139" s="953" t="e">
        <f>VLOOKUP(BC139&amp;"_令和4年度",データシート3!A:AB,MATCH("ea_"&amp;"太陽光（建物系）"&amp;"_年間発電",データシート3!$A$1:$AB$1,0),0)/10^3+VLOOKUP(BC139&amp;"_令和4年度",データシート3!A:AB,MATCH("ea_"&amp;"太陽光（土地系）"&amp;"_年間発電",データシート3!$A$1:$AB$1,0),0)/10^3</f>
        <v>#N/A</v>
      </c>
      <c r="BF139" s="953" t="e">
        <f>VLOOKUP(BC139&amp;"_令和4年度",データシート3!A:AB,MATCH("ea_"&amp;"風力（陸上）"&amp;"_年間発電",データシート3!$A$1:$AB$1,0),0)/10^3</f>
        <v>#N/A</v>
      </c>
      <c r="BG139" s="953" t="e">
        <f>VLOOKUP(BC139&amp;"_令和4年度",データシート3!A:AB,MATCH("ea_"&amp;"中小水（河川）"&amp;"_年間発電",データシート3!$A$1:$AB$1,0),0)/10^3+VLOOKUP(BC139&amp;"_令和4年度",データシート3!A:AB,MATCH("ea_"&amp;"中小水（農業用水路）"&amp;"_年間発電",データシート3!$A$1:$AB$1,0),0)/10^3</f>
        <v>#N/A</v>
      </c>
      <c r="BH139" s="953" t="e">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#N/A</v>
      </c>
      <c r="BI139" s="953" t="e">
        <f t="shared" si="35"/>
        <v>#N/A</v>
      </c>
      <c r="BJ139" s="953" t="e">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#N/A</v>
      </c>
      <c r="BK139" s="953" t="e">
        <f t="shared" si="30"/>
        <v>#N/A</v>
      </c>
      <c r="BL139" s="953" t="e">
        <f t="shared" si="31"/>
        <v>#N/A</v>
      </c>
      <c r="BM139" s="953" t="e">
        <f t="shared" si="32"/>
        <v>#N/A</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f>比較地域マスタ!AD75</f>
        <v>0</v>
      </c>
      <c r="AY140" s="20" t="str">
        <f>IF(IFERROR(比較地域マスタ!$AE75,"")=0,"",IFERROR(比較地域マスタ!$AE75,""))</f>
        <v/>
      </c>
      <c r="AZ140" s="18"/>
      <c r="BA140" s="24">
        <v>69</v>
      </c>
      <c r="BB140" s="24">
        <v>1</v>
      </c>
      <c r="BC140" s="20">
        <f t="shared" si="33"/>
        <v>0</v>
      </c>
      <c r="BD140" s="20" t="str">
        <f t="shared" si="34"/>
        <v/>
      </c>
      <c r="BE140" s="953" t="e">
        <f>VLOOKUP(BC140&amp;"_令和4年度",データシート3!A:AB,MATCH("ea_"&amp;"太陽光（建物系）"&amp;"_年間発電",データシート3!$A$1:$AB$1,0),0)/10^3+VLOOKUP(BC140&amp;"_令和4年度",データシート3!A:AB,MATCH("ea_"&amp;"太陽光（土地系）"&amp;"_年間発電",データシート3!$A$1:$AB$1,0),0)/10^3</f>
        <v>#N/A</v>
      </c>
      <c r="BF140" s="953" t="e">
        <f>VLOOKUP(BC140&amp;"_令和4年度",データシート3!A:AB,MATCH("ea_"&amp;"風力（陸上）"&amp;"_年間発電",データシート3!$A$1:$AB$1,0),0)/10^3</f>
        <v>#N/A</v>
      </c>
      <c r="BG140" s="953" t="e">
        <f>VLOOKUP(BC140&amp;"_令和4年度",データシート3!A:AB,MATCH("ea_"&amp;"中小水（河川）"&amp;"_年間発電",データシート3!$A$1:$AB$1,0),0)/10^3+VLOOKUP(BC140&amp;"_令和4年度",データシート3!A:AB,MATCH("ea_"&amp;"中小水（農業用水路）"&amp;"_年間発電",データシート3!$A$1:$AB$1,0),0)/10^3</f>
        <v>#N/A</v>
      </c>
      <c r="BH140" s="953" t="e">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#N/A</v>
      </c>
      <c r="BI140" s="953" t="e">
        <f t="shared" si="35"/>
        <v>#N/A</v>
      </c>
      <c r="BJ140" s="953" t="e">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#N/A</v>
      </c>
      <c r="BK140" s="953" t="e">
        <f t="shared" si="30"/>
        <v>#N/A</v>
      </c>
      <c r="BL140" s="953" t="e">
        <f t="shared" si="31"/>
        <v>#N/A</v>
      </c>
      <c r="BM140" s="953" t="e">
        <f t="shared" si="32"/>
        <v>#N/A</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f>比較地域マスタ!AD76</f>
        <v>0</v>
      </c>
      <c r="AY141" s="20" t="str">
        <f>IF(IFERROR(比較地域マスタ!$AE76,"")=0,"",IFERROR(比較地域マスタ!$AE76,""))</f>
        <v/>
      </c>
      <c r="AZ141" s="18"/>
      <c r="BA141" s="24">
        <v>70</v>
      </c>
      <c r="BB141" s="24">
        <v>1</v>
      </c>
      <c r="BC141" s="20">
        <f t="shared" si="33"/>
        <v>0</v>
      </c>
      <c r="BD141" s="20" t="str">
        <f t="shared" si="34"/>
        <v/>
      </c>
      <c r="BE141" s="953" t="e">
        <f>VLOOKUP(BC141&amp;"_令和4年度",データシート3!A:AB,MATCH("ea_"&amp;"太陽光（建物系）"&amp;"_年間発電",データシート3!$A$1:$AB$1,0),0)/10^3+VLOOKUP(BC141&amp;"_令和4年度",データシート3!A:AB,MATCH("ea_"&amp;"太陽光（土地系）"&amp;"_年間発電",データシート3!$A$1:$AB$1,0),0)/10^3</f>
        <v>#N/A</v>
      </c>
      <c r="BF141" s="953" t="e">
        <f>VLOOKUP(BC141&amp;"_令和4年度",データシート3!A:AB,MATCH("ea_"&amp;"風力（陸上）"&amp;"_年間発電",データシート3!$A$1:$AB$1,0),0)/10^3</f>
        <v>#N/A</v>
      </c>
      <c r="BG141" s="953" t="e">
        <f>VLOOKUP(BC141&amp;"_令和4年度",データシート3!A:AB,MATCH("ea_"&amp;"中小水（河川）"&amp;"_年間発電",データシート3!$A$1:$AB$1,0),0)/10^3+VLOOKUP(BC141&amp;"_令和4年度",データシート3!A:AB,MATCH("ea_"&amp;"中小水（農業用水路）"&amp;"_年間発電",データシート3!$A$1:$AB$1,0),0)/10^3</f>
        <v>#N/A</v>
      </c>
      <c r="BH141" s="953" t="e">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#N/A</v>
      </c>
      <c r="BI141" s="953" t="e">
        <f t="shared" si="35"/>
        <v>#N/A</v>
      </c>
      <c r="BJ141" s="953" t="e">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#N/A</v>
      </c>
      <c r="BK141" s="953" t="e">
        <f t="shared" si="30"/>
        <v>#N/A</v>
      </c>
      <c r="BL141" s="953" t="e">
        <f t="shared" si="31"/>
        <v>#N/A</v>
      </c>
      <c r="BM141" s="953" t="e">
        <f t="shared" si="32"/>
        <v>#N/A</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f>比較地域マスタ!AD77</f>
        <v>0</v>
      </c>
      <c r="AY142" s="20" t="str">
        <f>IF(IFERROR(比較地域マスタ!$AE77,"")=0,"",IFERROR(比較地域マスタ!$AE77,""))</f>
        <v/>
      </c>
      <c r="AZ142" s="18"/>
      <c r="BA142" s="24">
        <v>71</v>
      </c>
      <c r="BB142" s="24">
        <v>1</v>
      </c>
      <c r="BC142" s="20">
        <f t="shared" si="33"/>
        <v>0</v>
      </c>
      <c r="BD142" s="20" t="str">
        <f t="shared" si="34"/>
        <v/>
      </c>
      <c r="BE142" s="953" t="e">
        <f>VLOOKUP(BC142&amp;"_令和4年度",データシート3!A:AB,MATCH("ea_"&amp;"太陽光（建物系）"&amp;"_年間発電",データシート3!$A$1:$AB$1,0),0)/10^3+VLOOKUP(BC142&amp;"_令和4年度",データシート3!A:AB,MATCH("ea_"&amp;"太陽光（土地系）"&amp;"_年間発電",データシート3!$A$1:$AB$1,0),0)/10^3</f>
        <v>#N/A</v>
      </c>
      <c r="BF142" s="953" t="e">
        <f>VLOOKUP(BC142&amp;"_令和4年度",データシート3!A:AB,MATCH("ea_"&amp;"風力（陸上）"&amp;"_年間発電",データシート3!$A$1:$AB$1,0),0)/10^3</f>
        <v>#N/A</v>
      </c>
      <c r="BG142" s="953" t="e">
        <f>VLOOKUP(BC142&amp;"_令和4年度",データシート3!A:AB,MATCH("ea_"&amp;"中小水（河川）"&amp;"_年間発電",データシート3!$A$1:$AB$1,0),0)/10^3+VLOOKUP(BC142&amp;"_令和4年度",データシート3!A:AB,MATCH("ea_"&amp;"中小水（農業用水路）"&amp;"_年間発電",データシート3!$A$1:$AB$1,0),0)/10^3</f>
        <v>#N/A</v>
      </c>
      <c r="BH142" s="953" t="e">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#N/A</v>
      </c>
      <c r="BI142" s="953" t="e">
        <f t="shared" si="35"/>
        <v>#N/A</v>
      </c>
      <c r="BJ142" s="953" t="e">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#N/A</v>
      </c>
      <c r="BK142" s="953" t="e">
        <f t="shared" si="30"/>
        <v>#N/A</v>
      </c>
      <c r="BL142" s="953" t="e">
        <f t="shared" si="31"/>
        <v>#N/A</v>
      </c>
      <c r="BM142" s="953" t="e">
        <f t="shared" si="32"/>
        <v>#N/A</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f>比較地域マスタ!AD78</f>
        <v>0</v>
      </c>
      <c r="AY143" s="20" t="str">
        <f>IF(IFERROR(比較地域マスタ!$AE78,"")=0,"",IFERROR(比較地域マスタ!$AE78,""))</f>
        <v/>
      </c>
      <c r="AZ143" s="18"/>
      <c r="BA143" s="24">
        <v>72</v>
      </c>
      <c r="BB143" s="24">
        <v>1</v>
      </c>
      <c r="BC143" s="20">
        <f t="shared" si="33"/>
        <v>0</v>
      </c>
      <c r="BD143" s="20" t="str">
        <f t="shared" si="34"/>
        <v/>
      </c>
      <c r="BE143" s="953" t="e">
        <f>VLOOKUP(BC143&amp;"_令和4年度",データシート3!A:AB,MATCH("ea_"&amp;"太陽光（建物系）"&amp;"_年間発電",データシート3!$A$1:$AB$1,0),0)/10^3+VLOOKUP(BC143&amp;"_令和4年度",データシート3!A:AB,MATCH("ea_"&amp;"太陽光（土地系）"&amp;"_年間発電",データシート3!$A$1:$AB$1,0),0)/10^3</f>
        <v>#N/A</v>
      </c>
      <c r="BF143" s="953" t="e">
        <f>VLOOKUP(BC143&amp;"_令和4年度",データシート3!A:AB,MATCH("ea_"&amp;"風力（陸上）"&amp;"_年間発電",データシート3!$A$1:$AB$1,0),0)/10^3</f>
        <v>#N/A</v>
      </c>
      <c r="BG143" s="953" t="e">
        <f>VLOOKUP(BC143&amp;"_令和4年度",データシート3!A:AB,MATCH("ea_"&amp;"中小水（河川）"&amp;"_年間発電",データシート3!$A$1:$AB$1,0),0)/10^3+VLOOKUP(BC143&amp;"_令和4年度",データシート3!A:AB,MATCH("ea_"&amp;"中小水（農業用水路）"&amp;"_年間発電",データシート3!$A$1:$AB$1,0),0)/10^3</f>
        <v>#N/A</v>
      </c>
      <c r="BH143" s="953" t="e">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#N/A</v>
      </c>
      <c r="BI143" s="953" t="e">
        <f t="shared" si="35"/>
        <v>#N/A</v>
      </c>
      <c r="BJ143" s="953" t="e">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#N/A</v>
      </c>
      <c r="BK143" s="953" t="e">
        <f t="shared" si="30"/>
        <v>#N/A</v>
      </c>
      <c r="BL143" s="953" t="e">
        <f t="shared" si="31"/>
        <v>#N/A</v>
      </c>
      <c r="BM143" s="953" t="e">
        <f t="shared" si="32"/>
        <v>#N/A</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f>比較地域マスタ!AD79</f>
        <v>0</v>
      </c>
      <c r="AY144" s="20" t="str">
        <f>IF(IFERROR(比較地域マスタ!$AE79,"")=0,"",IFERROR(比較地域マスタ!$AE79,""))</f>
        <v/>
      </c>
      <c r="AZ144" s="18"/>
      <c r="BA144" s="24">
        <v>73</v>
      </c>
      <c r="BB144" s="24">
        <v>1</v>
      </c>
      <c r="BC144" s="20">
        <f t="shared" si="33"/>
        <v>0</v>
      </c>
      <c r="BD144" s="20" t="str">
        <f t="shared" si="34"/>
        <v/>
      </c>
      <c r="BE144" s="953" t="e">
        <f>VLOOKUP(BC144&amp;"_令和4年度",データシート3!A:AB,MATCH("ea_"&amp;"太陽光（建物系）"&amp;"_年間発電",データシート3!$A$1:$AB$1,0),0)/10^3+VLOOKUP(BC144&amp;"_令和4年度",データシート3!A:AB,MATCH("ea_"&amp;"太陽光（土地系）"&amp;"_年間発電",データシート3!$A$1:$AB$1,0),0)/10^3</f>
        <v>#N/A</v>
      </c>
      <c r="BF144" s="953" t="e">
        <f>VLOOKUP(BC144&amp;"_令和4年度",データシート3!A:AB,MATCH("ea_"&amp;"風力（陸上）"&amp;"_年間発電",データシート3!$A$1:$AB$1,0),0)/10^3</f>
        <v>#N/A</v>
      </c>
      <c r="BG144" s="953" t="e">
        <f>VLOOKUP(BC144&amp;"_令和4年度",データシート3!A:AB,MATCH("ea_"&amp;"中小水（河川）"&amp;"_年間発電",データシート3!$A$1:$AB$1,0),0)/10^3+VLOOKUP(BC144&amp;"_令和4年度",データシート3!A:AB,MATCH("ea_"&amp;"中小水（農業用水路）"&amp;"_年間発電",データシート3!$A$1:$AB$1,0),0)/10^3</f>
        <v>#N/A</v>
      </c>
      <c r="BH144" s="953" t="e">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#N/A</v>
      </c>
      <c r="BI144" s="953" t="e">
        <f t="shared" si="35"/>
        <v>#N/A</v>
      </c>
      <c r="BJ144" s="953" t="e">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#N/A</v>
      </c>
      <c r="BK144" s="953" t="e">
        <f t="shared" si="30"/>
        <v>#N/A</v>
      </c>
      <c r="BL144" s="953" t="e">
        <f t="shared" si="31"/>
        <v>#N/A</v>
      </c>
      <c r="BM144" s="953" t="e">
        <f t="shared" si="32"/>
        <v>#N/A</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f>比較地域マスタ!AD80</f>
        <v>0</v>
      </c>
      <c r="AY145" s="20" t="str">
        <f>IF(IFERROR(比較地域マスタ!$AE80,"")=0,"",IFERROR(比較地域マスタ!$AE80,""))</f>
        <v/>
      </c>
      <c r="AZ145" s="18"/>
      <c r="BA145" s="24">
        <v>74</v>
      </c>
      <c r="BB145" s="24">
        <v>1</v>
      </c>
      <c r="BC145" s="20">
        <f t="shared" si="33"/>
        <v>0</v>
      </c>
      <c r="BD145" s="20" t="str">
        <f t="shared" si="34"/>
        <v/>
      </c>
      <c r="BE145" s="953" t="e">
        <f>VLOOKUP(BC145&amp;"_令和4年度",データシート3!A:AB,MATCH("ea_"&amp;"太陽光（建物系）"&amp;"_年間発電",データシート3!$A$1:$AB$1,0),0)/10^3+VLOOKUP(BC145&amp;"_令和4年度",データシート3!A:AB,MATCH("ea_"&amp;"太陽光（土地系）"&amp;"_年間発電",データシート3!$A$1:$AB$1,0),0)/10^3</f>
        <v>#N/A</v>
      </c>
      <c r="BF145" s="953" t="e">
        <f>VLOOKUP(BC145&amp;"_令和4年度",データシート3!A:AB,MATCH("ea_"&amp;"風力（陸上）"&amp;"_年間発電",データシート3!$A$1:$AB$1,0),0)/10^3</f>
        <v>#N/A</v>
      </c>
      <c r="BG145" s="953" t="e">
        <f>VLOOKUP(BC145&amp;"_令和4年度",データシート3!A:AB,MATCH("ea_"&amp;"中小水（河川）"&amp;"_年間発電",データシート3!$A$1:$AB$1,0),0)/10^3+VLOOKUP(BC145&amp;"_令和4年度",データシート3!A:AB,MATCH("ea_"&amp;"中小水（農業用水路）"&amp;"_年間発電",データシート3!$A$1:$AB$1,0),0)/10^3</f>
        <v>#N/A</v>
      </c>
      <c r="BH145" s="953" t="e">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#N/A</v>
      </c>
      <c r="BI145" s="953" t="e">
        <f t="shared" si="35"/>
        <v>#N/A</v>
      </c>
      <c r="BJ145" s="953" t="e">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#N/A</v>
      </c>
      <c r="BK145" s="953" t="e">
        <f t="shared" si="30"/>
        <v>#N/A</v>
      </c>
      <c r="BL145" s="953" t="e">
        <f t="shared" si="31"/>
        <v>#N/A</v>
      </c>
      <c r="BM145" s="953" t="e">
        <f t="shared" si="32"/>
        <v>#N/A</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f>比較地域マスタ!AD81</f>
        <v>0</v>
      </c>
      <c r="AY146" s="20" t="str">
        <f>IF(IFERROR(比較地域マスタ!$AE81,"")=0,"",IFERROR(比較地域マスタ!$AE81,""))</f>
        <v/>
      </c>
      <c r="AZ146" s="18"/>
      <c r="BA146" s="24">
        <v>75</v>
      </c>
      <c r="BB146" s="24">
        <v>1</v>
      </c>
      <c r="BC146" s="20">
        <f t="shared" si="33"/>
        <v>0</v>
      </c>
      <c r="BD146" s="20" t="str">
        <f t="shared" si="34"/>
        <v/>
      </c>
      <c r="BE146" s="953" t="e">
        <f>VLOOKUP(BC146&amp;"_令和4年度",データシート3!A:AB,MATCH("ea_"&amp;"太陽光（建物系）"&amp;"_年間発電",データシート3!$A$1:$AB$1,0),0)/10^3+VLOOKUP(BC146&amp;"_令和4年度",データシート3!A:AB,MATCH("ea_"&amp;"太陽光（土地系）"&amp;"_年間発電",データシート3!$A$1:$AB$1,0),0)/10^3</f>
        <v>#N/A</v>
      </c>
      <c r="BF146" s="953" t="e">
        <f>VLOOKUP(BC146&amp;"_令和4年度",データシート3!A:AB,MATCH("ea_"&amp;"風力（陸上）"&amp;"_年間発電",データシート3!$A$1:$AB$1,0),0)/10^3</f>
        <v>#N/A</v>
      </c>
      <c r="BG146" s="953" t="e">
        <f>VLOOKUP(BC146&amp;"_令和4年度",データシート3!A:AB,MATCH("ea_"&amp;"中小水（河川）"&amp;"_年間発電",データシート3!$A$1:$AB$1,0),0)/10^3+VLOOKUP(BC146&amp;"_令和4年度",データシート3!A:AB,MATCH("ea_"&amp;"中小水（農業用水路）"&amp;"_年間発電",データシート3!$A$1:$AB$1,0),0)/10^3</f>
        <v>#N/A</v>
      </c>
      <c r="BH146" s="953" t="e">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#N/A</v>
      </c>
      <c r="BI146" s="953" t="e">
        <f t="shared" si="35"/>
        <v>#N/A</v>
      </c>
      <c r="BJ146" s="953" t="e">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#N/A</v>
      </c>
      <c r="BK146" s="953" t="e">
        <f t="shared" si="30"/>
        <v>#N/A</v>
      </c>
      <c r="BL146" s="953" t="e">
        <f t="shared" si="31"/>
        <v>#N/A</v>
      </c>
      <c r="BM146" s="953" t="e">
        <f t="shared" si="32"/>
        <v>#N/A</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f>比較地域マスタ!AD82</f>
        <v>0</v>
      </c>
      <c r="AY147" s="20" t="str">
        <f>IF(IFERROR(比較地域マスタ!$AE82,"")=0,"",IFERROR(比較地域マスタ!$AE82,""))</f>
        <v/>
      </c>
      <c r="AZ147" s="18"/>
      <c r="BA147" s="24">
        <v>76</v>
      </c>
      <c r="BB147" s="24">
        <v>1</v>
      </c>
      <c r="BC147" s="20">
        <f t="shared" si="33"/>
        <v>0</v>
      </c>
      <c r="BD147" s="20" t="str">
        <f t="shared" si="34"/>
        <v/>
      </c>
      <c r="BE147" s="953" t="e">
        <f>VLOOKUP(BC147&amp;"_令和4年度",データシート3!A:AB,MATCH("ea_"&amp;"太陽光（建物系）"&amp;"_年間発電",データシート3!$A$1:$AB$1,0),0)/10^3+VLOOKUP(BC147&amp;"_令和4年度",データシート3!A:AB,MATCH("ea_"&amp;"太陽光（土地系）"&amp;"_年間発電",データシート3!$A$1:$AB$1,0),0)/10^3</f>
        <v>#N/A</v>
      </c>
      <c r="BF147" s="953" t="e">
        <f>VLOOKUP(BC147&amp;"_令和4年度",データシート3!A:AB,MATCH("ea_"&amp;"風力（陸上）"&amp;"_年間発電",データシート3!$A$1:$AB$1,0),0)/10^3</f>
        <v>#N/A</v>
      </c>
      <c r="BG147" s="953" t="e">
        <f>VLOOKUP(BC147&amp;"_令和4年度",データシート3!A:AB,MATCH("ea_"&amp;"中小水（河川）"&amp;"_年間発電",データシート3!$A$1:$AB$1,0),0)/10^3+VLOOKUP(BC147&amp;"_令和4年度",データシート3!A:AB,MATCH("ea_"&amp;"中小水（農業用水路）"&amp;"_年間発電",データシート3!$A$1:$AB$1,0),0)/10^3</f>
        <v>#N/A</v>
      </c>
      <c r="BH147" s="953" t="e">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#N/A</v>
      </c>
      <c r="BI147" s="953" t="e">
        <f t="shared" si="35"/>
        <v>#N/A</v>
      </c>
      <c r="BJ147" s="953" t="e">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#N/A</v>
      </c>
      <c r="BK147" s="953" t="e">
        <f t="shared" si="30"/>
        <v>#N/A</v>
      </c>
      <c r="BL147" s="953" t="e">
        <f t="shared" si="31"/>
        <v>#N/A</v>
      </c>
      <c r="BM147" s="953" t="e">
        <f t="shared" si="32"/>
        <v>#N/A</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f>比較地域マスタ!AD83</f>
        <v>0</v>
      </c>
      <c r="AY148" s="20" t="str">
        <f>IF(IFERROR(比較地域マスタ!$AE83,"")=0,"",IFERROR(比較地域マスタ!$AE83,""))</f>
        <v/>
      </c>
      <c r="AZ148" s="18"/>
      <c r="BA148" s="24">
        <v>77</v>
      </c>
      <c r="BB148" s="24">
        <v>1</v>
      </c>
      <c r="BC148" s="20">
        <f t="shared" si="33"/>
        <v>0</v>
      </c>
      <c r="BD148" s="20" t="str">
        <f t="shared" si="34"/>
        <v/>
      </c>
      <c r="BE148" s="953" t="e">
        <f>VLOOKUP(BC148&amp;"_令和4年度",データシート3!A:AB,MATCH("ea_"&amp;"太陽光（建物系）"&amp;"_年間発電",データシート3!$A$1:$AB$1,0),0)/10^3+VLOOKUP(BC148&amp;"_令和4年度",データシート3!A:AB,MATCH("ea_"&amp;"太陽光（土地系）"&amp;"_年間発電",データシート3!$A$1:$AB$1,0),0)/10^3</f>
        <v>#N/A</v>
      </c>
      <c r="BF148" s="953" t="e">
        <f>VLOOKUP(BC148&amp;"_令和4年度",データシート3!A:AB,MATCH("ea_"&amp;"風力（陸上）"&amp;"_年間発電",データシート3!$A$1:$AB$1,0),0)/10^3</f>
        <v>#N/A</v>
      </c>
      <c r="BG148" s="953" t="e">
        <f>VLOOKUP(BC148&amp;"_令和4年度",データシート3!A:AB,MATCH("ea_"&amp;"中小水（河川）"&amp;"_年間発電",データシート3!$A$1:$AB$1,0),0)/10^3+VLOOKUP(BC148&amp;"_令和4年度",データシート3!A:AB,MATCH("ea_"&amp;"中小水（農業用水路）"&amp;"_年間発電",データシート3!$A$1:$AB$1,0),0)/10^3</f>
        <v>#N/A</v>
      </c>
      <c r="BH148" s="953" t="e">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#N/A</v>
      </c>
      <c r="BI148" s="953" t="e">
        <f t="shared" si="35"/>
        <v>#N/A</v>
      </c>
      <c r="BJ148" s="953" t="e">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#N/A</v>
      </c>
      <c r="BK148" s="953" t="e">
        <f t="shared" si="30"/>
        <v>#N/A</v>
      </c>
      <c r="BL148" s="953" t="e">
        <f t="shared" si="31"/>
        <v>#N/A</v>
      </c>
      <c r="BM148" s="953" t="e">
        <f t="shared" si="32"/>
        <v>#N/A</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白岡市</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11246</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4</v>
      </c>
      <c r="H7" s="786">
        <f t="shared" si="2"/>
        <v>4</v>
      </c>
      <c r="I7" s="786">
        <f t="shared" si="2"/>
        <v>5</v>
      </c>
      <c r="J7" s="786">
        <f t="shared" si="2"/>
        <v>5</v>
      </c>
      <c r="K7" s="787">
        <f t="shared" si="2"/>
        <v>6</v>
      </c>
      <c r="L7" s="787">
        <f t="shared" si="2"/>
        <v>6</v>
      </c>
      <c r="M7" s="787">
        <f t="shared" si="2"/>
        <v>6</v>
      </c>
      <c r="N7" s="787">
        <f t="shared" si="2"/>
        <v>6</v>
      </c>
      <c r="O7" s="787">
        <f>SUM(O8:O13)</f>
        <v>6</v>
      </c>
      <c r="P7" s="787">
        <f t="shared" si="2"/>
        <v>6</v>
      </c>
      <c r="Q7" s="788">
        <f>SUM(Q8:Q13)</f>
        <v>6</v>
      </c>
      <c r="R7" s="1028">
        <f t="shared" si="2"/>
        <v>38.466999999999999</v>
      </c>
      <c r="S7" s="1029">
        <f t="shared" si="2"/>
        <v>38.133000000000003</v>
      </c>
      <c r="T7" s="1029">
        <f t="shared" si="2"/>
        <v>44.328000000000003</v>
      </c>
      <c r="U7" s="1029">
        <f t="shared" si="2"/>
        <v>44.420999999999999</v>
      </c>
      <c r="V7" s="1029">
        <f t="shared" si="2"/>
        <v>52.939</v>
      </c>
      <c r="W7" s="1029">
        <f t="shared" si="2"/>
        <v>51.795000000000002</v>
      </c>
      <c r="X7" s="1029">
        <f t="shared" si="2"/>
        <v>53.031999999999996</v>
      </c>
      <c r="Y7" s="1029">
        <f t="shared" si="2"/>
        <v>51.777999999999999</v>
      </c>
      <c r="Z7" s="1029">
        <f>SUM(Z8:Z13)</f>
        <v>52.677999999999997</v>
      </c>
      <c r="AA7" s="1029">
        <f>SUM(AA8:AA13)</f>
        <v>52.460999999999999</v>
      </c>
      <c r="AB7" s="1030">
        <f t="shared" si="2"/>
        <v>47.635999999999996</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0</v>
      </c>
      <c r="H8" s="795">
        <f>VLOOKUP($D$3&amp;"_"&amp;H$3,データシート1!$A:$BT,MATCH($G$2&amp;"_"&amp;$C8,データシート1!$A$1:$BT$1,0),0)</f>
        <v>0</v>
      </c>
      <c r="I8" s="795">
        <f>VLOOKUP($D$3&amp;"_"&amp;I$3,データシート1!$A:$BT,MATCH($G$2&amp;"_"&amp;$C8,データシート1!$A$1:$BT$1,0),0)</f>
        <v>0</v>
      </c>
      <c r="J8" s="795">
        <f>VLOOKUP($D$3&amp;"_"&amp;J$3,データシート1!$A:$BT,MATCH($G$2&amp;"_"&amp;$C8,データシート1!$A$1:$BT$1,0),0)</f>
        <v>0</v>
      </c>
      <c r="K8" s="796">
        <f>VLOOKUP($D$3&amp;"_"&amp;K$3,データシート1!$A:$BT,MATCH($G$2&amp;"_"&amp;$C8,データシート1!$A$1:$BT$1,0),0)</f>
        <v>0</v>
      </c>
      <c r="L8" s="796">
        <f>VLOOKUP($D$3&amp;"_"&amp;L$3,データシート1!$A:$BT,MATCH($G$2&amp;"_"&amp;$C8,データシート1!$A$1:$BT$1,0),0)</f>
        <v>0</v>
      </c>
      <c r="M8" s="796">
        <f>VLOOKUP($D$3&amp;"_"&amp;M$3,データシート1!$A:$BT,MATCH($G$2&amp;"_"&amp;$C8,データシート1!$A$1:$BT$1,0),0)</f>
        <v>0</v>
      </c>
      <c r="N8" s="796">
        <f>VLOOKUP($D$3&amp;"_"&amp;N$3,データシート1!$A:$BT,MATCH($G$2&amp;"_"&amp;$C8,データシート1!$A$1:$BT$1,0),0)</f>
        <v>0</v>
      </c>
      <c r="O8" s="796">
        <f>VLOOKUP($D$3&amp;"_"&amp;O$3,データシート1!$A:$BT,MATCH($G$2&amp;"_"&amp;$C8,データシート1!$A$1:$BT$1,0),0)</f>
        <v>0</v>
      </c>
      <c r="P8" s="796">
        <f>VLOOKUP($D$3&amp;"_"&amp;P$3,データシート1!$A:$BT,MATCH($G$2&amp;"_"&amp;$C8,データシート1!$A$1:$BT$1,0),0)</f>
        <v>0</v>
      </c>
      <c r="Q8" s="797">
        <f>VLOOKUP($D$3&amp;"_"&amp;Q$3,データシート1!$A:$BT,MATCH($G$2&amp;"_"&amp;$C8,データシート1!$A$1:$BT$1,0),0)</f>
        <v>0</v>
      </c>
      <c r="R8" s="1031">
        <f>VLOOKUP($D$3&amp;"_"&amp;R$3,データシート1!$A:$BT,MATCH($R$2&amp;"_"&amp;$C8,データシート1!$A$1:$BT$1,0),0)</f>
        <v>0</v>
      </c>
      <c r="S8" s="1032">
        <f>VLOOKUP($D$3&amp;"_"&amp;S$3,データシート1!$A:$BT,MATCH($R$2&amp;"_"&amp;$C8,データシート1!$A$1:$BT$1,0),0)</f>
        <v>0</v>
      </c>
      <c r="T8" s="1032">
        <f>VLOOKUP($D$3&amp;"_"&amp;T$3,データシート1!$A:$BT,MATCH($R$2&amp;"_"&amp;$C8,データシート1!$A$1:$BT$1,0),0)</f>
        <v>0</v>
      </c>
      <c r="U8" s="1032">
        <f>VLOOKUP($D$3&amp;"_"&amp;U$3,データシート1!$A:$BT,MATCH($R$2&amp;"_"&amp;$C8,データシート1!$A$1:$BT$1,0),0)</f>
        <v>0</v>
      </c>
      <c r="V8" s="1032">
        <f>VLOOKUP($D$3&amp;"_"&amp;V$3,データシート1!$A:$BT,MATCH($R$2&amp;"_"&amp;$C8,データシート1!$A$1:$BT$1,0),0)</f>
        <v>0</v>
      </c>
      <c r="W8" s="1032">
        <f>VLOOKUP($D$3&amp;"_"&amp;W$3,データシート1!$A:$BT,MATCH($R$2&amp;"_"&amp;$C8,データシート1!$A$1:$BT$1,0),0)</f>
        <v>0</v>
      </c>
      <c r="X8" s="1032">
        <f>VLOOKUP($D$3&amp;"_"&amp;X$3,データシート1!$A:$BT,MATCH($R$2&amp;"_"&amp;$C8,データシート1!$A$1:$BT$1,0),0)</f>
        <v>0</v>
      </c>
      <c r="Y8" s="1032">
        <f>VLOOKUP($D$3&amp;"_"&amp;Y$3,データシート1!$A:$BT,MATCH($R$2&amp;"_"&amp;$C8,データシート1!$A$1:$BT$1,0),0)</f>
        <v>0</v>
      </c>
      <c r="Z8" s="1032">
        <f>VLOOKUP($D$3&amp;"_"&amp;Z$3,データシート1!$A:$BT,MATCH($R$2&amp;"_"&amp;$C8,データシート1!$A$1:$BT$1,0),0)</f>
        <v>0</v>
      </c>
      <c r="AA8" s="1032">
        <f>VLOOKUP($D$3&amp;"_"&amp;AA$3,データシート1!$A:$BT,MATCH($R$2&amp;"_"&amp;$C8,データシート1!$A$1:$BT$1,0),0)</f>
        <v>0</v>
      </c>
      <c r="AB8" s="1033">
        <f>VLOOKUP($D$3&amp;"_"&amp;AB$3,データシート1!$A:$BT,MATCH($R$2&amp;"_"&amp;$C8,データシート1!$A$1:$BT$1,0),0)</f>
        <v>0</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0</v>
      </c>
      <c r="H9" s="803">
        <f>VLOOKUP($D$3&amp;"_"&amp;H$3,データシート1!$A:$BT,MATCH($G$2&amp;"_"&amp;$C9,データシート1!$A$1:$BT$1,0),0)</f>
        <v>0</v>
      </c>
      <c r="I9" s="803">
        <f>VLOOKUP($D$3&amp;"_"&amp;I$3,データシート1!$A:$BT,MATCH($G$2&amp;"_"&amp;$C9,データシート1!$A$1:$BT$1,0),0)</f>
        <v>0</v>
      </c>
      <c r="J9" s="803">
        <f>VLOOKUP($D$3&amp;"_"&amp;J$3,データシート1!$A:$BT,MATCH($G$2&amp;"_"&amp;$C9,データシート1!$A$1:$BT$1,0),0)</f>
        <v>0</v>
      </c>
      <c r="K9" s="804">
        <f>VLOOKUP($D$3&amp;"_"&amp;K$3,データシート1!$A:$BT,MATCH($G$2&amp;"_"&amp;$C9,データシート1!$A$1:$BT$1,0),0)</f>
        <v>0</v>
      </c>
      <c r="L9" s="804">
        <f>VLOOKUP($D$3&amp;"_"&amp;L$3,データシート1!$A:$BT,MATCH($G$2&amp;"_"&amp;$C9,データシート1!$A$1:$BT$1,0),0)</f>
        <v>0</v>
      </c>
      <c r="M9" s="804">
        <f>VLOOKUP($D$3&amp;"_"&amp;M$3,データシート1!$A:$BT,MATCH($G$2&amp;"_"&amp;$C9,データシート1!$A$1:$BT$1,0),0)</f>
        <v>0</v>
      </c>
      <c r="N9" s="804">
        <f>VLOOKUP($D$3&amp;"_"&amp;N$3,データシート1!$A:$BT,MATCH($G$2&amp;"_"&amp;$C9,データシート1!$A$1:$BT$1,0),0)</f>
        <v>0</v>
      </c>
      <c r="O9" s="804">
        <f>VLOOKUP($D$3&amp;"_"&amp;O$3,データシート1!$A:$BT,MATCH($G$2&amp;"_"&amp;$C9,データシート1!$A$1:$BT$1,0),0)</f>
        <v>0</v>
      </c>
      <c r="P9" s="804">
        <f>VLOOKUP($D$3&amp;"_"&amp;P$3,データシート1!$A:$BT,MATCH($G$2&amp;"_"&amp;$C9,データシート1!$A$1:$BT$1,0),0)</f>
        <v>0</v>
      </c>
      <c r="Q9" s="805">
        <f>VLOOKUP($D$3&amp;"_"&amp;Q$3,データシート1!$A:$BT,MATCH($G$2&amp;"_"&amp;$C9,データシート1!$A$1:$BT$1,0),0)</f>
        <v>0</v>
      </c>
      <c r="R9" s="1034">
        <f>VLOOKUP($D$3&amp;"_"&amp;R$3,データシート1!$A:$BT,MATCH($R$2&amp;"_"&amp;$C9,データシート1!$A$1:$BT$1,0),0)</f>
        <v>0</v>
      </c>
      <c r="S9" s="1035">
        <f>VLOOKUP($D$3&amp;"_"&amp;S$3,データシート1!$A:$BT,MATCH($R$2&amp;"_"&amp;$C9,データシート1!$A$1:$BT$1,0),0)</f>
        <v>0</v>
      </c>
      <c r="T9" s="1035">
        <f>VLOOKUP($D$3&amp;"_"&amp;T$3,データシート1!$A:$BT,MATCH($R$2&amp;"_"&amp;$C9,データシート1!$A$1:$BT$1,0),0)</f>
        <v>0</v>
      </c>
      <c r="U9" s="1035">
        <f>VLOOKUP($D$3&amp;"_"&amp;U$3,データシート1!$A:$BT,MATCH($R$2&amp;"_"&amp;$C9,データシート1!$A$1:$BT$1,0),0)</f>
        <v>0</v>
      </c>
      <c r="V9" s="1035">
        <f>VLOOKUP($D$3&amp;"_"&amp;V$3,データシート1!$A:$BT,MATCH($R$2&amp;"_"&amp;$C9,データシート1!$A$1:$BT$1,0),0)</f>
        <v>0</v>
      </c>
      <c r="W9" s="1035">
        <f>VLOOKUP($D$3&amp;"_"&amp;W$3,データシート1!$A:$BT,MATCH($R$2&amp;"_"&amp;$C9,データシート1!$A$1:$BT$1,0),0)</f>
        <v>0</v>
      </c>
      <c r="X9" s="1035">
        <f>VLOOKUP($D$3&amp;"_"&amp;X$3,データシート1!$A:$BT,MATCH($R$2&amp;"_"&amp;$C9,データシート1!$A$1:$BT$1,0),0)</f>
        <v>0</v>
      </c>
      <c r="Y9" s="1035">
        <f>VLOOKUP($D$3&amp;"_"&amp;Y$3,データシート1!$A:$BT,MATCH($R$2&amp;"_"&amp;$C9,データシート1!$A$1:$BT$1,0),0)</f>
        <v>0</v>
      </c>
      <c r="Z9" s="1035">
        <f>VLOOKUP($D$3&amp;"_"&amp;Z$3,データシート1!$A:$BT,MATCH($R$2&amp;"_"&amp;$C9,データシート1!$A$1:$BT$1,0),0)</f>
        <v>0</v>
      </c>
      <c r="AA9" s="1035">
        <f>VLOOKUP($D$3&amp;"_"&amp;AA$3,データシート1!$A:$BT,MATCH($R$2&amp;"_"&amp;$C9,データシート1!$A$1:$BT$1,0),0)</f>
        <v>0</v>
      </c>
      <c r="AB9" s="1036">
        <f>VLOOKUP($D$3&amp;"_"&amp;AB$3,データシート1!$A:$BT,MATCH($R$2&amp;"_"&amp;$C9,データシート1!$A$1:$BT$1,0),0)</f>
        <v>0</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3</v>
      </c>
      <c r="H10" s="803">
        <f>VLOOKUP($D$3&amp;"_"&amp;H$3,データシート1!$A:$BT,MATCH($G$2&amp;"_"&amp;$C10,データシート1!$A$1:$BT$1,0),0)</f>
        <v>3</v>
      </c>
      <c r="I10" s="803">
        <f>VLOOKUP($D$3&amp;"_"&amp;I$3,データシート1!$A:$BT,MATCH($G$2&amp;"_"&amp;$C10,データシート1!$A$1:$BT$1,0),0)</f>
        <v>4</v>
      </c>
      <c r="J10" s="803">
        <f>VLOOKUP($D$3&amp;"_"&amp;J$3,データシート1!$A:$BT,MATCH($G$2&amp;"_"&amp;$C10,データシート1!$A$1:$BT$1,0),0)</f>
        <v>4</v>
      </c>
      <c r="K10" s="804">
        <f>VLOOKUP($D$3&amp;"_"&amp;K$3,データシート1!$A:$BT,MATCH($G$2&amp;"_"&amp;$C10,データシート1!$A$1:$BT$1,0),0)</f>
        <v>5</v>
      </c>
      <c r="L10" s="804">
        <f>VLOOKUP($D$3&amp;"_"&amp;L$3,データシート1!$A:$BT,MATCH($G$2&amp;"_"&amp;$C10,データシート1!$A$1:$BT$1,0),0)</f>
        <v>5</v>
      </c>
      <c r="M10" s="804">
        <f>VLOOKUP($D$3&amp;"_"&amp;M$3,データシート1!$A:$BT,MATCH($G$2&amp;"_"&amp;$C10,データシート1!$A$1:$BT$1,0),0)</f>
        <v>5</v>
      </c>
      <c r="N10" s="804">
        <f>VLOOKUP($D$3&amp;"_"&amp;N$3,データシート1!$A:$BT,MATCH($G$2&amp;"_"&amp;$C10,データシート1!$A$1:$BT$1,0),0)</f>
        <v>5</v>
      </c>
      <c r="O10" s="804">
        <f>VLOOKUP($D$3&amp;"_"&amp;O$3,データシート1!$A:$BT,MATCH($G$2&amp;"_"&amp;$C10,データシート1!$A$1:$BT$1,0),0)</f>
        <v>5</v>
      </c>
      <c r="P10" s="804">
        <f>VLOOKUP($D$3&amp;"_"&amp;P$3,データシート1!$A:$BT,MATCH($G$2&amp;"_"&amp;$C10,データシート1!$A$1:$BT$1,0),0)</f>
        <v>5</v>
      </c>
      <c r="Q10" s="805">
        <f>VLOOKUP($D$3&amp;"_"&amp;Q$3,データシート1!$A:$BT,MATCH($G$2&amp;"_"&amp;$C10,データシート1!$A$1:$BT$1,0),0)</f>
        <v>5</v>
      </c>
      <c r="R10" s="1034">
        <f>VLOOKUP($D$3&amp;"_"&amp;R$3,データシート1!$A:$BT,MATCH($R$2&amp;"_"&amp;$C10,データシート1!$A$1:$BT$1,0),0)</f>
        <v>23.777999999999999</v>
      </c>
      <c r="S10" s="1035">
        <f>VLOOKUP($D$3&amp;"_"&amp;S$3,データシート1!$A:$BT,MATCH($R$2&amp;"_"&amp;$C10,データシート1!$A$1:$BT$1,0),0)</f>
        <v>23.439</v>
      </c>
      <c r="T10" s="1035">
        <f>VLOOKUP($D$3&amp;"_"&amp;T$3,データシート1!$A:$BT,MATCH($R$2&amp;"_"&amp;$C10,データシート1!$A$1:$BT$1,0),0)</f>
        <v>28.94</v>
      </c>
      <c r="U10" s="1035">
        <f>VLOOKUP($D$3&amp;"_"&amp;U$3,データシート1!$A:$BT,MATCH($R$2&amp;"_"&amp;$C10,データシート1!$A$1:$BT$1,0),0)</f>
        <v>32.094000000000001</v>
      </c>
      <c r="V10" s="1035">
        <f>VLOOKUP($D$3&amp;"_"&amp;V$3,データシート1!$A:$BT,MATCH($R$2&amp;"_"&amp;$C10,データシート1!$A$1:$BT$1,0),0)</f>
        <v>37.183</v>
      </c>
      <c r="W10" s="1035">
        <f>VLOOKUP($D$3&amp;"_"&amp;W$3,データシート1!$A:$BT,MATCH($R$2&amp;"_"&amp;$C10,データシート1!$A$1:$BT$1,0),0)</f>
        <v>36.374000000000002</v>
      </c>
      <c r="X10" s="1035">
        <f>VLOOKUP($D$3&amp;"_"&amp;X$3,データシート1!$A:$BT,MATCH($R$2&amp;"_"&amp;$C10,データシート1!$A$1:$BT$1,0),0)</f>
        <v>37.277999999999999</v>
      </c>
      <c r="Y10" s="1035">
        <f>VLOOKUP($D$3&amp;"_"&amp;Y$3,データシート1!$A:$BT,MATCH($R$2&amp;"_"&amp;$C10,データシート1!$A$1:$BT$1,0),0)</f>
        <v>36.735999999999997</v>
      </c>
      <c r="Z10" s="1035">
        <f>VLOOKUP($D$3&amp;"_"&amp;Z$3,データシート1!$A:$BT,MATCH($R$2&amp;"_"&amp;$C10,データシート1!$A$1:$BT$1,0),0)</f>
        <v>37.207999999999998</v>
      </c>
      <c r="AA10" s="1035">
        <f>VLOOKUP($D$3&amp;"_"&amp;AA$3,データシート1!$A:$BT,MATCH($R$2&amp;"_"&amp;$C10,データシート1!$A$1:$BT$1,0),0)</f>
        <v>34.959000000000003</v>
      </c>
      <c r="AB10" s="1036">
        <f>VLOOKUP($D$3&amp;"_"&amp;AB$3,データシート1!$A:$BT,MATCH($R$2&amp;"_"&amp;$C10,データシート1!$A$1:$BT$1,0),0)</f>
        <v>29.841999999999999</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1</v>
      </c>
      <c r="H11" s="803">
        <f>VLOOKUP($D$3&amp;"_"&amp;H$3,データシート1!$A:$BT,MATCH($G$2&amp;"_"&amp;$C11,データシート1!$A$1:$BT$1,0),0)</f>
        <v>1</v>
      </c>
      <c r="I11" s="803">
        <f>VLOOKUP($D$3&amp;"_"&amp;I$3,データシート1!$A:$BT,MATCH($G$2&amp;"_"&amp;$C11,データシート1!$A$1:$BT$1,0),0)</f>
        <v>1</v>
      </c>
      <c r="J11" s="803">
        <f>VLOOKUP($D$3&amp;"_"&amp;J$3,データシート1!$A:$BT,MATCH($G$2&amp;"_"&amp;$C11,データシート1!$A$1:$BT$1,0),0)</f>
        <v>1</v>
      </c>
      <c r="K11" s="804">
        <f>VLOOKUP($D$3&amp;"_"&amp;K$3,データシート1!$A:$BT,MATCH($G$2&amp;"_"&amp;$C11,データシート1!$A$1:$BT$1,0),0)</f>
        <v>1</v>
      </c>
      <c r="L11" s="804">
        <f>VLOOKUP($D$3&amp;"_"&amp;L$3,データシート1!$A:$BT,MATCH($G$2&amp;"_"&amp;$C11,データシート1!$A$1:$BT$1,0),0)</f>
        <v>1</v>
      </c>
      <c r="M11" s="804">
        <f>VLOOKUP($D$3&amp;"_"&amp;M$3,データシート1!$A:$BT,MATCH($G$2&amp;"_"&amp;$C11,データシート1!$A$1:$BT$1,0),0)</f>
        <v>1</v>
      </c>
      <c r="N11" s="804">
        <f>VLOOKUP($D$3&amp;"_"&amp;N$3,データシート1!$A:$BT,MATCH($G$2&amp;"_"&amp;$C11,データシート1!$A$1:$BT$1,0),0)</f>
        <v>1</v>
      </c>
      <c r="O11" s="804">
        <f>VLOOKUP($D$3&amp;"_"&amp;O$3,データシート1!$A:$BT,MATCH($G$2&amp;"_"&amp;$C11,データシート1!$A$1:$BT$1,0),0)</f>
        <v>1</v>
      </c>
      <c r="P11" s="804">
        <f>VLOOKUP($D$3&amp;"_"&amp;P$3,データシート1!$A:$BT,MATCH($G$2&amp;"_"&amp;$C11,データシート1!$A$1:$BT$1,0),0)</f>
        <v>1</v>
      </c>
      <c r="Q11" s="805">
        <f>VLOOKUP($D$3&amp;"_"&amp;Q$3,データシート1!$A:$BT,MATCH($G$2&amp;"_"&amp;$C11,データシート1!$A$1:$BT$1,0),0)</f>
        <v>1</v>
      </c>
      <c r="R11" s="1034">
        <f>VLOOKUP($D$3&amp;"_"&amp;R$3,データシート1!$A:$BT,MATCH($R$2&amp;"_"&amp;$C11,データシート1!$A$1:$BT$1,0),0)</f>
        <v>14.689</v>
      </c>
      <c r="S11" s="1035">
        <f>VLOOKUP($D$3&amp;"_"&amp;S$3,データシート1!$A:$BT,MATCH($R$2&amp;"_"&amp;$C11,データシート1!$A$1:$BT$1,0),0)</f>
        <v>14.694000000000001</v>
      </c>
      <c r="T11" s="1035">
        <f>VLOOKUP($D$3&amp;"_"&amp;T$3,データシート1!$A:$BT,MATCH($R$2&amp;"_"&amp;$C11,データシート1!$A$1:$BT$1,0),0)</f>
        <v>15.388</v>
      </c>
      <c r="U11" s="1035">
        <f>VLOOKUP($D$3&amp;"_"&amp;U$3,データシート1!$A:$BT,MATCH($R$2&amp;"_"&amp;$C11,データシート1!$A$1:$BT$1,0),0)</f>
        <v>12.327</v>
      </c>
      <c r="V11" s="1035">
        <f>VLOOKUP($D$3&amp;"_"&amp;V$3,データシート1!$A:$BT,MATCH($R$2&amp;"_"&amp;$C11,データシート1!$A$1:$BT$1,0),0)</f>
        <v>15.756</v>
      </c>
      <c r="W11" s="1035">
        <f>VLOOKUP($D$3&amp;"_"&amp;W$3,データシート1!$A:$BT,MATCH($R$2&amp;"_"&amp;$C11,データシート1!$A$1:$BT$1,0),0)</f>
        <v>15.420999999999999</v>
      </c>
      <c r="X11" s="1035">
        <f>VLOOKUP($D$3&amp;"_"&amp;X$3,データシート1!$A:$BT,MATCH($R$2&amp;"_"&amp;$C11,データシート1!$A$1:$BT$1,0),0)</f>
        <v>15.754</v>
      </c>
      <c r="Y11" s="1035">
        <f>VLOOKUP($D$3&amp;"_"&amp;Y$3,データシート1!$A:$BT,MATCH($R$2&amp;"_"&amp;$C11,データシート1!$A$1:$BT$1,0),0)</f>
        <v>15.042</v>
      </c>
      <c r="Z11" s="1035">
        <f>VLOOKUP($D$3&amp;"_"&amp;Z$3,データシート1!$A:$BT,MATCH($R$2&amp;"_"&amp;$C11,データシート1!$A$1:$BT$1,0),0)</f>
        <v>15.47</v>
      </c>
      <c r="AA11" s="1035">
        <f>VLOOKUP($D$3&amp;"_"&amp;AA$3,データシート1!$A:$BT,MATCH($R$2&amp;"_"&amp;$C11,データシート1!$A$1:$BT$1,0),0)</f>
        <v>17.501999999999999</v>
      </c>
      <c r="AB11" s="1036">
        <f>VLOOKUP($D$3&amp;"_"&amp;AB$3,データシート1!$A:$BT,MATCH($R$2&amp;"_"&amp;$C11,データシート1!$A$1:$BT$1,0),0)</f>
        <v>17.794</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0</v>
      </c>
      <c r="H12" s="811">
        <f>VLOOKUP($D$3&amp;"_"&amp;H$3,データシート1!$A:$BT,MATCH($G$2&amp;"_"&amp;$C12,データシート1!$A$1:$BT$1,0),0)</f>
        <v>0</v>
      </c>
      <c r="I12" s="811">
        <f>VLOOKUP($D$3&amp;"_"&amp;I$3,データシート1!$A:$BT,MATCH($G$2&amp;"_"&amp;$C12,データシート1!$A$1:$BT$1,0),0)</f>
        <v>0</v>
      </c>
      <c r="J12" s="811">
        <f>VLOOKUP($D$3&amp;"_"&amp;J$3,データシート1!$A:$BT,MATCH($G$2&amp;"_"&amp;$C12,データシート1!$A$1:$BT$1,0),0)</f>
        <v>0</v>
      </c>
      <c r="K12" s="812">
        <f>VLOOKUP($D$3&amp;"_"&amp;K$3,データシート1!$A:$BT,MATCH($G$2&amp;"_"&amp;$C12,データシート1!$A$1:$BT$1,0),0)</f>
        <v>0</v>
      </c>
      <c r="L12" s="812">
        <f>VLOOKUP($D$3&amp;"_"&amp;L$3,データシート1!$A:$BT,MATCH($G$2&amp;"_"&amp;$C12,データシート1!$A$1:$BT$1,0),0)</f>
        <v>0</v>
      </c>
      <c r="M12" s="812">
        <f>VLOOKUP($D$3&amp;"_"&amp;M$3,データシート1!$A:$BT,MATCH($G$2&amp;"_"&amp;$C12,データシート1!$A$1:$BT$1,0),0)</f>
        <v>0</v>
      </c>
      <c r="N12" s="812">
        <f>VLOOKUP($D$3&amp;"_"&amp;N$3,データシート1!$A:$BT,MATCH($G$2&amp;"_"&amp;$C12,データシート1!$A$1:$BT$1,0),0)</f>
        <v>0</v>
      </c>
      <c r="O12" s="812">
        <f>VLOOKUP($D$3&amp;"_"&amp;O$3,データシート1!$A:$BT,MATCH($G$2&amp;"_"&amp;$C12,データシート1!$A$1:$BT$1,0),0)</f>
        <v>0</v>
      </c>
      <c r="P12" s="812">
        <f>VLOOKUP($D$3&amp;"_"&amp;P$3,データシート1!$A:$BT,MATCH($G$2&amp;"_"&amp;$C12,データシート1!$A$1:$BT$1,0),0)</f>
        <v>0</v>
      </c>
      <c r="Q12" s="813">
        <f>VLOOKUP($D$3&amp;"_"&amp;Q$3,データシート1!$A:$BT,MATCH($G$2&amp;"_"&amp;$C12,データシート1!$A$1:$BT$1,0),0)</f>
        <v>0</v>
      </c>
      <c r="R12" s="1037">
        <f>VLOOKUP($D$3&amp;"_"&amp;R$3,データシート1!$A:$BT,MATCH($R$2&amp;"_"&amp;$C12,データシート1!$A$1:$BT$1,0),0)</f>
        <v>0</v>
      </c>
      <c r="S12" s="1038">
        <f>VLOOKUP($D$3&amp;"_"&amp;S$3,データシート1!$A:$BT,MATCH($R$2&amp;"_"&amp;$C12,データシート1!$A$1:$BT$1,0),0)</f>
        <v>0</v>
      </c>
      <c r="T12" s="1038">
        <f>VLOOKUP($D$3&amp;"_"&amp;T$3,データシート1!$A:$BT,MATCH($R$2&amp;"_"&amp;$C12,データシート1!$A$1:$BT$1,0),0)</f>
        <v>0</v>
      </c>
      <c r="U12" s="1038">
        <f>VLOOKUP($D$3&amp;"_"&amp;U$3,データシート1!$A:$BT,MATCH($R$2&amp;"_"&amp;$C12,データシート1!$A$1:$BT$1,0),0)</f>
        <v>0</v>
      </c>
      <c r="V12" s="1038">
        <f>VLOOKUP($D$3&amp;"_"&amp;V$3,データシート1!$A:$BT,MATCH($R$2&amp;"_"&amp;$C12,データシート1!$A$1:$BT$1,0),0)</f>
        <v>0</v>
      </c>
      <c r="W12" s="1038">
        <f>VLOOKUP($D$3&amp;"_"&amp;W$3,データシート1!$A:$BT,MATCH($R$2&amp;"_"&amp;$C12,データシート1!$A$1:$BT$1,0),0)</f>
        <v>0</v>
      </c>
      <c r="X12" s="1038">
        <f>VLOOKUP($D$3&amp;"_"&amp;X$3,データシート1!$A:$BT,MATCH($R$2&amp;"_"&amp;$C12,データシート1!$A$1:$BT$1,0),0)</f>
        <v>0</v>
      </c>
      <c r="Y12" s="1038">
        <f>VLOOKUP($D$3&amp;"_"&amp;Y$3,データシート1!$A:$BT,MATCH($R$2&amp;"_"&amp;$C12,データシート1!$A$1:$BT$1,0),0)</f>
        <v>0</v>
      </c>
      <c r="Z12" s="1038">
        <f>VLOOKUP($D$3&amp;"_"&amp;Z$3,データシート1!$A:$BT,MATCH($R$2&amp;"_"&amp;$C12,データシート1!$A$1:$BT$1,0),0)</f>
        <v>0</v>
      </c>
      <c r="AA12" s="1038">
        <f>VLOOKUP($D$3&amp;"_"&amp;AA$3,データシート1!$A:$BT,MATCH($R$2&amp;"_"&amp;$C12,データシート1!$A$1:$BT$1,0),0)</f>
        <v>0</v>
      </c>
      <c r="AB12" s="1039">
        <f>VLOOKUP($D$3&amp;"_"&amp;AB$3,データシート1!$A:$BT,MATCH($R$2&amp;"_"&amp;$C12,データシート1!$A$1:$BT$1,0),0)</f>
        <v>0</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0</v>
      </c>
      <c r="H13" s="819">
        <f>VLOOKUP($D$3&amp;"_"&amp;H$3,データシート1!$A:$BT,MATCH($G$2&amp;"_"&amp;$C13,データシート1!$A$1:$BT$1,0),0)</f>
        <v>0</v>
      </c>
      <c r="I13" s="819">
        <f>VLOOKUP($D$3&amp;"_"&amp;I$3,データシート1!$A:$BT,MATCH($G$2&amp;"_"&amp;$C13,データシート1!$A$1:$BT$1,0),0)</f>
        <v>0</v>
      </c>
      <c r="J13" s="819">
        <f>VLOOKUP($D$3&amp;"_"&amp;J$3,データシート1!$A:$BT,MATCH($G$2&amp;"_"&amp;$C13,データシート1!$A$1:$BT$1,0),0)</f>
        <v>0</v>
      </c>
      <c r="K13" s="820">
        <f>VLOOKUP($D$3&amp;"_"&amp;K$3,データシート1!$A:$BT,MATCH($G$2&amp;"_"&amp;$C13,データシート1!$A$1:$BT$1,0),0)</f>
        <v>0</v>
      </c>
      <c r="L13" s="820">
        <f>VLOOKUP($D$3&amp;"_"&amp;L$3,データシート1!$A:$BT,MATCH($G$2&amp;"_"&amp;$C13,データシート1!$A$1:$BT$1,0),0)</f>
        <v>0</v>
      </c>
      <c r="M13" s="820">
        <f>VLOOKUP($D$3&amp;"_"&amp;M$3,データシート1!$A:$BT,MATCH($G$2&amp;"_"&amp;$C13,データシート1!$A$1:$BT$1,0),0)</f>
        <v>0</v>
      </c>
      <c r="N13" s="820">
        <f>VLOOKUP($D$3&amp;"_"&amp;N$3,データシート1!$A:$BT,MATCH($G$2&amp;"_"&amp;$C13,データシート1!$A$1:$BT$1,0),0)</f>
        <v>0</v>
      </c>
      <c r="O13" s="820">
        <f>VLOOKUP($D$3&amp;"_"&amp;O$3,データシート1!$A:$BT,MATCH($G$2&amp;"_"&amp;$C13,データシート1!$A$1:$BT$1,0),0)</f>
        <v>0</v>
      </c>
      <c r="P13" s="820">
        <f>VLOOKUP($D$3&amp;"_"&amp;P$3,データシート1!$A:$BT,MATCH($G$2&amp;"_"&amp;$C13,データシート1!$A$1:$BT$1,0),0)</f>
        <v>0</v>
      </c>
      <c r="Q13" s="821">
        <f>VLOOKUP($D$3&amp;"_"&amp;Q$3,データシート1!$A:$BT,MATCH($G$2&amp;"_"&amp;$C13,データシート1!$A$1:$BT$1,0),0)</f>
        <v>0</v>
      </c>
      <c r="R13" s="1040">
        <f>VLOOKUP($D$3&amp;"_"&amp;R$3,データシート1!$A:$BT,MATCH($R$2&amp;"_"&amp;$C13,データシート1!$A$1:$BT$1,0),0)</f>
        <v>0</v>
      </c>
      <c r="S13" s="1041">
        <f>VLOOKUP($D$3&amp;"_"&amp;S$3,データシート1!$A:$BT,MATCH($R$2&amp;"_"&amp;$C13,データシート1!$A$1:$BT$1,0),0)</f>
        <v>0</v>
      </c>
      <c r="T13" s="1041">
        <f>VLOOKUP($D$3&amp;"_"&amp;T$3,データシート1!$A:$BT,MATCH($R$2&amp;"_"&amp;$C13,データシート1!$A$1:$BT$1,0),0)</f>
        <v>0</v>
      </c>
      <c r="U13" s="1041">
        <f>VLOOKUP($D$3&amp;"_"&amp;U$3,データシート1!$A:$BT,MATCH($R$2&amp;"_"&amp;$C13,データシート1!$A$1:$BT$1,0),0)</f>
        <v>0</v>
      </c>
      <c r="V13" s="1041">
        <f>VLOOKUP($D$3&amp;"_"&amp;V$3,データシート1!$A:$BT,MATCH($R$2&amp;"_"&amp;$C13,データシート1!$A$1:$BT$1,0),0)</f>
        <v>0</v>
      </c>
      <c r="W13" s="1041">
        <f>VLOOKUP($D$3&amp;"_"&amp;W$3,データシート1!$A:$BT,MATCH($R$2&amp;"_"&amp;$C13,データシート1!$A$1:$BT$1,0),0)</f>
        <v>0</v>
      </c>
      <c r="X13" s="1041">
        <f>VLOOKUP($D$3&amp;"_"&amp;X$3,データシート1!$A:$BT,MATCH($R$2&amp;"_"&amp;$C13,データシート1!$A$1:$BT$1,0),0)</f>
        <v>0</v>
      </c>
      <c r="Y13" s="1041">
        <f>VLOOKUP($D$3&amp;"_"&amp;Y$3,データシート1!$A:$BT,MATCH($R$2&amp;"_"&amp;$C13,データシート1!$A$1:$BT$1,0),0)</f>
        <v>0</v>
      </c>
      <c r="Z13" s="1041">
        <f>VLOOKUP($D$3&amp;"_"&amp;Z$3,データシート1!$A:$BT,MATCH($R$2&amp;"_"&amp;$C13,データシート1!$A$1:$BT$1,0),0)</f>
        <v>0</v>
      </c>
      <c r="AA13" s="1041">
        <f>VLOOKUP($D$3&amp;"_"&amp;AA$3,データシート1!$A:$BT,MATCH($R$2&amp;"_"&amp;$C13,データシート1!$A$1:$BT$1,0),0)</f>
        <v>0</v>
      </c>
      <c r="AB13" s="1042">
        <f>VLOOKUP($D$3&amp;"_"&amp;AB$3,データシート1!$A:$BT,MATCH($R$2&amp;"_"&amp;$C13,データシート1!$A$1:$BT$1,0),0)</f>
        <v>0</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0</v>
      </c>
      <c r="H14" s="829">
        <f>VLOOKUP($D$3&amp;"_"&amp;H$3,データシート2!$A:$SI,MATCH($G$2&amp;"_"&amp;$B14,データシート2!$A$1:$SI$1,0),0)</f>
        <v>0</v>
      </c>
      <c r="I14" s="829">
        <f>VLOOKUP($D$3&amp;"_"&amp;I$3,データシート2!$A:$SI,MATCH($G$2&amp;"_"&amp;$B14,データシート2!$A$1:$SI$1,0),0)</f>
        <v>0</v>
      </c>
      <c r="J14" s="829">
        <f>VLOOKUP($D$3&amp;"_"&amp;J$3,データシート2!$A:$SI,MATCH($G$2&amp;"_"&amp;$B14,データシート2!$A$1:$SI$1,0),0)</f>
        <v>0</v>
      </c>
      <c r="K14" s="830">
        <f>VLOOKUP($D$3&amp;"_"&amp;K$3,データシート2!$A:$SI,MATCH($G$2&amp;"_"&amp;$B14,データシート2!$A$1:$SI$1,0),0)</f>
        <v>0</v>
      </c>
      <c r="L14" s="830">
        <f>VLOOKUP($D$3&amp;"_"&amp;L$3,データシート2!$A:$SI,MATCH($G$2&amp;"_"&amp;$B14,データシート2!$A$1:$SI$1,0),0)</f>
        <v>0</v>
      </c>
      <c r="M14" s="830">
        <f>VLOOKUP($D$3&amp;"_"&amp;M$3,データシート2!$A:$SI,MATCH($G$2&amp;"_"&amp;$B14,データシート2!$A$1:$SI$1,0),0)</f>
        <v>0</v>
      </c>
      <c r="N14" s="830">
        <f>VLOOKUP($D$3&amp;"_"&amp;N$3,データシート2!$A:$SI,MATCH($G$2&amp;"_"&amp;$B14,データシート2!$A$1:$SI$1,0),0)</f>
        <v>0</v>
      </c>
      <c r="O14" s="830">
        <f>VLOOKUP($D$3&amp;"_"&amp;O$3,データシート2!$A:$SI,MATCH($G$2&amp;"_"&amp;$B14,データシート2!$A$1:$SI$1,0),0)</f>
        <v>0</v>
      </c>
      <c r="P14" s="830">
        <f>VLOOKUP($D$3&amp;"_"&amp;P$3,データシート2!$A:$SI,MATCH($G$2&amp;"_"&amp;$B14,データシート2!$A$1:$SI$1,0),0)</f>
        <v>0</v>
      </c>
      <c r="Q14" s="831">
        <f>VLOOKUP($D$3&amp;"_"&amp;Q$3,データシート2!$A:$SI,MATCH($G$2&amp;"_"&amp;$B14,データシート2!$A$1:$SI$1,0),0)</f>
        <v>0</v>
      </c>
      <c r="R14" s="1043">
        <f>VLOOKUP($D$3&amp;"_"&amp;R$3,データシート2!$A:$SI,MATCH($R$2&amp;"_"&amp;$B14,データシート2!$A$1:$SI$1,0),0)</f>
        <v>0</v>
      </c>
      <c r="S14" s="1044">
        <f>VLOOKUP($D$3&amp;"_"&amp;S$3,データシート2!$A:$SI,MATCH($R$2&amp;"_"&amp;$B14,データシート2!$A$1:$SI$1,0),0)</f>
        <v>0</v>
      </c>
      <c r="T14" s="1044">
        <f>VLOOKUP($D$3&amp;"_"&amp;T$3,データシート2!$A:$SI,MATCH($R$2&amp;"_"&amp;$B14,データシート2!$A$1:$SI$1,0),0)</f>
        <v>0</v>
      </c>
      <c r="U14" s="1044">
        <f>VLOOKUP($D$3&amp;"_"&amp;U$3,データシート2!$A:$SI,MATCH($R$2&amp;"_"&amp;$B14,データシート2!$A$1:$SI$1,0),0)</f>
        <v>0</v>
      </c>
      <c r="V14" s="1044">
        <f>VLOOKUP($D$3&amp;"_"&amp;V$3,データシート2!$A:$SI,MATCH($R$2&amp;"_"&amp;$B14,データシート2!$A$1:$SI$1,0),0)</f>
        <v>0</v>
      </c>
      <c r="W14" s="1044">
        <f>VLOOKUP($D$3&amp;"_"&amp;W$3,データシート2!$A:$SI,MATCH($R$2&amp;"_"&amp;$B14,データシート2!$A$1:$SI$1,0),0)</f>
        <v>0</v>
      </c>
      <c r="X14" s="1044">
        <f>VLOOKUP($D$3&amp;"_"&amp;X$3,データシート2!$A:$SI,MATCH($R$2&amp;"_"&amp;$B14,データシート2!$A$1:$SI$1,0),0)</f>
        <v>0</v>
      </c>
      <c r="Y14" s="1044">
        <f>VLOOKUP($D$3&amp;"_"&amp;Y$3,データシート2!$A:$SI,MATCH($R$2&amp;"_"&amp;$B14,データシート2!$A$1:$SI$1,0),0)</f>
        <v>0</v>
      </c>
      <c r="Z14" s="1044">
        <f>VLOOKUP($D$3&amp;"_"&amp;Z$3,データシート2!$A:$SI,MATCH($R$2&amp;"_"&amp;$B14,データシート2!$A$1:$SI$1,0),0)</f>
        <v>0</v>
      </c>
      <c r="AA14" s="1044">
        <f>VLOOKUP($D$3&amp;"_"&amp;AA$3,データシート2!$A:$SI,MATCH($R$2&amp;"_"&amp;$B14,データシート2!$A$1:$SI$1,0),0)</f>
        <v>0</v>
      </c>
      <c r="AB14" s="1045">
        <f>VLOOKUP($D$3&amp;"_"&amp;AB$3,データシート2!$A:$SI,MATCH($R$2&amp;"_"&amp;$B14,データシート2!$A$1:$SI$1,0),0)</f>
        <v>0</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0</v>
      </c>
      <c r="H15" s="838">
        <f>VLOOKUP($D$3&amp;"_"&amp;H$3,データシート2!$A:$SI,MATCH($G$2&amp;"_"&amp;$C15,データシート2!$A$1:$SI$1,0),0)</f>
        <v>0</v>
      </c>
      <c r="I15" s="838">
        <f>VLOOKUP($D$3&amp;"_"&amp;I$3,データシート2!$A:$SI,MATCH($G$2&amp;"_"&amp;$C15,データシート2!$A$1:$SI$1,0),0)</f>
        <v>0</v>
      </c>
      <c r="J15" s="838">
        <f>VLOOKUP($D$3&amp;"_"&amp;J$3,データシート2!$A:$SI,MATCH($G$2&amp;"_"&amp;$C15,データシート2!$A$1:$SI$1,0),0)</f>
        <v>0</v>
      </c>
      <c r="K15" s="839">
        <f>VLOOKUP($D$3&amp;"_"&amp;K$3,データシート2!$A:$SI,MATCH($G$2&amp;"_"&amp;$C15,データシート2!$A$1:$SI$1,0),0)</f>
        <v>0</v>
      </c>
      <c r="L15" s="839">
        <f>VLOOKUP($D$3&amp;"_"&amp;L$3,データシート2!$A:$SI,MATCH($G$2&amp;"_"&amp;$C15,データシート2!$A$1:$SI$1,0),0)</f>
        <v>0</v>
      </c>
      <c r="M15" s="839">
        <f>VLOOKUP($D$3&amp;"_"&amp;M$3,データシート2!$A:$SI,MATCH($G$2&amp;"_"&amp;$C15,データシート2!$A$1:$SI$1,0),0)</f>
        <v>0</v>
      </c>
      <c r="N15" s="839">
        <f>VLOOKUP($D$3&amp;"_"&amp;N$3,データシート2!$A:$SI,MATCH($G$2&amp;"_"&amp;$C15,データシート2!$A$1:$SI$1,0),0)</f>
        <v>0</v>
      </c>
      <c r="O15" s="839">
        <f>VLOOKUP($D$3&amp;"_"&amp;O$3,データシート2!$A:$SI,MATCH($G$2&amp;"_"&amp;$C15,データシート2!$A$1:$SI$1,0),0)</f>
        <v>0</v>
      </c>
      <c r="P15" s="839">
        <f>VLOOKUP($D$3&amp;"_"&amp;P$3,データシート2!$A:$SI,MATCH($G$2&amp;"_"&amp;$C15,データシート2!$A$1:$SI$1,0),0)</f>
        <v>0</v>
      </c>
      <c r="Q15" s="840">
        <f>VLOOKUP($D$3&amp;"_"&amp;Q$3,データシート2!$A:$SI,MATCH($G$2&amp;"_"&amp;$C15,データシート2!$A$1:$SI$1,0),0)</f>
        <v>0</v>
      </c>
      <c r="R15" s="1046">
        <f>VLOOKUP($D$3&amp;"_"&amp;R$3,データシート2!$A:$SI,MATCH($R$2&amp;"_"&amp;$C15,データシート2!$A$1:$SI$1,0),0)</f>
        <v>0</v>
      </c>
      <c r="S15" s="1047">
        <f>VLOOKUP($D$3&amp;"_"&amp;S$3,データシート2!$A:$SI,MATCH($R$2&amp;"_"&amp;$C15,データシート2!$A$1:$SI$1,0),0)</f>
        <v>0</v>
      </c>
      <c r="T15" s="1047">
        <f>VLOOKUP($D$3&amp;"_"&amp;T$3,データシート2!$A:$SI,MATCH($R$2&amp;"_"&amp;$C15,データシート2!$A$1:$SI$1,0),0)</f>
        <v>0</v>
      </c>
      <c r="U15" s="1047">
        <f>VLOOKUP($D$3&amp;"_"&amp;U$3,データシート2!$A:$SI,MATCH($R$2&amp;"_"&amp;$C15,データシート2!$A$1:$SI$1,0),0)</f>
        <v>0</v>
      </c>
      <c r="V15" s="1047">
        <f>VLOOKUP($D$3&amp;"_"&amp;V$3,データシート2!$A:$SI,MATCH($R$2&amp;"_"&amp;$C15,データシート2!$A$1:$SI$1,0),0)</f>
        <v>0</v>
      </c>
      <c r="W15" s="1047">
        <f>VLOOKUP($D$3&amp;"_"&amp;W$3,データシート2!$A:$SI,MATCH($R$2&amp;"_"&amp;$C15,データシート2!$A$1:$SI$1,0),0)</f>
        <v>0</v>
      </c>
      <c r="X15" s="1047">
        <f>VLOOKUP($D$3&amp;"_"&amp;X$3,データシート2!$A:$SI,MATCH($R$2&amp;"_"&amp;$C15,データシート2!$A$1:$SI$1,0),0)</f>
        <v>0</v>
      </c>
      <c r="Y15" s="1047">
        <f>VLOOKUP($D$3&amp;"_"&amp;Y$3,データシート2!$A:$SI,MATCH($R$2&amp;"_"&amp;$C15,データシート2!$A$1:$SI$1,0),0)</f>
        <v>0</v>
      </c>
      <c r="Z15" s="1047">
        <f>VLOOKUP($D$3&amp;"_"&amp;Z$3,データシート2!$A:$SI,MATCH($R$2&amp;"_"&amp;$C15,データシート2!$A$1:$SI$1,0),0)</f>
        <v>0</v>
      </c>
      <c r="AA15" s="1047">
        <f>VLOOKUP($D$3&amp;"_"&amp;AA$3,データシート2!$A:$SI,MATCH($R$2&amp;"_"&amp;$C15,データシート2!$A$1:$SI$1,0),0)</f>
        <v>0</v>
      </c>
      <c r="AB15" s="1048">
        <f>VLOOKUP($D$3&amp;"_"&amp;AB$3,データシート2!$A:$SI,MATCH($R$2&amp;"_"&amp;$C15,データシート2!$A$1:$SI$1,0),0)</f>
        <v>0</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0</v>
      </c>
      <c r="H20" s="829">
        <f>VLOOKUP($D$3&amp;"_"&amp;H$3,データシート2!$A:$SI,MATCH($G$2&amp;"_"&amp;$B20,データシート2!$A$1:$SI$1,0),0)</f>
        <v>0</v>
      </c>
      <c r="I20" s="829">
        <f>VLOOKUP($D$3&amp;"_"&amp;I$3,データシート2!$A:$SI,MATCH($G$2&amp;"_"&amp;$B20,データシート2!$A$1:$SI$1,0),0)</f>
        <v>0</v>
      </c>
      <c r="J20" s="829">
        <f>VLOOKUP($D$3&amp;"_"&amp;J$3,データシート2!$A:$SI,MATCH($G$2&amp;"_"&amp;$B20,データシート2!$A$1:$SI$1,0),0)</f>
        <v>0</v>
      </c>
      <c r="K20" s="830">
        <f>VLOOKUP($D$3&amp;"_"&amp;K$3,データシート2!$A:$SI,MATCH($G$2&amp;"_"&amp;$B20,データシート2!$A$1:$SI$1,0),0)</f>
        <v>0</v>
      </c>
      <c r="L20" s="830">
        <f>VLOOKUP($D$3&amp;"_"&amp;L$3,データシート2!$A:$SI,MATCH($G$2&amp;"_"&amp;$B20,データシート2!$A$1:$SI$1,0),0)</f>
        <v>0</v>
      </c>
      <c r="M20" s="830">
        <f>VLOOKUP($D$3&amp;"_"&amp;M$3,データシート2!$A:$SI,MATCH($G$2&amp;"_"&amp;$B20,データシート2!$A$1:$SI$1,0),0)</f>
        <v>0</v>
      </c>
      <c r="N20" s="830">
        <f>VLOOKUP($D$3&amp;"_"&amp;N$3,データシート2!$A:$SI,MATCH($G$2&amp;"_"&amp;$B20,データシート2!$A$1:$SI$1,0),0)</f>
        <v>0</v>
      </c>
      <c r="O20" s="830">
        <f>VLOOKUP($D$3&amp;"_"&amp;O$3,データシート2!$A:$SI,MATCH($G$2&amp;"_"&amp;$B20,データシート2!$A$1:$SI$1,0),0)</f>
        <v>0</v>
      </c>
      <c r="P20" s="830">
        <f>VLOOKUP($D$3&amp;"_"&amp;P$3,データシート2!$A:$SI,MATCH($G$2&amp;"_"&amp;$B20,データシート2!$A$1:$SI$1,0),0)</f>
        <v>0</v>
      </c>
      <c r="Q20" s="831">
        <f>VLOOKUP($D$3&amp;"_"&amp;Q$3,データシート2!$A:$SI,MATCH($G$2&amp;"_"&amp;$B20,データシート2!$A$1:$SI$1,0),0)</f>
        <v>0</v>
      </c>
      <c r="R20" s="1043">
        <f>VLOOKUP($D$3&amp;"_"&amp;R$3,データシート2!$A:$SI,MATCH($R$2&amp;"_"&amp;$B20,データシート2!$A$1:$SI$1,0),0)</f>
        <v>0</v>
      </c>
      <c r="S20" s="1044">
        <f>VLOOKUP($D$3&amp;"_"&amp;S$3,データシート2!$A:$SI,MATCH($R$2&amp;"_"&amp;$B20,データシート2!$A$1:$SI$1,0),0)</f>
        <v>0</v>
      </c>
      <c r="T20" s="1044">
        <f>VLOOKUP($D$3&amp;"_"&amp;T$3,データシート2!$A:$SI,MATCH($R$2&amp;"_"&amp;$B20,データシート2!$A$1:$SI$1,0),0)</f>
        <v>0</v>
      </c>
      <c r="U20" s="1044">
        <f>VLOOKUP($D$3&amp;"_"&amp;U$3,データシート2!$A:$SI,MATCH($R$2&amp;"_"&amp;$B20,データシート2!$A$1:$SI$1,0),0)</f>
        <v>0</v>
      </c>
      <c r="V20" s="1044">
        <f>VLOOKUP($D$3&amp;"_"&amp;V$3,データシート2!$A:$SI,MATCH($R$2&amp;"_"&amp;$B20,データシート2!$A$1:$SI$1,0),0)</f>
        <v>0</v>
      </c>
      <c r="W20" s="1044">
        <f>VLOOKUP($D$3&amp;"_"&amp;W$3,データシート2!$A:$SI,MATCH($R$2&amp;"_"&amp;$B20,データシート2!$A$1:$SI$1,0),0)</f>
        <v>0</v>
      </c>
      <c r="X20" s="1044">
        <f>VLOOKUP($D$3&amp;"_"&amp;X$3,データシート2!$A:$SI,MATCH($R$2&amp;"_"&amp;$B20,データシート2!$A$1:$SI$1,0),0)</f>
        <v>0</v>
      </c>
      <c r="Y20" s="1044">
        <f>VLOOKUP($D$3&amp;"_"&amp;Y$3,データシート2!$A:$SI,MATCH($R$2&amp;"_"&amp;$B20,データシート2!$A$1:$SI$1,0),0)</f>
        <v>0</v>
      </c>
      <c r="Z20" s="1044">
        <f>VLOOKUP($D$3&amp;"_"&amp;Z$3,データシート2!$A:$SI,MATCH($R$2&amp;"_"&amp;$B20,データシート2!$A$1:$SI$1,0),0)</f>
        <v>0</v>
      </c>
      <c r="AA20" s="1044">
        <f>VLOOKUP($D$3&amp;"_"&amp;AA$3,データシート2!$A:$SI,MATCH($R$2&amp;"_"&amp;$B20,データシート2!$A$1:$SI$1,0),0)</f>
        <v>0</v>
      </c>
      <c r="AB20" s="1045">
        <f>VLOOKUP($D$3&amp;"_"&amp;AB$3,データシート2!$A:$SI,MATCH($R$2&amp;"_"&amp;$B20,データシート2!$A$1:$SI$1,0),0)</f>
        <v>0</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0</v>
      </c>
      <c r="H21" s="858">
        <f>VLOOKUP($D$3&amp;"_"&amp;H$3,データシート2!$A:$SI,MATCH($G$2&amp;"_"&amp;$C21,データシート2!$A$1:$SI$1,0),0)</f>
        <v>0</v>
      </c>
      <c r="I21" s="858">
        <f>VLOOKUP($D$3&amp;"_"&amp;I$3,データシート2!$A:$SI,MATCH($G$2&amp;"_"&amp;$C21,データシート2!$A$1:$SI$1,0),0)</f>
        <v>0</v>
      </c>
      <c r="J21" s="858">
        <f>VLOOKUP($D$3&amp;"_"&amp;J$3,データシート2!$A:$SI,MATCH($G$2&amp;"_"&amp;$C21,データシート2!$A$1:$SI$1,0),0)</f>
        <v>0</v>
      </c>
      <c r="K21" s="859">
        <f>VLOOKUP($D$3&amp;"_"&amp;K$3,データシート2!$A:$SI,MATCH($G$2&amp;"_"&amp;$C21,データシート2!$A$1:$SI$1,0),0)</f>
        <v>0</v>
      </c>
      <c r="L21" s="859">
        <f>VLOOKUP($D$3&amp;"_"&amp;L$3,データシート2!$A:$SI,MATCH($G$2&amp;"_"&amp;$C21,データシート2!$A$1:$SI$1,0),0)</f>
        <v>0</v>
      </c>
      <c r="M21" s="859">
        <f>VLOOKUP($D$3&amp;"_"&amp;M$3,データシート2!$A:$SI,MATCH($G$2&amp;"_"&amp;$C21,データシート2!$A$1:$SI$1,0),0)</f>
        <v>0</v>
      </c>
      <c r="N21" s="859">
        <f>VLOOKUP($D$3&amp;"_"&amp;N$3,データシート2!$A:$SI,MATCH($G$2&amp;"_"&amp;$C21,データシート2!$A$1:$SI$1,0),0)</f>
        <v>0</v>
      </c>
      <c r="O21" s="859">
        <f>VLOOKUP($D$3&amp;"_"&amp;O$3,データシート2!$A:$SI,MATCH($G$2&amp;"_"&amp;$C21,データシート2!$A$1:$SI$1,0),0)</f>
        <v>0</v>
      </c>
      <c r="P21" s="859">
        <f>VLOOKUP($D$3&amp;"_"&amp;P$3,データシート2!$A:$SI,MATCH($G$2&amp;"_"&amp;$C21,データシート2!$A$1:$SI$1,0),0)</f>
        <v>0</v>
      </c>
      <c r="Q21" s="860">
        <f>VLOOKUP($D$3&amp;"_"&amp;Q$3,データシート2!$A:$SI,MATCH($G$2&amp;"_"&amp;$C21,データシート2!$A$1:$SI$1,0),0)</f>
        <v>0</v>
      </c>
      <c r="R21" s="1053">
        <f>VLOOKUP($D$3&amp;"_"&amp;R$3,データシート2!$A:$SI,MATCH($R$2&amp;"_"&amp;$C21,データシート2!$A$1:$SI$1,0),0)</f>
        <v>0</v>
      </c>
      <c r="S21" s="1054">
        <f>VLOOKUP($D$3&amp;"_"&amp;S$3,データシート2!$A:$SI,MATCH($R$2&amp;"_"&amp;$C21,データシート2!$A$1:$SI$1,0),0)</f>
        <v>0</v>
      </c>
      <c r="T21" s="1054">
        <f>VLOOKUP($D$3&amp;"_"&amp;T$3,データシート2!$A:$SI,MATCH($R$2&amp;"_"&amp;$C21,データシート2!$A$1:$SI$1,0),0)</f>
        <v>0</v>
      </c>
      <c r="U21" s="1054">
        <f>VLOOKUP($D$3&amp;"_"&amp;U$3,データシート2!$A:$SI,MATCH($R$2&amp;"_"&amp;$C21,データシート2!$A$1:$SI$1,0),0)</f>
        <v>0</v>
      </c>
      <c r="V21" s="1054">
        <f>VLOOKUP($D$3&amp;"_"&amp;V$3,データシート2!$A:$SI,MATCH($R$2&amp;"_"&amp;$C21,データシート2!$A$1:$SI$1,0),0)</f>
        <v>0</v>
      </c>
      <c r="W21" s="1054">
        <f>VLOOKUP($D$3&amp;"_"&amp;W$3,データシート2!$A:$SI,MATCH($R$2&amp;"_"&amp;$C21,データシート2!$A$1:$SI$1,0),0)</f>
        <v>0</v>
      </c>
      <c r="X21" s="1054">
        <f>VLOOKUP($D$3&amp;"_"&amp;X$3,データシート2!$A:$SI,MATCH($R$2&amp;"_"&amp;$C21,データシート2!$A$1:$SI$1,0),0)</f>
        <v>0</v>
      </c>
      <c r="Y21" s="1054">
        <f>VLOOKUP($D$3&amp;"_"&amp;Y$3,データシート2!$A:$SI,MATCH($R$2&amp;"_"&amp;$C21,データシート2!$A$1:$SI$1,0),0)</f>
        <v>0</v>
      </c>
      <c r="Z21" s="1054">
        <f>VLOOKUP($D$3&amp;"_"&amp;Z$3,データシート2!$A:$SI,MATCH($R$2&amp;"_"&amp;$C21,データシート2!$A$1:$SI$1,0),0)</f>
        <v>0</v>
      </c>
      <c r="AA21" s="1054">
        <f>VLOOKUP($D$3&amp;"_"&amp;AA$3,データシート2!$A:$SI,MATCH($R$2&amp;"_"&amp;$C21,データシート2!$A$1:$SI$1,0),0)</f>
        <v>0</v>
      </c>
      <c r="AB21" s="1055">
        <f>VLOOKUP($D$3&amp;"_"&amp;AB$3,データシート2!$A:$SI,MATCH($R$2&amp;"_"&amp;$C21,データシート2!$A$1:$SI$1,0),0)</f>
        <v>0</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0</v>
      </c>
      <c r="H22" s="829">
        <f>VLOOKUP($D$3&amp;"_"&amp;H$3,データシート2!$A:$SI,MATCH($G$2&amp;"_"&amp;$B22,データシート2!$A$1:$SI$1,0),0)</f>
        <v>0</v>
      </c>
      <c r="I22" s="829">
        <f>VLOOKUP($D$3&amp;"_"&amp;I$3,データシート2!$A:$SI,MATCH($G$2&amp;"_"&amp;$B22,データシート2!$A$1:$SI$1,0),0)</f>
        <v>0</v>
      </c>
      <c r="J22" s="829">
        <f>VLOOKUP($D$3&amp;"_"&amp;J$3,データシート2!$A:$SI,MATCH($G$2&amp;"_"&amp;$B22,データシート2!$A$1:$SI$1,0),0)</f>
        <v>0</v>
      </c>
      <c r="K22" s="830">
        <f>VLOOKUP($D$3&amp;"_"&amp;K$3,データシート2!$A:$SI,MATCH($G$2&amp;"_"&amp;$B22,データシート2!$A$1:$SI$1,0),0)</f>
        <v>0</v>
      </c>
      <c r="L22" s="830">
        <f>VLOOKUP($D$3&amp;"_"&amp;L$3,データシート2!$A:$SI,MATCH($G$2&amp;"_"&amp;$B22,データシート2!$A$1:$SI$1,0),0)</f>
        <v>0</v>
      </c>
      <c r="M22" s="830">
        <f>VLOOKUP($D$3&amp;"_"&amp;M$3,データシート2!$A:$SI,MATCH($G$2&amp;"_"&amp;$B22,データシート2!$A$1:$SI$1,0),0)</f>
        <v>0</v>
      </c>
      <c r="N22" s="830">
        <f>VLOOKUP($D$3&amp;"_"&amp;N$3,データシート2!$A:$SI,MATCH($G$2&amp;"_"&amp;$B22,データシート2!$A$1:$SI$1,0),0)</f>
        <v>0</v>
      </c>
      <c r="O22" s="830">
        <f>VLOOKUP($D$3&amp;"_"&amp;O$3,データシート2!$A:$SI,MATCH($G$2&amp;"_"&amp;$B22,データシート2!$A$1:$SI$1,0),0)</f>
        <v>0</v>
      </c>
      <c r="P22" s="830">
        <f>VLOOKUP($D$3&amp;"_"&amp;P$3,データシート2!$A:$SI,MATCH($G$2&amp;"_"&amp;$B22,データシート2!$A$1:$SI$1,0),0)</f>
        <v>0</v>
      </c>
      <c r="Q22" s="831">
        <f>VLOOKUP($D$3&amp;"_"&amp;Q$3,データシート2!$A:$SI,MATCH($G$2&amp;"_"&amp;$B22,データシート2!$A$1:$SI$1,0),0)</f>
        <v>0</v>
      </c>
      <c r="R22" s="1043">
        <f>VLOOKUP($D$3&amp;"_"&amp;R$3,データシート2!$A:$SI,MATCH($R$2&amp;"_"&amp;$B22,データシート2!$A$1:$SI$1,0),0)</f>
        <v>0</v>
      </c>
      <c r="S22" s="1044">
        <f>VLOOKUP($D$3&amp;"_"&amp;S$3,データシート2!$A:$SI,MATCH($R$2&amp;"_"&amp;$B22,データシート2!$A$1:$SI$1,0),0)</f>
        <v>0</v>
      </c>
      <c r="T22" s="1044">
        <f>VLOOKUP($D$3&amp;"_"&amp;T$3,データシート2!$A:$SI,MATCH($R$2&amp;"_"&amp;$B22,データシート2!$A$1:$SI$1,0),0)</f>
        <v>0</v>
      </c>
      <c r="U22" s="1044">
        <f>VLOOKUP($D$3&amp;"_"&amp;U$3,データシート2!$A:$SI,MATCH($R$2&amp;"_"&amp;$B22,データシート2!$A$1:$SI$1,0),0)</f>
        <v>0</v>
      </c>
      <c r="V22" s="1044">
        <f>VLOOKUP($D$3&amp;"_"&amp;V$3,データシート2!$A:$SI,MATCH($R$2&amp;"_"&amp;$B22,データシート2!$A$1:$SI$1,0),0)</f>
        <v>0</v>
      </c>
      <c r="W22" s="1044">
        <f>VLOOKUP($D$3&amp;"_"&amp;W$3,データシート2!$A:$SI,MATCH($R$2&amp;"_"&amp;$B22,データシート2!$A$1:$SI$1,0),0)</f>
        <v>0</v>
      </c>
      <c r="X22" s="1044">
        <f>VLOOKUP($D$3&amp;"_"&amp;X$3,データシート2!$A:$SI,MATCH($R$2&amp;"_"&amp;$B22,データシート2!$A$1:$SI$1,0),0)</f>
        <v>0</v>
      </c>
      <c r="Y22" s="1044">
        <f>VLOOKUP($D$3&amp;"_"&amp;Y$3,データシート2!$A:$SI,MATCH($R$2&amp;"_"&amp;$B22,データシート2!$A$1:$SI$1,0),0)</f>
        <v>0</v>
      </c>
      <c r="Z22" s="1044">
        <f>VLOOKUP($D$3&amp;"_"&amp;Z$3,データシート2!$A:$SI,MATCH($R$2&amp;"_"&amp;$B22,データシート2!$A$1:$SI$1,0),0)</f>
        <v>0</v>
      </c>
      <c r="AA22" s="1044">
        <f>VLOOKUP($D$3&amp;"_"&amp;AA$3,データシート2!$A:$SI,MATCH($R$2&amp;"_"&amp;$B22,データシート2!$A$1:$SI$1,0),0)</f>
        <v>0</v>
      </c>
      <c r="AB22" s="1045">
        <f>VLOOKUP($D$3&amp;"_"&amp;AB$3,データシート2!$A:$SI,MATCH($R$2&amp;"_"&amp;$B22,データシート2!$A$1:$SI$1,0),0)</f>
        <v>0</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0</v>
      </c>
      <c r="H23" s="838">
        <f>VLOOKUP($D$3&amp;"_"&amp;H$3,データシート2!$A:$SI,MATCH($G$2&amp;"_"&amp;$C23,データシート2!$A$1:$SI$1,0),0)</f>
        <v>0</v>
      </c>
      <c r="I23" s="838">
        <f>VLOOKUP($D$3&amp;"_"&amp;I$3,データシート2!$A:$SI,MATCH($G$2&amp;"_"&amp;$C23,データシート2!$A$1:$SI$1,0),0)</f>
        <v>0</v>
      </c>
      <c r="J23" s="838">
        <f>VLOOKUP($D$3&amp;"_"&amp;J$3,データシート2!$A:$SI,MATCH($G$2&amp;"_"&amp;$C23,データシート2!$A$1:$SI$1,0),0)</f>
        <v>0</v>
      </c>
      <c r="K23" s="839">
        <f>VLOOKUP($D$3&amp;"_"&amp;K$3,データシート2!$A:$SI,MATCH($G$2&amp;"_"&amp;$C23,データシート2!$A$1:$SI$1,0),0)</f>
        <v>0</v>
      </c>
      <c r="L23" s="839">
        <f>VLOOKUP($D$3&amp;"_"&amp;L$3,データシート2!$A:$SI,MATCH($G$2&amp;"_"&amp;$C23,データシート2!$A$1:$SI$1,0),0)</f>
        <v>0</v>
      </c>
      <c r="M23" s="839">
        <f>VLOOKUP($D$3&amp;"_"&amp;M$3,データシート2!$A:$SI,MATCH($G$2&amp;"_"&amp;$C23,データシート2!$A$1:$SI$1,0),0)</f>
        <v>0</v>
      </c>
      <c r="N23" s="839">
        <f>VLOOKUP($D$3&amp;"_"&amp;N$3,データシート2!$A:$SI,MATCH($G$2&amp;"_"&amp;$C23,データシート2!$A$1:$SI$1,0),0)</f>
        <v>0</v>
      </c>
      <c r="O23" s="839">
        <f>VLOOKUP($D$3&amp;"_"&amp;O$3,データシート2!$A:$SI,MATCH($G$2&amp;"_"&amp;$C23,データシート2!$A$1:$SI$1,0),0)</f>
        <v>0</v>
      </c>
      <c r="P23" s="839">
        <f>VLOOKUP($D$3&amp;"_"&amp;P$3,データシート2!$A:$SI,MATCH($G$2&amp;"_"&amp;$C23,データシート2!$A$1:$SI$1,0),0)</f>
        <v>0</v>
      </c>
      <c r="Q23" s="840">
        <f>VLOOKUP($D$3&amp;"_"&amp;Q$3,データシート2!$A:$SI,MATCH($G$2&amp;"_"&amp;$C23,データシート2!$A$1:$SI$1,0),0)</f>
        <v>0</v>
      </c>
      <c r="R23" s="1052">
        <f>VLOOKUP($D$3&amp;"_"&amp;R$3,データシート2!$A:$SI,MATCH($R$2&amp;"_"&amp;$C23,データシート2!$A$1:$SI$1,0),0)</f>
        <v>0</v>
      </c>
      <c r="S23" s="1047">
        <f>VLOOKUP($D$3&amp;"_"&amp;S$3,データシート2!$A:$SI,MATCH($R$2&amp;"_"&amp;$C23,データシート2!$A$1:$SI$1,0),0)</f>
        <v>0</v>
      </c>
      <c r="T23" s="1047">
        <f>VLOOKUP($D$3&amp;"_"&amp;T$3,データシート2!$A:$SI,MATCH($R$2&amp;"_"&amp;$C23,データシート2!$A$1:$SI$1,0),0)</f>
        <v>0</v>
      </c>
      <c r="U23" s="1047">
        <f>VLOOKUP($D$3&amp;"_"&amp;U$3,データシート2!$A:$SI,MATCH($R$2&amp;"_"&amp;$C23,データシート2!$A$1:$SI$1,0),0)</f>
        <v>0</v>
      </c>
      <c r="V23" s="1047">
        <f>VLOOKUP($D$3&amp;"_"&amp;V$3,データシート2!$A:$SI,MATCH($R$2&amp;"_"&amp;$C23,データシート2!$A$1:$SI$1,0),0)</f>
        <v>0</v>
      </c>
      <c r="W23" s="1047">
        <f>VLOOKUP($D$3&amp;"_"&amp;W$3,データシート2!$A:$SI,MATCH($R$2&amp;"_"&amp;$C23,データシート2!$A$1:$SI$1,0),0)</f>
        <v>0</v>
      </c>
      <c r="X23" s="1047">
        <f>VLOOKUP($D$3&amp;"_"&amp;X$3,データシート2!$A:$SI,MATCH($R$2&amp;"_"&amp;$C23,データシート2!$A$1:$SI$1,0),0)</f>
        <v>0</v>
      </c>
      <c r="Y23" s="1047">
        <f>VLOOKUP($D$3&amp;"_"&amp;Y$3,データシート2!$A:$SI,MATCH($R$2&amp;"_"&amp;$C23,データシート2!$A$1:$SI$1,0),0)</f>
        <v>0</v>
      </c>
      <c r="Z23" s="1047">
        <f>VLOOKUP($D$3&amp;"_"&amp;Z$3,データシート2!$A:$SI,MATCH($R$2&amp;"_"&amp;$C23,データシート2!$A$1:$SI$1,0),0)</f>
        <v>0</v>
      </c>
      <c r="AA23" s="1047">
        <f>VLOOKUP($D$3&amp;"_"&amp;AA$3,データシート2!$A:$SI,MATCH($R$2&amp;"_"&amp;$C23,データシート2!$A$1:$SI$1,0),0)</f>
        <v>0</v>
      </c>
      <c r="AB23" s="1048">
        <f>VLOOKUP($D$3&amp;"_"&amp;AB$3,データシート2!$A:$SI,MATCH($R$2&amp;"_"&amp;$C23,データシート2!$A$1:$SI$1,0),0)</f>
        <v>0</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3</v>
      </c>
      <c r="H26" s="829">
        <f>VLOOKUP($D$3&amp;"_"&amp;H$3,データシート2!$A:$SI,MATCH($G$2&amp;"_"&amp;$B26,データシート2!$A$1:$SI$1,0),0)</f>
        <v>3</v>
      </c>
      <c r="I26" s="829">
        <f>VLOOKUP($D$3&amp;"_"&amp;I$3,データシート2!$A:$SI,MATCH($G$2&amp;"_"&amp;$B26,データシート2!$A$1:$SI$1,0),0)</f>
        <v>4</v>
      </c>
      <c r="J26" s="829">
        <f>VLOOKUP($D$3&amp;"_"&amp;J$3,データシート2!$A:$SI,MATCH($G$2&amp;"_"&amp;$B26,データシート2!$A$1:$SI$1,0),0)</f>
        <v>4</v>
      </c>
      <c r="K26" s="830">
        <f>VLOOKUP($D$3&amp;"_"&amp;K$3,データシート2!$A:$SI,MATCH($G$2&amp;"_"&amp;$B26,データシート2!$A$1:$SI$1,0),0)</f>
        <v>5</v>
      </c>
      <c r="L26" s="830">
        <f>VLOOKUP($D$3&amp;"_"&amp;L$3,データシート2!$A:$SI,MATCH($G$2&amp;"_"&amp;$B26,データシート2!$A$1:$SI$1,0),0)</f>
        <v>5</v>
      </c>
      <c r="M26" s="830">
        <f>VLOOKUP($D$3&amp;"_"&amp;M$3,データシート2!$A:$SI,MATCH($G$2&amp;"_"&amp;$B26,データシート2!$A$1:$SI$1,0),0)</f>
        <v>5</v>
      </c>
      <c r="N26" s="830">
        <f>VLOOKUP($D$3&amp;"_"&amp;N$3,データシート2!$A:$SI,MATCH($G$2&amp;"_"&amp;$B26,データシート2!$A$1:$SI$1,0),0)</f>
        <v>5</v>
      </c>
      <c r="O26" s="830">
        <f>VLOOKUP($D$3&amp;"_"&amp;O$3,データシート2!$A:$SI,MATCH($G$2&amp;"_"&amp;$B26,データシート2!$A$1:$SI$1,0),0)</f>
        <v>5</v>
      </c>
      <c r="P26" s="830">
        <f>VLOOKUP($D$3&amp;"_"&amp;P$3,データシート2!$A:$SI,MATCH($G$2&amp;"_"&amp;$B26,データシート2!$A$1:$SI$1,0),0)</f>
        <v>5</v>
      </c>
      <c r="Q26" s="831">
        <f>VLOOKUP($D$3&amp;"_"&amp;Q$3,データシート2!$A:$SI,MATCH($G$2&amp;"_"&amp;$B26,データシート2!$A$1:$SI$1,0),0)</f>
        <v>5</v>
      </c>
      <c r="R26" s="1043">
        <f>VLOOKUP($D$3&amp;"_"&amp;R$3,データシート2!$A:$SI,MATCH($R$2&amp;"_"&amp;$B26,データシート2!$A$1:$SI$1,0),0)</f>
        <v>23.777999999999999</v>
      </c>
      <c r="S26" s="1044">
        <f>VLOOKUP($D$3&amp;"_"&amp;S$3,データシート2!$A:$SI,MATCH($R$2&amp;"_"&amp;$B26,データシート2!$A$1:$SI$1,0),0)</f>
        <v>23.439</v>
      </c>
      <c r="T26" s="1044">
        <f>VLOOKUP($D$3&amp;"_"&amp;T$3,データシート2!$A:$SI,MATCH($R$2&amp;"_"&amp;$B26,データシート2!$A$1:$SI$1,0),0)</f>
        <v>28.94</v>
      </c>
      <c r="U26" s="1044">
        <f>VLOOKUP($D$3&amp;"_"&amp;U$3,データシート2!$A:$SI,MATCH($R$2&amp;"_"&amp;$B26,データシート2!$A$1:$SI$1,0),0)</f>
        <v>32.094000000000001</v>
      </c>
      <c r="V26" s="1044">
        <f>VLOOKUP($D$3&amp;"_"&amp;V$3,データシート2!$A:$SI,MATCH($R$2&amp;"_"&amp;$B26,データシート2!$A$1:$SI$1,0),0)</f>
        <v>37.183</v>
      </c>
      <c r="W26" s="1044">
        <f>VLOOKUP($D$3&amp;"_"&amp;W$3,データシート2!$A:$SI,MATCH($R$2&amp;"_"&amp;$B26,データシート2!$A$1:$SI$1,0),0)</f>
        <v>36.374000000000002</v>
      </c>
      <c r="X26" s="1044">
        <f>VLOOKUP($D$3&amp;"_"&amp;X$3,データシート2!$A:$SI,MATCH($R$2&amp;"_"&amp;$B26,データシート2!$A$1:$SI$1,0),0)</f>
        <v>37.277999999999999</v>
      </c>
      <c r="Y26" s="1044">
        <f>VLOOKUP($D$3&amp;"_"&amp;Y$3,データシート2!$A:$SI,MATCH($R$2&amp;"_"&amp;$B26,データシート2!$A$1:$SI$1,0),0)</f>
        <v>36.735999999999997</v>
      </c>
      <c r="Z26" s="1044">
        <f>VLOOKUP($D$3&amp;"_"&amp;Z$3,データシート2!$A:$SI,MATCH($R$2&amp;"_"&amp;$B26,データシート2!$A$1:$SI$1,0),0)</f>
        <v>37.207999999999998</v>
      </c>
      <c r="AA26" s="1044">
        <f>VLOOKUP($D$3&amp;"_"&amp;AA$3,データシート2!$A:$SI,MATCH($R$2&amp;"_"&amp;$B26,データシート2!$A$1:$SI$1,0),0)</f>
        <v>34.959000000000003</v>
      </c>
      <c r="AB26" s="1045">
        <f>VLOOKUP($D$3&amp;"_"&amp;AB$3,データシート2!$A:$SI,MATCH($R$2&amp;"_"&amp;$B26,データシート2!$A$1:$SI$1,0),0)</f>
        <v>29.841999999999999</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0</v>
      </c>
      <c r="H27" s="838">
        <f>VLOOKUP($D$3&amp;"_"&amp;H$3,データシート2!$A:$SI,MATCH($G$2&amp;"_"&amp;$C27,データシート2!$A$1:$SI$1,0),0)</f>
        <v>0</v>
      </c>
      <c r="I27" s="838">
        <f>VLOOKUP($D$3&amp;"_"&amp;I$3,データシート2!$A:$SI,MATCH($G$2&amp;"_"&amp;$C27,データシート2!$A$1:$SI$1,0),0)</f>
        <v>1</v>
      </c>
      <c r="J27" s="838">
        <f>VLOOKUP($D$3&amp;"_"&amp;J$3,データシート2!$A:$SI,MATCH($G$2&amp;"_"&amp;$C27,データシート2!$A$1:$SI$1,0),0)</f>
        <v>1</v>
      </c>
      <c r="K27" s="839">
        <f>VLOOKUP($D$3&amp;"_"&amp;K$3,データシート2!$A:$SI,MATCH($G$2&amp;"_"&amp;$C27,データシート2!$A$1:$SI$1,0),0)</f>
        <v>1</v>
      </c>
      <c r="L27" s="839">
        <f>VLOOKUP($D$3&amp;"_"&amp;L$3,データシート2!$A:$SI,MATCH($G$2&amp;"_"&amp;$C27,データシート2!$A$1:$SI$1,0),0)</f>
        <v>1</v>
      </c>
      <c r="M27" s="839">
        <f>VLOOKUP($D$3&amp;"_"&amp;M$3,データシート2!$A:$SI,MATCH($G$2&amp;"_"&amp;$C27,データシート2!$A$1:$SI$1,0),0)</f>
        <v>1</v>
      </c>
      <c r="N27" s="839">
        <f>VLOOKUP($D$3&amp;"_"&amp;N$3,データシート2!$A:$SI,MATCH($G$2&amp;"_"&amp;$C27,データシート2!$A$1:$SI$1,0),0)</f>
        <v>1</v>
      </c>
      <c r="O27" s="839">
        <f>VLOOKUP($D$3&amp;"_"&amp;O$3,データシート2!$A:$SI,MATCH($G$2&amp;"_"&amp;$C27,データシート2!$A$1:$SI$1,0),0)</f>
        <v>1</v>
      </c>
      <c r="P27" s="839">
        <f>VLOOKUP($D$3&amp;"_"&amp;P$3,データシート2!$A:$SI,MATCH($G$2&amp;"_"&amp;$C27,データシート2!$A$1:$SI$1,0),0)</f>
        <v>1</v>
      </c>
      <c r="Q27" s="840">
        <f>VLOOKUP($D$3&amp;"_"&amp;Q$3,データシート2!$A:$SI,MATCH($G$2&amp;"_"&amp;$C27,データシート2!$A$1:$SI$1,0),0)</f>
        <v>1</v>
      </c>
      <c r="R27" s="1052">
        <f>VLOOKUP($D$3&amp;"_"&amp;R$3,データシート2!$A:$SI,MATCH($R$2&amp;"_"&amp;$C27,データシート2!$A$1:$SI$1,0),0)</f>
        <v>0</v>
      </c>
      <c r="S27" s="1047">
        <f>VLOOKUP($D$3&amp;"_"&amp;S$3,データシート2!$A:$SI,MATCH($R$2&amp;"_"&amp;$C27,データシート2!$A$1:$SI$1,0),0)</f>
        <v>0</v>
      </c>
      <c r="T27" s="1047">
        <f>VLOOKUP($D$3&amp;"_"&amp;T$3,データシート2!$A:$SI,MATCH($R$2&amp;"_"&amp;$C27,データシート2!$A$1:$SI$1,0),0)</f>
        <v>3.1859999999999999</v>
      </c>
      <c r="U27" s="1047">
        <f>VLOOKUP($D$3&amp;"_"&amp;U$3,データシート2!$A:$SI,MATCH($R$2&amp;"_"&amp;$C27,データシート2!$A$1:$SI$1,0),0)</f>
        <v>4.3579999999999997</v>
      </c>
      <c r="V27" s="1047">
        <f>VLOOKUP($D$3&amp;"_"&amp;V$3,データシート2!$A:$SI,MATCH($R$2&amp;"_"&amp;$C27,データシート2!$A$1:$SI$1,0),0)</f>
        <v>4.6020000000000003</v>
      </c>
      <c r="W27" s="1047">
        <f>VLOOKUP($D$3&amp;"_"&amp;W$3,データシート2!$A:$SI,MATCH($R$2&amp;"_"&amp;$C27,データシート2!$A$1:$SI$1,0),0)</f>
        <v>4.5620000000000003</v>
      </c>
      <c r="X27" s="1047">
        <f>VLOOKUP($D$3&amp;"_"&amp;X$3,データシート2!$A:$SI,MATCH($R$2&amp;"_"&amp;$C27,データシート2!$A$1:$SI$1,0),0)</f>
        <v>4.2009999999999996</v>
      </c>
      <c r="Y27" s="1047">
        <f>VLOOKUP($D$3&amp;"_"&amp;Y$3,データシート2!$A:$SI,MATCH($R$2&amp;"_"&amp;$C27,データシート2!$A$1:$SI$1,0),0)</f>
        <v>4.266</v>
      </c>
      <c r="Z27" s="1047">
        <f>VLOOKUP($D$3&amp;"_"&amp;Z$3,データシート2!$A:$SI,MATCH($R$2&amp;"_"&amp;$C27,データシート2!$A$1:$SI$1,0),0)</f>
        <v>4.2009999999999996</v>
      </c>
      <c r="AA27" s="1047">
        <f>VLOOKUP($D$3&amp;"_"&amp;AA$3,データシート2!$A:$SI,MATCH($R$2&amp;"_"&amp;$C27,データシート2!$A$1:$SI$1,0),0)</f>
        <v>4.0010000000000003</v>
      </c>
      <c r="AB27" s="1048">
        <f>VLOOKUP($D$3&amp;"_"&amp;AB$3,データシート2!$A:$SI,MATCH($R$2&amp;"_"&amp;$C27,データシート2!$A$1:$SI$1,0),0)</f>
        <v>4.0330000000000004</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0</v>
      </c>
      <c r="H28" s="866">
        <f>VLOOKUP($D$3&amp;"_"&amp;H$3,データシート2!$A:$SI,MATCH($G$2&amp;"_"&amp;$C28,データシート2!$A$1:$SI$1,0),0)</f>
        <v>0</v>
      </c>
      <c r="I28" s="866">
        <f>VLOOKUP($D$3&amp;"_"&amp;I$3,データシート2!$A:$SI,MATCH($G$2&amp;"_"&amp;$C28,データシート2!$A$1:$SI$1,0),0)</f>
        <v>0</v>
      </c>
      <c r="J28" s="866">
        <f>VLOOKUP($D$3&amp;"_"&amp;J$3,データシート2!$A:$SI,MATCH($G$2&amp;"_"&amp;$C28,データシート2!$A$1:$SI$1,0),0)</f>
        <v>0</v>
      </c>
      <c r="K28" s="867">
        <f>VLOOKUP($D$3&amp;"_"&amp;K$3,データシート2!$A:$SI,MATCH($G$2&amp;"_"&amp;$C28,データシート2!$A$1:$SI$1,0),0)</f>
        <v>0</v>
      </c>
      <c r="L28" s="867">
        <f>VLOOKUP($D$3&amp;"_"&amp;L$3,データシート2!$A:$SI,MATCH($G$2&amp;"_"&amp;$C28,データシート2!$A$1:$SI$1,0),0)</f>
        <v>0</v>
      </c>
      <c r="M28" s="867">
        <f>VLOOKUP($D$3&amp;"_"&amp;M$3,データシート2!$A:$SI,MATCH($G$2&amp;"_"&amp;$C28,データシート2!$A$1:$SI$1,0),0)</f>
        <v>0</v>
      </c>
      <c r="N28" s="867">
        <f>VLOOKUP($D$3&amp;"_"&amp;N$3,データシート2!$A:$SI,MATCH($G$2&amp;"_"&amp;$C28,データシート2!$A$1:$SI$1,0),0)</f>
        <v>0</v>
      </c>
      <c r="O28" s="867">
        <f>VLOOKUP($D$3&amp;"_"&amp;O$3,データシート2!$A:$SI,MATCH($G$2&amp;"_"&amp;$C28,データシート2!$A$1:$SI$1,0),0)</f>
        <v>0</v>
      </c>
      <c r="P28" s="867">
        <f>VLOOKUP($D$3&amp;"_"&amp;P$3,データシート2!$A:$SI,MATCH($G$2&amp;"_"&amp;$C28,データシート2!$A$1:$SI$1,0),0)</f>
        <v>0</v>
      </c>
      <c r="Q28" s="868">
        <f>VLOOKUP($D$3&amp;"_"&amp;Q$3,データシート2!$A:$SI,MATCH($G$2&amp;"_"&amp;$C28,データシート2!$A$1:$SI$1,0),0)</f>
        <v>0</v>
      </c>
      <c r="R28" s="1056">
        <f>VLOOKUP($D$3&amp;"_"&amp;R$3,データシート2!$A:$SI,MATCH($R$2&amp;"_"&amp;$C28,データシート2!$A$1:$SI$1,0),0)</f>
        <v>0</v>
      </c>
      <c r="S28" s="1057">
        <f>VLOOKUP($D$3&amp;"_"&amp;S$3,データシート2!$A:$SI,MATCH($R$2&amp;"_"&amp;$C28,データシート2!$A$1:$SI$1,0),0)</f>
        <v>0</v>
      </c>
      <c r="T28" s="1057">
        <f>VLOOKUP($D$3&amp;"_"&amp;T$3,データシート2!$A:$SI,MATCH($R$2&amp;"_"&amp;$C28,データシート2!$A$1:$SI$1,0),0)</f>
        <v>0</v>
      </c>
      <c r="U28" s="1057">
        <f>VLOOKUP($D$3&amp;"_"&amp;U$3,データシート2!$A:$SI,MATCH($R$2&amp;"_"&amp;$C28,データシート2!$A$1:$SI$1,0),0)</f>
        <v>0</v>
      </c>
      <c r="V28" s="1057">
        <f>VLOOKUP($D$3&amp;"_"&amp;V$3,データシート2!$A:$SI,MATCH($R$2&amp;"_"&amp;$C28,データシート2!$A$1:$SI$1,0),0)</f>
        <v>0</v>
      </c>
      <c r="W28" s="1057">
        <f>VLOOKUP($D$3&amp;"_"&amp;W$3,データシート2!$A:$SI,MATCH($R$2&amp;"_"&amp;$C28,データシート2!$A$1:$SI$1,0),0)</f>
        <v>0</v>
      </c>
      <c r="X28" s="1057">
        <f>VLOOKUP($D$3&amp;"_"&amp;X$3,データシート2!$A:$SI,MATCH($R$2&amp;"_"&amp;$C28,データシート2!$A$1:$SI$1,0),0)</f>
        <v>0</v>
      </c>
      <c r="Y28" s="1057">
        <f>VLOOKUP($D$3&amp;"_"&amp;Y$3,データシート2!$A:$SI,MATCH($R$2&amp;"_"&amp;$C28,データシート2!$A$1:$SI$1,0),0)</f>
        <v>0</v>
      </c>
      <c r="Z28" s="1057">
        <f>VLOOKUP($D$3&amp;"_"&amp;Z$3,データシート2!$A:$SI,MATCH($R$2&amp;"_"&amp;$C28,データシート2!$A$1:$SI$1,0),0)</f>
        <v>0</v>
      </c>
      <c r="AA28" s="1057">
        <f>VLOOKUP($D$3&amp;"_"&amp;AA$3,データシート2!$A:$SI,MATCH($R$2&amp;"_"&amp;$C28,データシート2!$A$1:$SI$1,0),0)</f>
        <v>0</v>
      </c>
      <c r="AB28" s="1058">
        <f>VLOOKUP($D$3&amp;"_"&amp;AB$3,データシート2!$A:$SI,MATCH($R$2&amp;"_"&amp;$C28,データシート2!$A$1:$SI$1,0),0)</f>
        <v>0</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0</v>
      </c>
      <c r="H29" s="866">
        <f>VLOOKUP($D$3&amp;"_"&amp;H$3,データシート2!$A:$SI,MATCH($G$2&amp;"_"&amp;$C29,データシート2!$A$1:$SI$1,0),0)</f>
        <v>0</v>
      </c>
      <c r="I29" s="866">
        <f>VLOOKUP($D$3&amp;"_"&amp;I$3,データシート2!$A:$SI,MATCH($G$2&amp;"_"&amp;$C29,データシート2!$A$1:$SI$1,0),0)</f>
        <v>0</v>
      </c>
      <c r="J29" s="866">
        <f>VLOOKUP($D$3&amp;"_"&amp;J$3,データシート2!$A:$SI,MATCH($G$2&amp;"_"&amp;$C29,データシート2!$A$1:$SI$1,0),0)</f>
        <v>0</v>
      </c>
      <c r="K29" s="867">
        <f>VLOOKUP($D$3&amp;"_"&amp;K$3,データシート2!$A:$SI,MATCH($G$2&amp;"_"&amp;$C29,データシート2!$A$1:$SI$1,0),0)</f>
        <v>0</v>
      </c>
      <c r="L29" s="867">
        <f>VLOOKUP($D$3&amp;"_"&amp;L$3,データシート2!$A:$SI,MATCH($G$2&amp;"_"&amp;$C29,データシート2!$A$1:$SI$1,0),0)</f>
        <v>0</v>
      </c>
      <c r="M29" s="867">
        <f>VLOOKUP($D$3&amp;"_"&amp;M$3,データシート2!$A:$SI,MATCH($G$2&amp;"_"&amp;$C29,データシート2!$A$1:$SI$1,0),0)</f>
        <v>0</v>
      </c>
      <c r="N29" s="867">
        <f>VLOOKUP($D$3&amp;"_"&amp;N$3,データシート2!$A:$SI,MATCH($G$2&amp;"_"&amp;$C29,データシート2!$A$1:$SI$1,0),0)</f>
        <v>0</v>
      </c>
      <c r="O29" s="867">
        <f>VLOOKUP($D$3&amp;"_"&amp;O$3,データシート2!$A:$SI,MATCH($G$2&amp;"_"&amp;$C29,データシート2!$A$1:$SI$1,0),0)</f>
        <v>0</v>
      </c>
      <c r="P29" s="867">
        <f>VLOOKUP($D$3&amp;"_"&amp;P$3,データシート2!$A:$SI,MATCH($G$2&amp;"_"&amp;$C29,データシート2!$A$1:$SI$1,0),0)</f>
        <v>0</v>
      </c>
      <c r="Q29" s="868">
        <f>VLOOKUP($D$3&amp;"_"&amp;Q$3,データシート2!$A:$SI,MATCH($G$2&amp;"_"&amp;$C29,データシート2!$A$1:$SI$1,0),0)</f>
        <v>0</v>
      </c>
      <c r="R29" s="1056">
        <f>VLOOKUP($D$3&amp;"_"&amp;R$3,データシート2!$A:$SI,MATCH($R$2&amp;"_"&amp;$C29,データシート2!$A$1:$SI$1,0),0)</f>
        <v>0</v>
      </c>
      <c r="S29" s="1057">
        <f>VLOOKUP($D$3&amp;"_"&amp;S$3,データシート2!$A:$SI,MATCH($R$2&amp;"_"&amp;$C29,データシート2!$A$1:$SI$1,0),0)</f>
        <v>0</v>
      </c>
      <c r="T29" s="1057">
        <f>VLOOKUP($D$3&amp;"_"&amp;T$3,データシート2!$A:$SI,MATCH($R$2&amp;"_"&amp;$C29,データシート2!$A$1:$SI$1,0),0)</f>
        <v>0</v>
      </c>
      <c r="U29" s="1057">
        <f>VLOOKUP($D$3&amp;"_"&amp;U$3,データシート2!$A:$SI,MATCH($R$2&amp;"_"&amp;$C29,データシート2!$A$1:$SI$1,0),0)</f>
        <v>0</v>
      </c>
      <c r="V29" s="1057">
        <f>VLOOKUP($D$3&amp;"_"&amp;V$3,データシート2!$A:$SI,MATCH($R$2&amp;"_"&amp;$C29,データシート2!$A$1:$SI$1,0),0)</f>
        <v>0</v>
      </c>
      <c r="W29" s="1057">
        <f>VLOOKUP($D$3&amp;"_"&amp;W$3,データシート2!$A:$SI,MATCH($R$2&amp;"_"&amp;$C29,データシート2!$A$1:$SI$1,0),0)</f>
        <v>0</v>
      </c>
      <c r="X29" s="1057">
        <f>VLOOKUP($D$3&amp;"_"&amp;X$3,データシート2!$A:$SI,MATCH($R$2&amp;"_"&amp;$C29,データシート2!$A$1:$SI$1,0),0)</f>
        <v>0</v>
      </c>
      <c r="Y29" s="1057">
        <f>VLOOKUP($D$3&amp;"_"&amp;Y$3,データシート2!$A:$SI,MATCH($R$2&amp;"_"&amp;$C29,データシート2!$A$1:$SI$1,0),0)</f>
        <v>0</v>
      </c>
      <c r="Z29" s="1057">
        <f>VLOOKUP($D$3&amp;"_"&amp;Z$3,データシート2!$A:$SI,MATCH($R$2&amp;"_"&amp;$C29,データシート2!$A$1:$SI$1,0),0)</f>
        <v>0</v>
      </c>
      <c r="AA29" s="1057">
        <f>VLOOKUP($D$3&amp;"_"&amp;AA$3,データシート2!$A:$SI,MATCH($R$2&amp;"_"&amp;$C29,データシート2!$A$1:$SI$1,0),0)</f>
        <v>0</v>
      </c>
      <c r="AB29" s="1058">
        <f>VLOOKUP($D$3&amp;"_"&amp;AB$3,データシート2!$A:$SI,MATCH($R$2&amp;"_"&amp;$C29,データシート2!$A$1:$SI$1,0),0)</f>
        <v>0</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0</v>
      </c>
      <c r="H30" s="866">
        <f>VLOOKUP($D$3&amp;"_"&amp;H$3,データシート2!$A:$SI,MATCH($G$2&amp;"_"&amp;$C30,データシート2!$A$1:$SI$1,0),0)</f>
        <v>0</v>
      </c>
      <c r="I30" s="866">
        <f>VLOOKUP($D$3&amp;"_"&amp;I$3,データシート2!$A:$SI,MATCH($G$2&amp;"_"&amp;$C30,データシート2!$A$1:$SI$1,0),0)</f>
        <v>0</v>
      </c>
      <c r="J30" s="866">
        <f>VLOOKUP($D$3&amp;"_"&amp;J$3,データシート2!$A:$SI,MATCH($G$2&amp;"_"&amp;$C30,データシート2!$A$1:$SI$1,0),0)</f>
        <v>0</v>
      </c>
      <c r="K30" s="867">
        <f>VLOOKUP($D$3&amp;"_"&amp;K$3,データシート2!$A:$SI,MATCH($G$2&amp;"_"&amp;$C30,データシート2!$A$1:$SI$1,0),0)</f>
        <v>0</v>
      </c>
      <c r="L30" s="867">
        <f>VLOOKUP($D$3&amp;"_"&amp;L$3,データシート2!$A:$SI,MATCH($G$2&amp;"_"&amp;$C30,データシート2!$A$1:$SI$1,0),0)</f>
        <v>0</v>
      </c>
      <c r="M30" s="867">
        <f>VLOOKUP($D$3&amp;"_"&amp;M$3,データシート2!$A:$SI,MATCH($G$2&amp;"_"&amp;$C30,データシート2!$A$1:$SI$1,0),0)</f>
        <v>0</v>
      </c>
      <c r="N30" s="867">
        <f>VLOOKUP($D$3&amp;"_"&amp;N$3,データシート2!$A:$SI,MATCH($G$2&amp;"_"&amp;$C30,データシート2!$A$1:$SI$1,0),0)</f>
        <v>0</v>
      </c>
      <c r="O30" s="867">
        <f>VLOOKUP($D$3&amp;"_"&amp;O$3,データシート2!$A:$SI,MATCH($G$2&amp;"_"&amp;$C30,データシート2!$A$1:$SI$1,0),0)</f>
        <v>0</v>
      </c>
      <c r="P30" s="867">
        <f>VLOOKUP($D$3&amp;"_"&amp;P$3,データシート2!$A:$SI,MATCH($G$2&amp;"_"&amp;$C30,データシート2!$A$1:$SI$1,0),0)</f>
        <v>0</v>
      </c>
      <c r="Q30" s="868">
        <f>VLOOKUP($D$3&amp;"_"&amp;Q$3,データシート2!$A:$SI,MATCH($G$2&amp;"_"&amp;$C30,データシート2!$A$1:$SI$1,0),0)</f>
        <v>0</v>
      </c>
      <c r="R30" s="1056">
        <f>VLOOKUP($D$3&amp;"_"&amp;R$3,データシート2!$A:$SI,MATCH($R$2&amp;"_"&amp;$C30,データシート2!$A$1:$SI$1,0),0)</f>
        <v>0</v>
      </c>
      <c r="S30" s="1057">
        <f>VLOOKUP($D$3&amp;"_"&amp;S$3,データシート2!$A:$SI,MATCH($R$2&amp;"_"&amp;$C30,データシート2!$A$1:$SI$1,0),0)</f>
        <v>0</v>
      </c>
      <c r="T30" s="1057">
        <f>VLOOKUP($D$3&amp;"_"&amp;T$3,データシート2!$A:$SI,MATCH($R$2&amp;"_"&amp;$C30,データシート2!$A$1:$SI$1,0),0)</f>
        <v>0</v>
      </c>
      <c r="U30" s="1057">
        <f>VLOOKUP($D$3&amp;"_"&amp;U$3,データシート2!$A:$SI,MATCH($R$2&amp;"_"&amp;$C30,データシート2!$A$1:$SI$1,0),0)</f>
        <v>0</v>
      </c>
      <c r="V30" s="1057">
        <f>VLOOKUP($D$3&amp;"_"&amp;V$3,データシート2!$A:$SI,MATCH($R$2&amp;"_"&amp;$C30,データシート2!$A$1:$SI$1,0),0)</f>
        <v>0</v>
      </c>
      <c r="W30" s="1057">
        <f>VLOOKUP($D$3&amp;"_"&amp;W$3,データシート2!$A:$SI,MATCH($R$2&amp;"_"&amp;$C30,データシート2!$A$1:$SI$1,0),0)</f>
        <v>0</v>
      </c>
      <c r="X30" s="1057">
        <f>VLOOKUP($D$3&amp;"_"&amp;X$3,データシート2!$A:$SI,MATCH($R$2&amp;"_"&amp;$C30,データシート2!$A$1:$SI$1,0),0)</f>
        <v>0</v>
      </c>
      <c r="Y30" s="1057">
        <f>VLOOKUP($D$3&amp;"_"&amp;Y$3,データシート2!$A:$SI,MATCH($R$2&amp;"_"&amp;$C30,データシート2!$A$1:$SI$1,0),0)</f>
        <v>0</v>
      </c>
      <c r="Z30" s="1057">
        <f>VLOOKUP($D$3&amp;"_"&amp;Z$3,データシート2!$A:$SI,MATCH($R$2&amp;"_"&amp;$C30,データシート2!$A$1:$SI$1,0),0)</f>
        <v>0</v>
      </c>
      <c r="AA30" s="1057">
        <f>VLOOKUP($D$3&amp;"_"&amp;AA$3,データシート2!$A:$SI,MATCH($R$2&amp;"_"&amp;$C30,データシート2!$A$1:$SI$1,0),0)</f>
        <v>0</v>
      </c>
      <c r="AB30" s="1058">
        <f>VLOOKUP($D$3&amp;"_"&amp;AB$3,データシート2!$A:$SI,MATCH($R$2&amp;"_"&amp;$C30,データシート2!$A$1:$SI$1,0),0)</f>
        <v>0</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0</v>
      </c>
      <c r="H32" s="866">
        <f>VLOOKUP($D$3&amp;"_"&amp;H$3,データシート2!$A:$SI,MATCH($G$2&amp;"_"&amp;$C32,データシート2!$A$1:$SI$1,0),0)</f>
        <v>0</v>
      </c>
      <c r="I32" s="866">
        <f>VLOOKUP($D$3&amp;"_"&amp;I$3,データシート2!$A:$SI,MATCH($G$2&amp;"_"&amp;$C32,データシート2!$A$1:$SI$1,0),0)</f>
        <v>0</v>
      </c>
      <c r="J32" s="866">
        <f>VLOOKUP($D$3&amp;"_"&amp;J$3,データシート2!$A:$SI,MATCH($G$2&amp;"_"&amp;$C32,データシート2!$A$1:$SI$1,0),0)</f>
        <v>0</v>
      </c>
      <c r="K32" s="867">
        <f>VLOOKUP($D$3&amp;"_"&amp;K$3,データシート2!$A:$SI,MATCH($G$2&amp;"_"&amp;$C32,データシート2!$A$1:$SI$1,0),0)</f>
        <v>0</v>
      </c>
      <c r="L32" s="867">
        <f>VLOOKUP($D$3&amp;"_"&amp;L$3,データシート2!$A:$SI,MATCH($G$2&amp;"_"&amp;$C32,データシート2!$A$1:$SI$1,0),0)</f>
        <v>0</v>
      </c>
      <c r="M32" s="867">
        <f>VLOOKUP($D$3&amp;"_"&amp;M$3,データシート2!$A:$SI,MATCH($G$2&amp;"_"&amp;$C32,データシート2!$A$1:$SI$1,0),0)</f>
        <v>0</v>
      </c>
      <c r="N32" s="867">
        <f>VLOOKUP($D$3&amp;"_"&amp;N$3,データシート2!$A:$SI,MATCH($G$2&amp;"_"&amp;$C32,データシート2!$A$1:$SI$1,0),0)</f>
        <v>0</v>
      </c>
      <c r="O32" s="867">
        <f>VLOOKUP($D$3&amp;"_"&amp;O$3,データシート2!$A:$SI,MATCH($G$2&amp;"_"&amp;$C32,データシート2!$A$1:$SI$1,0),0)</f>
        <v>0</v>
      </c>
      <c r="P32" s="867">
        <f>VLOOKUP($D$3&amp;"_"&amp;P$3,データシート2!$A:$SI,MATCH($G$2&amp;"_"&amp;$C32,データシート2!$A$1:$SI$1,0),0)</f>
        <v>0</v>
      </c>
      <c r="Q32" s="868">
        <f>VLOOKUP($D$3&amp;"_"&amp;Q$3,データシート2!$A:$SI,MATCH($G$2&amp;"_"&amp;$C32,データシート2!$A$1:$SI$1,0),0)</f>
        <v>0</v>
      </c>
      <c r="R32" s="1056">
        <f>VLOOKUP($D$3&amp;"_"&amp;R$3,データシート2!$A:$SI,MATCH($R$2&amp;"_"&amp;$C32,データシート2!$A$1:$SI$1,0),0)</f>
        <v>0</v>
      </c>
      <c r="S32" s="1057">
        <f>VLOOKUP($D$3&amp;"_"&amp;S$3,データシート2!$A:$SI,MATCH($R$2&amp;"_"&amp;$C32,データシート2!$A$1:$SI$1,0),0)</f>
        <v>0</v>
      </c>
      <c r="T32" s="1057">
        <f>VLOOKUP($D$3&amp;"_"&amp;T$3,データシート2!$A:$SI,MATCH($R$2&amp;"_"&amp;$C32,データシート2!$A$1:$SI$1,0),0)</f>
        <v>0</v>
      </c>
      <c r="U32" s="1057">
        <f>VLOOKUP($D$3&amp;"_"&amp;U$3,データシート2!$A:$SI,MATCH($R$2&amp;"_"&amp;$C32,データシート2!$A$1:$SI$1,0),0)</f>
        <v>0</v>
      </c>
      <c r="V32" s="1057">
        <f>VLOOKUP($D$3&amp;"_"&amp;V$3,データシート2!$A:$SI,MATCH($R$2&amp;"_"&amp;$C32,データシート2!$A$1:$SI$1,0),0)</f>
        <v>0</v>
      </c>
      <c r="W32" s="1057">
        <f>VLOOKUP($D$3&amp;"_"&amp;W$3,データシート2!$A:$SI,MATCH($R$2&amp;"_"&amp;$C32,データシート2!$A$1:$SI$1,0),0)</f>
        <v>0</v>
      </c>
      <c r="X32" s="1057">
        <f>VLOOKUP($D$3&amp;"_"&amp;X$3,データシート2!$A:$SI,MATCH($R$2&amp;"_"&amp;$C32,データシート2!$A$1:$SI$1,0),0)</f>
        <v>0</v>
      </c>
      <c r="Y32" s="1057">
        <f>VLOOKUP($D$3&amp;"_"&amp;Y$3,データシート2!$A:$SI,MATCH($R$2&amp;"_"&amp;$C32,データシート2!$A$1:$SI$1,0),0)</f>
        <v>0</v>
      </c>
      <c r="Z32" s="1057">
        <f>VLOOKUP($D$3&amp;"_"&amp;Z$3,データシート2!$A:$SI,MATCH($R$2&amp;"_"&amp;$C32,データシート2!$A$1:$SI$1,0),0)</f>
        <v>0</v>
      </c>
      <c r="AA32" s="1057">
        <f>VLOOKUP($D$3&amp;"_"&amp;AA$3,データシート2!$A:$SI,MATCH($R$2&amp;"_"&amp;$C32,データシート2!$A$1:$SI$1,0),0)</f>
        <v>0</v>
      </c>
      <c r="AB32" s="1058">
        <f>VLOOKUP($D$3&amp;"_"&amp;AB$3,データシート2!$A:$SI,MATCH($R$2&amp;"_"&amp;$C32,データシート2!$A$1:$SI$1,0),0)</f>
        <v>0</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1</v>
      </c>
      <c r="H33" s="866">
        <f>VLOOKUP($D$3&amp;"_"&amp;H$3,データシート2!$A:$SI,MATCH($G$2&amp;"_"&amp;$C33,データシート2!$A$1:$SI$1,0),0)</f>
        <v>1</v>
      </c>
      <c r="I33" s="866">
        <f>VLOOKUP($D$3&amp;"_"&amp;I$3,データシート2!$A:$SI,MATCH($G$2&amp;"_"&amp;$C33,データシート2!$A$1:$SI$1,0),0)</f>
        <v>1</v>
      </c>
      <c r="J33" s="866">
        <f>VLOOKUP($D$3&amp;"_"&amp;J$3,データシート2!$A:$SI,MATCH($G$2&amp;"_"&amp;$C33,データシート2!$A$1:$SI$1,0),0)</f>
        <v>1</v>
      </c>
      <c r="K33" s="867">
        <f>VLOOKUP($D$3&amp;"_"&amp;K$3,データシート2!$A:$SI,MATCH($G$2&amp;"_"&amp;$C33,データシート2!$A$1:$SI$1,0),0)</f>
        <v>1</v>
      </c>
      <c r="L33" s="867">
        <f>VLOOKUP($D$3&amp;"_"&amp;L$3,データシート2!$A:$SI,MATCH($G$2&amp;"_"&amp;$C33,データシート2!$A$1:$SI$1,0),0)</f>
        <v>1</v>
      </c>
      <c r="M33" s="867">
        <f>VLOOKUP($D$3&amp;"_"&amp;M$3,データシート2!$A:$SI,MATCH($G$2&amp;"_"&amp;$C33,データシート2!$A$1:$SI$1,0),0)</f>
        <v>1</v>
      </c>
      <c r="N33" s="867">
        <f>VLOOKUP($D$3&amp;"_"&amp;N$3,データシート2!$A:$SI,MATCH($G$2&amp;"_"&amp;$C33,データシート2!$A$1:$SI$1,0),0)</f>
        <v>1</v>
      </c>
      <c r="O33" s="867">
        <f>VLOOKUP($D$3&amp;"_"&amp;O$3,データシート2!$A:$SI,MATCH($G$2&amp;"_"&amp;$C33,データシート2!$A$1:$SI$1,0),0)</f>
        <v>1</v>
      </c>
      <c r="P33" s="867">
        <f>VLOOKUP($D$3&amp;"_"&amp;P$3,データシート2!$A:$SI,MATCH($G$2&amp;"_"&amp;$C33,データシート2!$A$1:$SI$1,0),0)</f>
        <v>1</v>
      </c>
      <c r="Q33" s="868">
        <f>VLOOKUP($D$3&amp;"_"&amp;Q$3,データシート2!$A:$SI,MATCH($G$2&amp;"_"&amp;$C33,データシート2!$A$1:$SI$1,0),0)</f>
        <v>1</v>
      </c>
      <c r="R33" s="1056">
        <f>VLOOKUP($D$3&amp;"_"&amp;R$3,データシート2!$A:$SI,MATCH($R$2&amp;"_"&amp;$C33,データシート2!$A$1:$SI$1,0),0)</f>
        <v>13.145</v>
      </c>
      <c r="S33" s="1057">
        <f>VLOOKUP($D$3&amp;"_"&amp;S$3,データシート2!$A:$SI,MATCH($R$2&amp;"_"&amp;$C33,データシート2!$A$1:$SI$1,0),0)</f>
        <v>13.188000000000001</v>
      </c>
      <c r="T33" s="1057">
        <f>VLOOKUP($D$3&amp;"_"&amp;T$3,データシート2!$A:$SI,MATCH($R$2&amp;"_"&amp;$C33,データシート2!$A$1:$SI$1,0),0)</f>
        <v>14.638</v>
      </c>
      <c r="U33" s="1057">
        <f>VLOOKUP($D$3&amp;"_"&amp;U$3,データシート2!$A:$SI,MATCH($R$2&amp;"_"&amp;$C33,データシート2!$A$1:$SI$1,0),0)</f>
        <v>15.435</v>
      </c>
      <c r="V33" s="1057">
        <f>VLOOKUP($D$3&amp;"_"&amp;V$3,データシート2!$A:$SI,MATCH($R$2&amp;"_"&amp;$C33,データシート2!$A$1:$SI$1,0),0)</f>
        <v>15.590999999999999</v>
      </c>
      <c r="W33" s="1057">
        <f>VLOOKUP($D$3&amp;"_"&amp;W$3,データシート2!$A:$SI,MATCH($R$2&amp;"_"&amp;$C33,データシート2!$A$1:$SI$1,0),0)</f>
        <v>14.302</v>
      </c>
      <c r="X33" s="1057">
        <f>VLOOKUP($D$3&amp;"_"&amp;X$3,データシート2!$A:$SI,MATCH($R$2&amp;"_"&amp;$C33,データシート2!$A$1:$SI$1,0),0)</f>
        <v>14.063000000000001</v>
      </c>
      <c r="Y33" s="1057">
        <f>VLOOKUP($D$3&amp;"_"&amp;Y$3,データシート2!$A:$SI,MATCH($R$2&amp;"_"&amp;$C33,データシート2!$A$1:$SI$1,0),0)</f>
        <v>14.002000000000001</v>
      </c>
      <c r="Z33" s="1057">
        <f>VLOOKUP($D$3&amp;"_"&amp;Z$3,データシート2!$A:$SI,MATCH($R$2&amp;"_"&amp;$C33,データシート2!$A$1:$SI$1,0),0)</f>
        <v>13.782999999999999</v>
      </c>
      <c r="AA33" s="1057">
        <f>VLOOKUP($D$3&amp;"_"&amp;AA$3,データシート2!$A:$SI,MATCH($R$2&amp;"_"&amp;$C33,データシート2!$A$1:$SI$1,0),0)</f>
        <v>13.177</v>
      </c>
      <c r="AB33" s="1058">
        <f>VLOOKUP($D$3&amp;"_"&amp;AB$3,データシート2!$A:$SI,MATCH($R$2&amp;"_"&amp;$C33,データシート2!$A$1:$SI$1,0),0)</f>
        <v>8.4369999999999994</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0</v>
      </c>
      <c r="H34" s="866">
        <f>VLOOKUP($D$3&amp;"_"&amp;H$3,データシート2!$A:$SI,MATCH($G$2&amp;"_"&amp;$C34,データシート2!$A$1:$SI$1,0),0)</f>
        <v>0</v>
      </c>
      <c r="I34" s="866">
        <f>VLOOKUP($D$3&amp;"_"&amp;I$3,データシート2!$A:$SI,MATCH($G$2&amp;"_"&amp;$C34,データシート2!$A$1:$SI$1,0),0)</f>
        <v>0</v>
      </c>
      <c r="J34" s="866">
        <f>VLOOKUP($D$3&amp;"_"&amp;J$3,データシート2!$A:$SI,MATCH($G$2&amp;"_"&amp;$C34,データシート2!$A$1:$SI$1,0),0)</f>
        <v>1</v>
      </c>
      <c r="K34" s="867">
        <f>VLOOKUP($D$3&amp;"_"&amp;K$3,データシート2!$A:$SI,MATCH($G$2&amp;"_"&amp;$C34,データシート2!$A$1:$SI$1,0),0)</f>
        <v>1</v>
      </c>
      <c r="L34" s="867">
        <f>VLOOKUP($D$3&amp;"_"&amp;L$3,データシート2!$A:$SI,MATCH($G$2&amp;"_"&amp;$C34,データシート2!$A$1:$SI$1,0),0)</f>
        <v>1</v>
      </c>
      <c r="M34" s="867">
        <f>VLOOKUP($D$3&amp;"_"&amp;M$3,データシート2!$A:$SI,MATCH($G$2&amp;"_"&amp;$C34,データシート2!$A$1:$SI$1,0),0)</f>
        <v>1</v>
      </c>
      <c r="N34" s="867">
        <f>VLOOKUP($D$3&amp;"_"&amp;N$3,データシート2!$A:$SI,MATCH($G$2&amp;"_"&amp;$C34,データシート2!$A$1:$SI$1,0),0)</f>
        <v>1</v>
      </c>
      <c r="O34" s="867">
        <f>VLOOKUP($D$3&amp;"_"&amp;O$3,データシート2!$A:$SI,MATCH($G$2&amp;"_"&amp;$C34,データシート2!$A$1:$SI$1,0),0)</f>
        <v>1</v>
      </c>
      <c r="P34" s="867">
        <f>VLOOKUP($D$3&amp;"_"&amp;P$3,データシート2!$A:$SI,MATCH($G$2&amp;"_"&amp;$C34,データシート2!$A$1:$SI$1,0),0)</f>
        <v>1</v>
      </c>
      <c r="Q34" s="868">
        <f>VLOOKUP($D$3&amp;"_"&amp;Q$3,データシート2!$A:$SI,MATCH($G$2&amp;"_"&amp;$C34,データシート2!$A$1:$SI$1,0),0)</f>
        <v>1</v>
      </c>
      <c r="R34" s="1056">
        <f>VLOOKUP($D$3&amp;"_"&amp;R$3,データシート2!$A:$SI,MATCH($R$2&amp;"_"&amp;$C34,データシート2!$A$1:$SI$1,0),0)</f>
        <v>0</v>
      </c>
      <c r="S34" s="1057">
        <f>VLOOKUP($D$3&amp;"_"&amp;S$3,データシート2!$A:$SI,MATCH($R$2&amp;"_"&amp;$C34,データシート2!$A$1:$SI$1,0),0)</f>
        <v>0</v>
      </c>
      <c r="T34" s="1057">
        <f>VLOOKUP($D$3&amp;"_"&amp;T$3,データシート2!$A:$SI,MATCH($R$2&amp;"_"&amp;$C34,データシート2!$A$1:$SI$1,0),0)</f>
        <v>0</v>
      </c>
      <c r="U34" s="1057">
        <f>VLOOKUP($D$3&amp;"_"&amp;U$3,データシート2!$A:$SI,MATCH($R$2&amp;"_"&amp;$C34,データシート2!$A$1:$SI$1,0),0)</f>
        <v>3.6779999999999999</v>
      </c>
      <c r="V34" s="1057">
        <f>VLOOKUP($D$3&amp;"_"&amp;V$3,データシート2!$A:$SI,MATCH($R$2&amp;"_"&amp;$C34,データシート2!$A$1:$SI$1,0),0)</f>
        <v>3.7440000000000002</v>
      </c>
      <c r="W34" s="1057">
        <f>VLOOKUP($D$3&amp;"_"&amp;W$3,データシート2!$A:$SI,MATCH($R$2&amp;"_"&amp;$C34,データシート2!$A$1:$SI$1,0),0)</f>
        <v>3.5430000000000001</v>
      </c>
      <c r="X34" s="1057">
        <f>VLOOKUP($D$3&amp;"_"&amp;X$3,データシート2!$A:$SI,MATCH($R$2&amp;"_"&amp;$C34,データシート2!$A$1:$SI$1,0),0)</f>
        <v>3.5379999999999998</v>
      </c>
      <c r="Y34" s="1057">
        <f>VLOOKUP($D$3&amp;"_"&amp;Y$3,データシート2!$A:$SI,MATCH($R$2&amp;"_"&amp;$C34,データシート2!$A$1:$SI$1,0),0)</f>
        <v>3.5510000000000002</v>
      </c>
      <c r="Z34" s="1057">
        <f>VLOOKUP($D$3&amp;"_"&amp;Z$3,データシート2!$A:$SI,MATCH($R$2&amp;"_"&amp;$C34,データシート2!$A$1:$SI$1,0),0)</f>
        <v>3.3</v>
      </c>
      <c r="AA34" s="1057">
        <f>VLOOKUP($D$3&amp;"_"&amp;AA$3,データシート2!$A:$SI,MATCH($R$2&amp;"_"&amp;$C34,データシート2!$A$1:$SI$1,0),0)</f>
        <v>3.2949999999999999</v>
      </c>
      <c r="AB34" s="1058">
        <f>VLOOKUP($D$3&amp;"_"&amp;AB$3,データシート2!$A:$SI,MATCH($R$2&amp;"_"&amp;$C34,データシート2!$A$1:$SI$1,0),0)</f>
        <v>3.3340000000000001</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0</v>
      </c>
      <c r="H35" s="866">
        <f>VLOOKUP($D$3&amp;"_"&amp;H$3,データシート2!$A:$SI,MATCH($G$2&amp;"_"&amp;$C35,データシート2!$A$1:$SI$1,0),0)</f>
        <v>0</v>
      </c>
      <c r="I35" s="866">
        <f>VLOOKUP($D$3&amp;"_"&amp;I$3,データシート2!$A:$SI,MATCH($G$2&amp;"_"&amp;$C35,データシート2!$A$1:$SI$1,0),0)</f>
        <v>0</v>
      </c>
      <c r="J35" s="866">
        <f>VLOOKUP($D$3&amp;"_"&amp;J$3,データシート2!$A:$SI,MATCH($G$2&amp;"_"&amp;$C35,データシート2!$A$1:$SI$1,0),0)</f>
        <v>0</v>
      </c>
      <c r="K35" s="867">
        <f>VLOOKUP($D$3&amp;"_"&amp;K$3,データシート2!$A:$SI,MATCH($G$2&amp;"_"&amp;$C35,データシート2!$A$1:$SI$1,0),0)</f>
        <v>0</v>
      </c>
      <c r="L35" s="867">
        <f>VLOOKUP($D$3&amp;"_"&amp;L$3,データシート2!$A:$SI,MATCH($G$2&amp;"_"&amp;$C35,データシート2!$A$1:$SI$1,0),0)</f>
        <v>0</v>
      </c>
      <c r="M35" s="867">
        <f>VLOOKUP($D$3&amp;"_"&amp;M$3,データシート2!$A:$SI,MATCH($G$2&amp;"_"&amp;$C35,データシート2!$A$1:$SI$1,0),0)</f>
        <v>0</v>
      </c>
      <c r="N35" s="867">
        <f>VLOOKUP($D$3&amp;"_"&amp;N$3,データシート2!$A:$SI,MATCH($G$2&amp;"_"&amp;$C35,データシート2!$A$1:$SI$1,0),0)</f>
        <v>0</v>
      </c>
      <c r="O35" s="867">
        <f>VLOOKUP($D$3&amp;"_"&amp;O$3,データシート2!$A:$SI,MATCH($G$2&amp;"_"&amp;$C35,データシート2!$A$1:$SI$1,0),0)</f>
        <v>0</v>
      </c>
      <c r="P35" s="867">
        <f>VLOOKUP($D$3&amp;"_"&amp;P$3,データシート2!$A:$SI,MATCH($G$2&amp;"_"&amp;$C35,データシート2!$A$1:$SI$1,0),0)</f>
        <v>0</v>
      </c>
      <c r="Q35" s="868">
        <f>VLOOKUP($D$3&amp;"_"&amp;Q$3,データシート2!$A:$SI,MATCH($G$2&amp;"_"&amp;$C35,データシート2!$A$1:$SI$1,0),0)</f>
        <v>0</v>
      </c>
      <c r="R35" s="1056">
        <f>VLOOKUP($D$3&amp;"_"&amp;R$3,データシート2!$A:$SI,MATCH($R$2&amp;"_"&amp;$C35,データシート2!$A$1:$SI$1,0),0)</f>
        <v>0</v>
      </c>
      <c r="S35" s="1057">
        <f>VLOOKUP($D$3&amp;"_"&amp;S$3,データシート2!$A:$SI,MATCH($R$2&amp;"_"&amp;$C35,データシート2!$A$1:$SI$1,0),0)</f>
        <v>0</v>
      </c>
      <c r="T35" s="1057">
        <f>VLOOKUP($D$3&amp;"_"&amp;T$3,データシート2!$A:$SI,MATCH($R$2&amp;"_"&amp;$C35,データシート2!$A$1:$SI$1,0),0)</f>
        <v>0</v>
      </c>
      <c r="U35" s="1057">
        <f>VLOOKUP($D$3&amp;"_"&amp;U$3,データシート2!$A:$SI,MATCH($R$2&amp;"_"&amp;$C35,データシート2!$A$1:$SI$1,0),0)</f>
        <v>0</v>
      </c>
      <c r="V35" s="1057">
        <f>VLOOKUP($D$3&amp;"_"&amp;V$3,データシート2!$A:$SI,MATCH($R$2&amp;"_"&amp;$C35,データシート2!$A$1:$SI$1,0),0)</f>
        <v>0</v>
      </c>
      <c r="W35" s="1057">
        <f>VLOOKUP($D$3&amp;"_"&amp;W$3,データシート2!$A:$SI,MATCH($R$2&amp;"_"&amp;$C35,データシート2!$A$1:$SI$1,0),0)</f>
        <v>0</v>
      </c>
      <c r="X35" s="1057">
        <f>VLOOKUP($D$3&amp;"_"&amp;X$3,データシート2!$A:$SI,MATCH($R$2&amp;"_"&amp;$C35,データシート2!$A$1:$SI$1,0),0)</f>
        <v>0</v>
      </c>
      <c r="Y35" s="1057">
        <f>VLOOKUP($D$3&amp;"_"&amp;Y$3,データシート2!$A:$SI,MATCH($R$2&amp;"_"&amp;$C35,データシート2!$A$1:$SI$1,0),0)</f>
        <v>0</v>
      </c>
      <c r="Z35" s="1057">
        <f>VLOOKUP($D$3&amp;"_"&amp;Z$3,データシート2!$A:$SI,MATCH($R$2&amp;"_"&amp;$C35,データシート2!$A$1:$SI$1,0),0)</f>
        <v>0</v>
      </c>
      <c r="AA35" s="1057">
        <f>VLOOKUP($D$3&amp;"_"&amp;AA$3,データシート2!$A:$SI,MATCH($R$2&amp;"_"&amp;$C35,データシート2!$A$1:$SI$1,0),0)</f>
        <v>0</v>
      </c>
      <c r="AB35" s="1058">
        <f>VLOOKUP($D$3&amp;"_"&amp;AB$3,データシート2!$A:$SI,MATCH($R$2&amp;"_"&amp;$C35,データシート2!$A$1:$SI$1,0),0)</f>
        <v>0</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0</v>
      </c>
      <c r="H36" s="1087">
        <f>VLOOKUP($D$3&amp;"_"&amp;H$3,データシート2!$A:$SI,MATCH($G$2&amp;"_"&amp;$E36,データシート2!$A$1:$SI$1,0),0)</f>
        <v>0</v>
      </c>
      <c r="I36" s="1087">
        <f>VLOOKUP($D$3&amp;"_"&amp;I$3,データシート2!$A:$SI,MATCH($G$2&amp;"_"&amp;$E36,データシート2!$A$1:$SI$1,0),0)</f>
        <v>0</v>
      </c>
      <c r="J36" s="1087">
        <f>VLOOKUP($D$3&amp;"_"&amp;J$3,データシート2!$A:$SI,MATCH($G$2&amp;"_"&amp;$E36,データシート2!$A$1:$SI$1,0),0)</f>
        <v>0</v>
      </c>
      <c r="K36" s="1088">
        <f>VLOOKUP($D$3&amp;"_"&amp;K$3,データシート2!$A:$SI,MATCH($G$2&amp;"_"&amp;$E36,データシート2!$A$1:$SI$1,0),0)</f>
        <v>0</v>
      </c>
      <c r="L36" s="1088">
        <f>VLOOKUP($D$3&amp;"_"&amp;L$3,データシート2!$A:$SI,MATCH($G$2&amp;"_"&amp;$E36,データシート2!$A$1:$SI$1,0),0)</f>
        <v>0</v>
      </c>
      <c r="M36" s="1088">
        <f>VLOOKUP($D$3&amp;"_"&amp;M$3,データシート2!$A:$SI,MATCH($G$2&amp;"_"&amp;$E36,データシート2!$A$1:$SI$1,0),0)</f>
        <v>0</v>
      </c>
      <c r="N36" s="1088">
        <f>VLOOKUP($D$3&amp;"_"&amp;N$3,データシート2!$A:$SI,MATCH($G$2&amp;"_"&amp;$E36,データシート2!$A$1:$SI$1,0),0)</f>
        <v>0</v>
      </c>
      <c r="O36" s="1088">
        <f>VLOOKUP($D$3&amp;"_"&amp;O$3,データシート2!$A:$SI,MATCH($G$2&amp;"_"&amp;$E36,データシート2!$A$1:$SI$1,0),0)</f>
        <v>0</v>
      </c>
      <c r="P36" s="1088">
        <f>VLOOKUP($D$3&amp;"_"&amp;P$3,データシート2!$A:$SI,MATCH($G$2&amp;"_"&amp;$E36,データシート2!$A$1:$SI$1,0),0)</f>
        <v>0</v>
      </c>
      <c r="Q36" s="1089">
        <f>VLOOKUP($D$3&amp;"_"&amp;Q$3,データシート2!$A:$SI,MATCH($G$2&amp;"_"&amp;$E36,データシート2!$A$1:$SI$1,0),0)</f>
        <v>0</v>
      </c>
      <c r="R36" s="1090">
        <f>VLOOKUP($D$3&amp;"_"&amp;R$3,データシート2!$A:$SI,MATCH($R$2&amp;"_"&amp;$E36,データシート2!$A$1:$SI$1,0),0)</f>
        <v>0</v>
      </c>
      <c r="S36" s="1091">
        <f>VLOOKUP($D$3&amp;"_"&amp;S$3,データシート2!$A:$SI,MATCH($R$2&amp;"_"&amp;$E36,データシート2!$A$1:$SI$1,0),0)</f>
        <v>0</v>
      </c>
      <c r="T36" s="1091">
        <f>VLOOKUP($D$3&amp;"_"&amp;T$3,データシート2!$A:$SI,MATCH($R$2&amp;"_"&amp;$E36,データシート2!$A$1:$SI$1,0),0)</f>
        <v>0</v>
      </c>
      <c r="U36" s="1091">
        <f>VLOOKUP($D$3&amp;"_"&amp;U$3,データシート2!$A:$SI,MATCH($R$2&amp;"_"&amp;$E36,データシート2!$A$1:$SI$1,0),0)</f>
        <v>0</v>
      </c>
      <c r="V36" s="1091">
        <f>VLOOKUP($D$3&amp;"_"&amp;V$3,データシート2!$A:$SI,MATCH($R$2&amp;"_"&amp;$E36,データシート2!$A$1:$SI$1,0),0)</f>
        <v>0</v>
      </c>
      <c r="W36" s="1091">
        <f>VLOOKUP($D$3&amp;"_"&amp;W$3,データシート2!$A:$SI,MATCH($R$2&amp;"_"&amp;$E36,データシート2!$A$1:$SI$1,0),0)</f>
        <v>0</v>
      </c>
      <c r="X36" s="1091">
        <f>VLOOKUP($D$3&amp;"_"&amp;X$3,データシート2!$A:$SI,MATCH($R$2&amp;"_"&amp;$E36,データシート2!$A$1:$SI$1,0),0)</f>
        <v>0</v>
      </c>
      <c r="Y36" s="1091">
        <f>VLOOKUP($D$3&amp;"_"&amp;Y$3,データシート2!$A:$SI,MATCH($R$2&amp;"_"&amp;$E36,データシート2!$A$1:$SI$1,0),0)</f>
        <v>0</v>
      </c>
      <c r="Z36" s="1091">
        <f>VLOOKUP($D$3&amp;"_"&amp;Z$3,データシート2!$A:$SI,MATCH($R$2&amp;"_"&amp;$E36,データシート2!$A$1:$SI$1,0),0)</f>
        <v>0</v>
      </c>
      <c r="AA36" s="1091">
        <f>VLOOKUP($D$3&amp;"_"&amp;AA$3,データシート2!$A:$SI,MATCH($R$2&amp;"_"&amp;$E36,データシート2!$A$1:$SI$1,0),0)</f>
        <v>0</v>
      </c>
      <c r="AB36" s="1092">
        <f>VLOOKUP($D$3&amp;"_"&amp;AB$3,データシート2!$A:$SI,MATCH($R$2&amp;"_"&amp;$E36,データシート2!$A$1:$SI$1,0),0)</f>
        <v>0</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2</v>
      </c>
      <c r="H38" s="866">
        <f>VLOOKUP($D$3&amp;"_"&amp;H$3,データシート2!$A:$SI,MATCH($G$2&amp;"_"&amp;$C38,データシート2!$A$1:$SI$1,0),0)</f>
        <v>2</v>
      </c>
      <c r="I38" s="866">
        <f>VLOOKUP($D$3&amp;"_"&amp;I$3,データシート2!$A:$SI,MATCH($G$2&amp;"_"&amp;$C38,データシート2!$A$1:$SI$1,0),0)</f>
        <v>2</v>
      </c>
      <c r="J38" s="866">
        <f>VLOOKUP($D$3&amp;"_"&amp;J$3,データシート2!$A:$SI,MATCH($G$2&amp;"_"&amp;$C38,データシート2!$A$1:$SI$1,0),0)</f>
        <v>1</v>
      </c>
      <c r="K38" s="867">
        <f>VLOOKUP($D$3&amp;"_"&amp;K$3,データシート2!$A:$SI,MATCH($G$2&amp;"_"&amp;$C38,データシート2!$A$1:$SI$1,0),0)</f>
        <v>2</v>
      </c>
      <c r="L38" s="867">
        <f>VLOOKUP($D$3&amp;"_"&amp;L$3,データシート2!$A:$SI,MATCH($G$2&amp;"_"&amp;$C38,データシート2!$A$1:$SI$1,0),0)</f>
        <v>2</v>
      </c>
      <c r="M38" s="867">
        <f>VLOOKUP($D$3&amp;"_"&amp;M$3,データシート2!$A:$SI,MATCH($G$2&amp;"_"&amp;$C38,データシート2!$A$1:$SI$1,0),0)</f>
        <v>2</v>
      </c>
      <c r="N38" s="867">
        <f>VLOOKUP($D$3&amp;"_"&amp;N$3,データシート2!$A:$SI,MATCH($G$2&amp;"_"&amp;$C38,データシート2!$A$1:$SI$1,0),0)</f>
        <v>2</v>
      </c>
      <c r="O38" s="867">
        <f>VLOOKUP($D$3&amp;"_"&amp;O$3,データシート2!$A:$SI,MATCH($G$2&amp;"_"&amp;$C38,データシート2!$A$1:$SI$1,0),0)</f>
        <v>2</v>
      </c>
      <c r="P38" s="867">
        <f>VLOOKUP($D$3&amp;"_"&amp;P$3,データシート2!$A:$SI,MATCH($G$2&amp;"_"&amp;$C38,データシート2!$A$1:$SI$1,0),0)</f>
        <v>2</v>
      </c>
      <c r="Q38" s="868">
        <f>VLOOKUP($D$3&amp;"_"&amp;Q$3,データシート2!$A:$SI,MATCH($G$2&amp;"_"&amp;$C38,データシート2!$A$1:$SI$1,0),0)</f>
        <v>2</v>
      </c>
      <c r="R38" s="1056">
        <f>VLOOKUP($D$3&amp;"_"&amp;R$3,データシート2!$A:$SI,MATCH($R$2&amp;"_"&amp;$C38,データシート2!$A$1:$SI$1,0),0)</f>
        <v>10.632999999999999</v>
      </c>
      <c r="S38" s="1057">
        <f>VLOOKUP($D$3&amp;"_"&amp;S$3,データシート2!$A:$SI,MATCH($R$2&amp;"_"&amp;$C38,データシート2!$A$1:$SI$1,0),0)</f>
        <v>10.250999999999999</v>
      </c>
      <c r="T38" s="1057">
        <f>VLOOKUP($D$3&amp;"_"&amp;T$3,データシート2!$A:$SI,MATCH($R$2&amp;"_"&amp;$C38,データシート2!$A$1:$SI$1,0),0)</f>
        <v>11.116</v>
      </c>
      <c r="U38" s="1057">
        <f>VLOOKUP($D$3&amp;"_"&amp;U$3,データシート2!$A:$SI,MATCH($R$2&amp;"_"&amp;$C38,データシート2!$A$1:$SI$1,0),0)</f>
        <v>8.6229999999999993</v>
      </c>
      <c r="V38" s="1057">
        <f>VLOOKUP($D$3&amp;"_"&amp;V$3,データシート2!$A:$SI,MATCH($R$2&amp;"_"&amp;$C38,データシート2!$A$1:$SI$1,0),0)</f>
        <v>13.246</v>
      </c>
      <c r="W38" s="1057">
        <f>VLOOKUP($D$3&amp;"_"&amp;W$3,データシート2!$A:$SI,MATCH($R$2&amp;"_"&amp;$C38,データシート2!$A$1:$SI$1,0),0)</f>
        <v>13.967000000000001</v>
      </c>
      <c r="X38" s="1057">
        <f>VLOOKUP($D$3&amp;"_"&amp;X$3,データシート2!$A:$SI,MATCH($R$2&amp;"_"&amp;$C38,データシート2!$A$1:$SI$1,0),0)</f>
        <v>15.476000000000001</v>
      </c>
      <c r="Y38" s="1057">
        <f>VLOOKUP($D$3&amp;"_"&amp;Y$3,データシート2!$A:$SI,MATCH($R$2&amp;"_"&amp;$C38,データシート2!$A$1:$SI$1,0),0)</f>
        <v>14.917</v>
      </c>
      <c r="Z38" s="1057">
        <f>VLOOKUP($D$3&amp;"_"&amp;Z$3,データシート2!$A:$SI,MATCH($R$2&amp;"_"&amp;$C38,データシート2!$A$1:$SI$1,0),0)</f>
        <v>15.923999999999999</v>
      </c>
      <c r="AA38" s="1057">
        <f>VLOOKUP($D$3&amp;"_"&amp;AA$3,データシート2!$A:$SI,MATCH($R$2&amp;"_"&amp;$C38,データシート2!$A$1:$SI$1,0),0)</f>
        <v>14.486000000000001</v>
      </c>
      <c r="AB38" s="1058">
        <f>VLOOKUP($D$3&amp;"_"&amp;AB$3,データシート2!$A:$SI,MATCH($R$2&amp;"_"&amp;$C38,データシート2!$A$1:$SI$1,0),0)</f>
        <v>14.038</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0</v>
      </c>
      <c r="H39" s="866">
        <f>VLOOKUP($D$3&amp;"_"&amp;H$3,データシート2!$A:$SI,MATCH($G$2&amp;"_"&amp;$C39,データシート2!$A$1:$SI$1,0),0)</f>
        <v>0</v>
      </c>
      <c r="I39" s="866">
        <f>VLOOKUP($D$3&amp;"_"&amp;I$3,データシート2!$A:$SI,MATCH($G$2&amp;"_"&amp;$C39,データシート2!$A$1:$SI$1,0),0)</f>
        <v>0</v>
      </c>
      <c r="J39" s="866">
        <f>VLOOKUP($D$3&amp;"_"&amp;J$3,データシート2!$A:$SI,MATCH($G$2&amp;"_"&amp;$C39,データシート2!$A$1:$SI$1,0),0)</f>
        <v>0</v>
      </c>
      <c r="K39" s="867">
        <f>VLOOKUP($D$3&amp;"_"&amp;K$3,データシート2!$A:$SI,MATCH($G$2&amp;"_"&amp;$C39,データシート2!$A$1:$SI$1,0),0)</f>
        <v>0</v>
      </c>
      <c r="L39" s="867">
        <f>VLOOKUP($D$3&amp;"_"&amp;L$3,データシート2!$A:$SI,MATCH($G$2&amp;"_"&amp;$C39,データシート2!$A$1:$SI$1,0),0)</f>
        <v>0</v>
      </c>
      <c r="M39" s="867">
        <f>VLOOKUP($D$3&amp;"_"&amp;M$3,データシート2!$A:$SI,MATCH($G$2&amp;"_"&amp;$C39,データシート2!$A$1:$SI$1,0),0)</f>
        <v>0</v>
      </c>
      <c r="N39" s="867">
        <f>VLOOKUP($D$3&amp;"_"&amp;N$3,データシート2!$A:$SI,MATCH($G$2&amp;"_"&amp;$C39,データシート2!$A$1:$SI$1,0),0)</f>
        <v>0</v>
      </c>
      <c r="O39" s="867">
        <f>VLOOKUP($D$3&amp;"_"&amp;O$3,データシート2!$A:$SI,MATCH($G$2&amp;"_"&amp;$C39,データシート2!$A$1:$SI$1,0),0)</f>
        <v>0</v>
      </c>
      <c r="P39" s="867">
        <f>VLOOKUP($D$3&amp;"_"&amp;P$3,データシート2!$A:$SI,MATCH($G$2&amp;"_"&amp;$C39,データシート2!$A$1:$SI$1,0),0)</f>
        <v>0</v>
      </c>
      <c r="Q39" s="868">
        <f>VLOOKUP($D$3&amp;"_"&amp;Q$3,データシート2!$A:$SI,MATCH($G$2&amp;"_"&amp;$C39,データシート2!$A$1:$SI$1,0),0)</f>
        <v>0</v>
      </c>
      <c r="R39" s="1056">
        <f>VLOOKUP($D$3&amp;"_"&amp;R$3,データシート2!$A:$SI,MATCH($R$2&amp;"_"&amp;$C39,データシート2!$A$1:$SI$1,0),0)</f>
        <v>0</v>
      </c>
      <c r="S39" s="1057">
        <f>VLOOKUP($D$3&amp;"_"&amp;S$3,データシート2!$A:$SI,MATCH($R$2&amp;"_"&amp;$C39,データシート2!$A$1:$SI$1,0),0)</f>
        <v>0</v>
      </c>
      <c r="T39" s="1057">
        <f>VLOOKUP($D$3&amp;"_"&amp;T$3,データシート2!$A:$SI,MATCH($R$2&amp;"_"&amp;$C39,データシート2!$A$1:$SI$1,0),0)</f>
        <v>0</v>
      </c>
      <c r="U39" s="1057">
        <f>VLOOKUP($D$3&amp;"_"&amp;U$3,データシート2!$A:$SI,MATCH($R$2&amp;"_"&amp;$C39,データシート2!$A$1:$SI$1,0),0)</f>
        <v>0</v>
      </c>
      <c r="V39" s="1057">
        <f>VLOOKUP($D$3&amp;"_"&amp;V$3,データシート2!$A:$SI,MATCH($R$2&amp;"_"&amp;$C39,データシート2!$A$1:$SI$1,0),0)</f>
        <v>0</v>
      </c>
      <c r="W39" s="1057">
        <f>VLOOKUP($D$3&amp;"_"&amp;W$3,データシート2!$A:$SI,MATCH($R$2&amp;"_"&amp;$C39,データシート2!$A$1:$SI$1,0),0)</f>
        <v>0</v>
      </c>
      <c r="X39" s="1057">
        <f>VLOOKUP($D$3&amp;"_"&amp;X$3,データシート2!$A:$SI,MATCH($R$2&amp;"_"&amp;$C39,データシート2!$A$1:$SI$1,0),0)</f>
        <v>0</v>
      </c>
      <c r="Y39" s="1057">
        <f>VLOOKUP($D$3&amp;"_"&amp;Y$3,データシート2!$A:$SI,MATCH($R$2&amp;"_"&amp;$C39,データシート2!$A$1:$SI$1,0),0)</f>
        <v>0</v>
      </c>
      <c r="Z39" s="1057">
        <f>VLOOKUP($D$3&amp;"_"&amp;Z$3,データシート2!$A:$SI,MATCH($R$2&amp;"_"&amp;$C39,データシート2!$A$1:$SI$1,0),0)</f>
        <v>0</v>
      </c>
      <c r="AA39" s="1057">
        <f>VLOOKUP($D$3&amp;"_"&amp;AA$3,データシート2!$A:$SI,MATCH($R$2&amp;"_"&amp;$C39,データシート2!$A$1:$SI$1,0),0)</f>
        <v>0</v>
      </c>
      <c r="AB39" s="1058">
        <f>VLOOKUP($D$3&amp;"_"&amp;AB$3,データシート2!$A:$SI,MATCH($R$2&amp;"_"&amp;$C39,データシート2!$A$1:$SI$1,0),0)</f>
        <v>0</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0</v>
      </c>
      <c r="H41" s="866">
        <f>VLOOKUP($D$3&amp;"_"&amp;H$3,データシート2!$A:$SI,MATCH($G$2&amp;"_"&amp;$C41,データシート2!$A$1:$SI$1,0),0)</f>
        <v>0</v>
      </c>
      <c r="I41" s="866">
        <f>VLOOKUP($D$3&amp;"_"&amp;I$3,データシート2!$A:$SI,MATCH($G$2&amp;"_"&amp;$C41,データシート2!$A$1:$SI$1,0),0)</f>
        <v>0</v>
      </c>
      <c r="J41" s="866">
        <f>VLOOKUP($D$3&amp;"_"&amp;J$3,データシート2!$A:$SI,MATCH($G$2&amp;"_"&amp;$C41,データシート2!$A$1:$SI$1,0),0)</f>
        <v>0</v>
      </c>
      <c r="K41" s="867">
        <f>VLOOKUP($D$3&amp;"_"&amp;K$3,データシート2!$A:$SI,MATCH($G$2&amp;"_"&amp;$C41,データシート2!$A$1:$SI$1,0),0)</f>
        <v>0</v>
      </c>
      <c r="L41" s="867">
        <f>VLOOKUP($D$3&amp;"_"&amp;L$3,データシート2!$A:$SI,MATCH($G$2&amp;"_"&amp;$C41,データシート2!$A$1:$SI$1,0),0)</f>
        <v>0</v>
      </c>
      <c r="M41" s="867">
        <f>VLOOKUP($D$3&amp;"_"&amp;M$3,データシート2!$A:$SI,MATCH($G$2&amp;"_"&amp;$C41,データシート2!$A$1:$SI$1,0),0)</f>
        <v>0</v>
      </c>
      <c r="N41" s="867">
        <f>VLOOKUP($D$3&amp;"_"&amp;N$3,データシート2!$A:$SI,MATCH($G$2&amp;"_"&amp;$C41,データシート2!$A$1:$SI$1,0),0)</f>
        <v>0</v>
      </c>
      <c r="O41" s="867">
        <f>VLOOKUP($D$3&amp;"_"&amp;O$3,データシート2!$A:$SI,MATCH($G$2&amp;"_"&amp;$C41,データシート2!$A$1:$SI$1,0),0)</f>
        <v>0</v>
      </c>
      <c r="P41" s="867">
        <f>VLOOKUP($D$3&amp;"_"&amp;P$3,データシート2!$A:$SI,MATCH($G$2&amp;"_"&amp;$C41,データシート2!$A$1:$SI$1,0),0)</f>
        <v>0</v>
      </c>
      <c r="Q41" s="868">
        <f>VLOOKUP($D$3&amp;"_"&amp;Q$3,データシート2!$A:$SI,MATCH($G$2&amp;"_"&amp;$C41,データシート2!$A$1:$SI$1,0),0)</f>
        <v>0</v>
      </c>
      <c r="R41" s="1056">
        <f>VLOOKUP($D$3&amp;"_"&amp;R$3,データシート2!$A:$SI,MATCH($R$2&amp;"_"&amp;$C41,データシート2!$A$1:$SI$1,0),0)</f>
        <v>0</v>
      </c>
      <c r="S41" s="1057">
        <f>VLOOKUP($D$3&amp;"_"&amp;S$3,データシート2!$A:$SI,MATCH($R$2&amp;"_"&amp;$C41,データシート2!$A$1:$SI$1,0),0)</f>
        <v>0</v>
      </c>
      <c r="T41" s="1057">
        <f>VLOOKUP($D$3&amp;"_"&amp;T$3,データシート2!$A:$SI,MATCH($R$2&amp;"_"&amp;$C41,データシート2!$A$1:$SI$1,0),0)</f>
        <v>0</v>
      </c>
      <c r="U41" s="1057">
        <f>VLOOKUP($D$3&amp;"_"&amp;U$3,データシート2!$A:$SI,MATCH($R$2&amp;"_"&amp;$C41,データシート2!$A$1:$SI$1,0),0)</f>
        <v>0</v>
      </c>
      <c r="V41" s="1057">
        <f>VLOOKUP($D$3&amp;"_"&amp;V$3,データシート2!$A:$SI,MATCH($R$2&amp;"_"&amp;$C41,データシート2!$A$1:$SI$1,0),0)</f>
        <v>0</v>
      </c>
      <c r="W41" s="1057">
        <f>VLOOKUP($D$3&amp;"_"&amp;W$3,データシート2!$A:$SI,MATCH($R$2&amp;"_"&amp;$C41,データシート2!$A$1:$SI$1,0),0)</f>
        <v>0</v>
      </c>
      <c r="X41" s="1057">
        <f>VLOOKUP($D$3&amp;"_"&amp;X$3,データシート2!$A:$SI,MATCH($R$2&amp;"_"&amp;$C41,データシート2!$A$1:$SI$1,0),0)</f>
        <v>0</v>
      </c>
      <c r="Y41" s="1057">
        <f>VLOOKUP($D$3&amp;"_"&amp;Y$3,データシート2!$A:$SI,MATCH($R$2&amp;"_"&amp;$C41,データシート2!$A$1:$SI$1,0),0)</f>
        <v>0</v>
      </c>
      <c r="Z41" s="1057">
        <f>VLOOKUP($D$3&amp;"_"&amp;Z$3,データシート2!$A:$SI,MATCH($R$2&amp;"_"&amp;$C41,データシート2!$A$1:$SI$1,0),0)</f>
        <v>0</v>
      </c>
      <c r="AA41" s="1057">
        <f>VLOOKUP($D$3&amp;"_"&amp;AA$3,データシート2!$A:$SI,MATCH($R$2&amp;"_"&amp;$C41,データシート2!$A$1:$SI$1,0),0)</f>
        <v>0</v>
      </c>
      <c r="AB41" s="1058">
        <f>VLOOKUP($D$3&amp;"_"&amp;AB$3,データシート2!$A:$SI,MATCH($R$2&amp;"_"&amp;$C41,データシート2!$A$1:$SI$1,0),0)</f>
        <v>0</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0</v>
      </c>
      <c r="H42" s="866">
        <f>VLOOKUP($D$3&amp;"_"&amp;H$3,データシート2!$A:$SI,MATCH($G$2&amp;"_"&amp;$C42,データシート2!$A$1:$SI$1,0),0)</f>
        <v>0</v>
      </c>
      <c r="I42" s="866">
        <f>VLOOKUP($D$3&amp;"_"&amp;I$3,データシート2!$A:$SI,MATCH($G$2&amp;"_"&amp;$C42,データシート2!$A$1:$SI$1,0),0)</f>
        <v>0</v>
      </c>
      <c r="J42" s="866">
        <f>VLOOKUP($D$3&amp;"_"&amp;J$3,データシート2!$A:$SI,MATCH($G$2&amp;"_"&amp;$C42,データシート2!$A$1:$SI$1,0),0)</f>
        <v>0</v>
      </c>
      <c r="K42" s="867">
        <f>VLOOKUP($D$3&amp;"_"&amp;K$3,データシート2!$A:$SI,MATCH($G$2&amp;"_"&amp;$C42,データシート2!$A$1:$SI$1,0),0)</f>
        <v>0</v>
      </c>
      <c r="L42" s="867">
        <f>VLOOKUP($D$3&amp;"_"&amp;L$3,データシート2!$A:$SI,MATCH($G$2&amp;"_"&amp;$C42,データシート2!$A$1:$SI$1,0),0)</f>
        <v>0</v>
      </c>
      <c r="M42" s="867">
        <f>VLOOKUP($D$3&amp;"_"&amp;M$3,データシート2!$A:$SI,MATCH($G$2&amp;"_"&amp;$C42,データシート2!$A$1:$SI$1,0),0)</f>
        <v>0</v>
      </c>
      <c r="N42" s="867">
        <f>VLOOKUP($D$3&amp;"_"&amp;N$3,データシート2!$A:$SI,MATCH($G$2&amp;"_"&amp;$C42,データシート2!$A$1:$SI$1,0),0)</f>
        <v>0</v>
      </c>
      <c r="O42" s="867">
        <f>VLOOKUP($D$3&amp;"_"&amp;O$3,データシート2!$A:$SI,MATCH($G$2&amp;"_"&amp;$C42,データシート2!$A$1:$SI$1,0),0)</f>
        <v>0</v>
      </c>
      <c r="P42" s="867">
        <f>VLOOKUP($D$3&amp;"_"&amp;P$3,データシート2!$A:$SI,MATCH($G$2&amp;"_"&amp;$C42,データシート2!$A$1:$SI$1,0),0)</f>
        <v>0</v>
      </c>
      <c r="Q42" s="868">
        <f>VLOOKUP($D$3&amp;"_"&amp;Q$3,データシート2!$A:$SI,MATCH($G$2&amp;"_"&amp;$C42,データシート2!$A$1:$SI$1,0),0)</f>
        <v>0</v>
      </c>
      <c r="R42" s="1056">
        <f>VLOOKUP($D$3&amp;"_"&amp;R$3,データシート2!$A:$SI,MATCH($R$2&amp;"_"&amp;$C42,データシート2!$A$1:$SI$1,0),0)</f>
        <v>0</v>
      </c>
      <c r="S42" s="1057">
        <f>VLOOKUP($D$3&amp;"_"&amp;S$3,データシート2!$A:$SI,MATCH($R$2&amp;"_"&amp;$C42,データシート2!$A$1:$SI$1,0),0)</f>
        <v>0</v>
      </c>
      <c r="T42" s="1057">
        <f>VLOOKUP($D$3&amp;"_"&amp;T$3,データシート2!$A:$SI,MATCH($R$2&amp;"_"&amp;$C42,データシート2!$A$1:$SI$1,0),0)</f>
        <v>0</v>
      </c>
      <c r="U42" s="1057">
        <f>VLOOKUP($D$3&amp;"_"&amp;U$3,データシート2!$A:$SI,MATCH($R$2&amp;"_"&amp;$C42,データシート2!$A$1:$SI$1,0),0)</f>
        <v>0</v>
      </c>
      <c r="V42" s="1057">
        <f>VLOOKUP($D$3&amp;"_"&amp;V$3,データシート2!$A:$SI,MATCH($R$2&amp;"_"&amp;$C42,データシート2!$A$1:$SI$1,0),0)</f>
        <v>0</v>
      </c>
      <c r="W42" s="1057">
        <f>VLOOKUP($D$3&amp;"_"&amp;W$3,データシート2!$A:$SI,MATCH($R$2&amp;"_"&amp;$C42,データシート2!$A$1:$SI$1,0),0)</f>
        <v>0</v>
      </c>
      <c r="X42" s="1057">
        <f>VLOOKUP($D$3&amp;"_"&amp;X$3,データシート2!$A:$SI,MATCH($R$2&amp;"_"&amp;$C42,データシート2!$A$1:$SI$1,0),0)</f>
        <v>0</v>
      </c>
      <c r="Y42" s="1057">
        <f>VLOOKUP($D$3&amp;"_"&amp;Y$3,データシート2!$A:$SI,MATCH($R$2&amp;"_"&amp;$C42,データシート2!$A$1:$SI$1,0),0)</f>
        <v>0</v>
      </c>
      <c r="Z42" s="1057">
        <f>VLOOKUP($D$3&amp;"_"&amp;Z$3,データシート2!$A:$SI,MATCH($R$2&amp;"_"&amp;$C42,データシート2!$A$1:$SI$1,0),0)</f>
        <v>0</v>
      </c>
      <c r="AA42" s="1057">
        <f>VLOOKUP($D$3&amp;"_"&amp;AA$3,データシート2!$A:$SI,MATCH($R$2&amp;"_"&amp;$C42,データシート2!$A$1:$SI$1,0),0)</f>
        <v>0</v>
      </c>
      <c r="AB42" s="1058">
        <f>VLOOKUP($D$3&amp;"_"&amp;AB$3,データシート2!$A:$SI,MATCH($R$2&amp;"_"&amp;$C42,データシート2!$A$1:$SI$1,0),0)</f>
        <v>0</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0</v>
      </c>
      <c r="H43" s="866">
        <f>VLOOKUP($D$3&amp;"_"&amp;H$3,データシート2!$A:$SI,MATCH($G$2&amp;"_"&amp;$C43,データシート2!$A$1:$SI$1,0),0)</f>
        <v>0</v>
      </c>
      <c r="I43" s="866">
        <f>VLOOKUP($D$3&amp;"_"&amp;I$3,データシート2!$A:$SI,MATCH($G$2&amp;"_"&amp;$C43,データシート2!$A$1:$SI$1,0),0)</f>
        <v>0</v>
      </c>
      <c r="J43" s="866">
        <f>VLOOKUP($D$3&amp;"_"&amp;J$3,データシート2!$A:$SI,MATCH($G$2&amp;"_"&amp;$C43,データシート2!$A$1:$SI$1,0),0)</f>
        <v>0</v>
      </c>
      <c r="K43" s="867">
        <f>VLOOKUP($D$3&amp;"_"&amp;K$3,データシート2!$A:$SI,MATCH($G$2&amp;"_"&amp;$C43,データシート2!$A$1:$SI$1,0),0)</f>
        <v>0</v>
      </c>
      <c r="L43" s="867">
        <f>VLOOKUP($D$3&amp;"_"&amp;L$3,データシート2!$A:$SI,MATCH($G$2&amp;"_"&amp;$C43,データシート2!$A$1:$SI$1,0),0)</f>
        <v>0</v>
      </c>
      <c r="M43" s="867">
        <f>VLOOKUP($D$3&amp;"_"&amp;M$3,データシート2!$A:$SI,MATCH($G$2&amp;"_"&amp;$C43,データシート2!$A$1:$SI$1,0),0)</f>
        <v>0</v>
      </c>
      <c r="N43" s="867">
        <f>VLOOKUP($D$3&amp;"_"&amp;N$3,データシート2!$A:$SI,MATCH($G$2&amp;"_"&amp;$C43,データシート2!$A$1:$SI$1,0),0)</f>
        <v>0</v>
      </c>
      <c r="O43" s="867">
        <f>VLOOKUP($D$3&amp;"_"&amp;O$3,データシート2!$A:$SI,MATCH($G$2&amp;"_"&amp;$C43,データシート2!$A$1:$SI$1,0),0)</f>
        <v>0</v>
      </c>
      <c r="P43" s="867">
        <f>VLOOKUP($D$3&amp;"_"&amp;P$3,データシート2!$A:$SI,MATCH($G$2&amp;"_"&amp;$C43,データシート2!$A$1:$SI$1,0),0)</f>
        <v>0</v>
      </c>
      <c r="Q43" s="868">
        <f>VLOOKUP($D$3&amp;"_"&amp;Q$3,データシート2!$A:$SI,MATCH($G$2&amp;"_"&amp;$C43,データシート2!$A$1:$SI$1,0),0)</f>
        <v>0</v>
      </c>
      <c r="R43" s="1056">
        <f>VLOOKUP($D$3&amp;"_"&amp;R$3,データシート2!$A:$SI,MATCH($R$2&amp;"_"&amp;$C43,データシート2!$A$1:$SI$1,0),0)</f>
        <v>0</v>
      </c>
      <c r="S43" s="1057">
        <f>VLOOKUP($D$3&amp;"_"&amp;S$3,データシート2!$A:$SI,MATCH($R$2&amp;"_"&amp;$C43,データシート2!$A$1:$SI$1,0),0)</f>
        <v>0</v>
      </c>
      <c r="T43" s="1057">
        <f>VLOOKUP($D$3&amp;"_"&amp;T$3,データシート2!$A:$SI,MATCH($R$2&amp;"_"&amp;$C43,データシート2!$A$1:$SI$1,0),0)</f>
        <v>0</v>
      </c>
      <c r="U43" s="1057">
        <f>VLOOKUP($D$3&amp;"_"&amp;U$3,データシート2!$A:$SI,MATCH($R$2&amp;"_"&amp;$C43,データシート2!$A$1:$SI$1,0),0)</f>
        <v>0</v>
      </c>
      <c r="V43" s="1057">
        <f>VLOOKUP($D$3&amp;"_"&amp;V$3,データシート2!$A:$SI,MATCH($R$2&amp;"_"&amp;$C43,データシート2!$A$1:$SI$1,0),0)</f>
        <v>0</v>
      </c>
      <c r="W43" s="1057">
        <f>VLOOKUP($D$3&amp;"_"&amp;W$3,データシート2!$A:$SI,MATCH($R$2&amp;"_"&amp;$C43,データシート2!$A$1:$SI$1,0),0)</f>
        <v>0</v>
      </c>
      <c r="X43" s="1057">
        <f>VLOOKUP($D$3&amp;"_"&amp;X$3,データシート2!$A:$SI,MATCH($R$2&amp;"_"&amp;$C43,データシート2!$A$1:$SI$1,0),0)</f>
        <v>0</v>
      </c>
      <c r="Y43" s="1057">
        <f>VLOOKUP($D$3&amp;"_"&amp;Y$3,データシート2!$A:$SI,MATCH($R$2&amp;"_"&amp;$C43,データシート2!$A$1:$SI$1,0),0)</f>
        <v>0</v>
      </c>
      <c r="Z43" s="1057">
        <f>VLOOKUP($D$3&amp;"_"&amp;Z$3,データシート2!$A:$SI,MATCH($R$2&amp;"_"&amp;$C43,データシート2!$A$1:$SI$1,0),0)</f>
        <v>0</v>
      </c>
      <c r="AA43" s="1057">
        <f>VLOOKUP($D$3&amp;"_"&amp;AA$3,データシート2!$A:$SI,MATCH($R$2&amp;"_"&amp;$C43,データシート2!$A$1:$SI$1,0),0)</f>
        <v>0</v>
      </c>
      <c r="AB43" s="1058">
        <f>VLOOKUP($D$3&amp;"_"&amp;AB$3,データシート2!$A:$SI,MATCH($R$2&amp;"_"&amp;$C43,データシート2!$A$1:$SI$1,0),0)</f>
        <v>0</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0</v>
      </c>
      <c r="H44" s="866">
        <f>VLOOKUP($D$3&amp;"_"&amp;H$3,データシート2!$A:$SI,MATCH($G$2&amp;"_"&amp;$C44,データシート2!$A$1:$SI$1,0),0)</f>
        <v>0</v>
      </c>
      <c r="I44" s="866">
        <f>VLOOKUP($D$3&amp;"_"&amp;I$3,データシート2!$A:$SI,MATCH($G$2&amp;"_"&amp;$C44,データシート2!$A$1:$SI$1,0),0)</f>
        <v>0</v>
      </c>
      <c r="J44" s="866">
        <f>VLOOKUP($D$3&amp;"_"&amp;J$3,データシート2!$A:$SI,MATCH($G$2&amp;"_"&amp;$C44,データシート2!$A$1:$SI$1,0),0)</f>
        <v>0</v>
      </c>
      <c r="K44" s="867">
        <f>VLOOKUP($D$3&amp;"_"&amp;K$3,データシート2!$A:$SI,MATCH($G$2&amp;"_"&amp;$C44,データシート2!$A$1:$SI$1,0),0)</f>
        <v>0</v>
      </c>
      <c r="L44" s="867">
        <f>VLOOKUP($D$3&amp;"_"&amp;L$3,データシート2!$A:$SI,MATCH($G$2&amp;"_"&amp;$C44,データシート2!$A$1:$SI$1,0),0)</f>
        <v>0</v>
      </c>
      <c r="M44" s="867">
        <f>VLOOKUP($D$3&amp;"_"&amp;M$3,データシート2!$A:$SI,MATCH($G$2&amp;"_"&amp;$C44,データシート2!$A$1:$SI$1,0),0)</f>
        <v>0</v>
      </c>
      <c r="N44" s="867">
        <f>VLOOKUP($D$3&amp;"_"&amp;N$3,データシート2!$A:$SI,MATCH($G$2&amp;"_"&amp;$C44,データシート2!$A$1:$SI$1,0),0)</f>
        <v>0</v>
      </c>
      <c r="O44" s="867">
        <f>VLOOKUP($D$3&amp;"_"&amp;O$3,データシート2!$A:$SI,MATCH($G$2&amp;"_"&amp;$C44,データシート2!$A$1:$SI$1,0),0)</f>
        <v>0</v>
      </c>
      <c r="P44" s="867">
        <f>VLOOKUP($D$3&amp;"_"&amp;P$3,データシート2!$A:$SI,MATCH($G$2&amp;"_"&amp;$C44,データシート2!$A$1:$SI$1,0),0)</f>
        <v>0</v>
      </c>
      <c r="Q44" s="868">
        <f>VLOOKUP($D$3&amp;"_"&amp;Q$3,データシート2!$A:$SI,MATCH($G$2&amp;"_"&amp;$C44,データシート2!$A$1:$SI$1,0),0)</f>
        <v>0</v>
      </c>
      <c r="R44" s="1056">
        <f>VLOOKUP($D$3&amp;"_"&amp;R$3,データシート2!$A:$SI,MATCH($R$2&amp;"_"&amp;$C44,データシート2!$A$1:$SI$1,0),0)</f>
        <v>0</v>
      </c>
      <c r="S44" s="1057">
        <f>VLOOKUP($D$3&amp;"_"&amp;S$3,データシート2!$A:$SI,MATCH($R$2&amp;"_"&amp;$C44,データシート2!$A$1:$SI$1,0),0)</f>
        <v>0</v>
      </c>
      <c r="T44" s="1057">
        <f>VLOOKUP($D$3&amp;"_"&amp;T$3,データシート2!$A:$SI,MATCH($R$2&amp;"_"&amp;$C44,データシート2!$A$1:$SI$1,0),0)</f>
        <v>0</v>
      </c>
      <c r="U44" s="1057">
        <f>VLOOKUP($D$3&amp;"_"&amp;U$3,データシート2!$A:$SI,MATCH($R$2&amp;"_"&amp;$C44,データシート2!$A$1:$SI$1,0),0)</f>
        <v>0</v>
      </c>
      <c r="V44" s="1057">
        <f>VLOOKUP($D$3&amp;"_"&amp;V$3,データシート2!$A:$SI,MATCH($R$2&amp;"_"&amp;$C44,データシート2!$A$1:$SI$1,0),0)</f>
        <v>0</v>
      </c>
      <c r="W44" s="1057">
        <f>VLOOKUP($D$3&amp;"_"&amp;W$3,データシート2!$A:$SI,MATCH($R$2&amp;"_"&amp;$C44,データシート2!$A$1:$SI$1,0),0)</f>
        <v>0</v>
      </c>
      <c r="X44" s="1057">
        <f>VLOOKUP($D$3&amp;"_"&amp;X$3,データシート2!$A:$SI,MATCH($R$2&amp;"_"&amp;$C44,データシート2!$A$1:$SI$1,0),0)</f>
        <v>0</v>
      </c>
      <c r="Y44" s="1057">
        <f>VLOOKUP($D$3&amp;"_"&amp;Y$3,データシート2!$A:$SI,MATCH($R$2&amp;"_"&amp;$C44,データシート2!$A$1:$SI$1,0),0)</f>
        <v>0</v>
      </c>
      <c r="Z44" s="1057">
        <f>VLOOKUP($D$3&amp;"_"&amp;Z$3,データシート2!$A:$SI,MATCH($R$2&amp;"_"&amp;$C44,データシート2!$A$1:$SI$1,0),0)</f>
        <v>0</v>
      </c>
      <c r="AA44" s="1057">
        <f>VLOOKUP($D$3&amp;"_"&amp;AA$3,データシート2!$A:$SI,MATCH($R$2&amp;"_"&amp;$C44,データシート2!$A$1:$SI$1,0),0)</f>
        <v>0</v>
      </c>
      <c r="AB44" s="1058">
        <f>VLOOKUP($D$3&amp;"_"&amp;AB$3,データシート2!$A:$SI,MATCH($R$2&amp;"_"&amp;$C44,データシート2!$A$1:$SI$1,0),0)</f>
        <v>0</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0</v>
      </c>
      <c r="H45" s="866">
        <f>VLOOKUP($D$3&amp;"_"&amp;H$3,データシート2!$A:$SI,MATCH($G$2&amp;"_"&amp;$C45,データシート2!$A$1:$SI$1,0),0)</f>
        <v>0</v>
      </c>
      <c r="I45" s="866">
        <f>VLOOKUP($D$3&amp;"_"&amp;I$3,データシート2!$A:$SI,MATCH($G$2&amp;"_"&amp;$C45,データシート2!$A$1:$SI$1,0),0)</f>
        <v>0</v>
      </c>
      <c r="J45" s="866">
        <f>VLOOKUP($D$3&amp;"_"&amp;J$3,データシート2!$A:$SI,MATCH($G$2&amp;"_"&amp;$C45,データシート2!$A$1:$SI$1,0),0)</f>
        <v>0</v>
      </c>
      <c r="K45" s="867">
        <f>VLOOKUP($D$3&amp;"_"&amp;K$3,データシート2!$A:$SI,MATCH($G$2&amp;"_"&amp;$C45,データシート2!$A$1:$SI$1,0),0)</f>
        <v>0</v>
      </c>
      <c r="L45" s="867">
        <f>VLOOKUP($D$3&amp;"_"&amp;L$3,データシート2!$A:$SI,MATCH($G$2&amp;"_"&amp;$C45,データシート2!$A$1:$SI$1,0),0)</f>
        <v>0</v>
      </c>
      <c r="M45" s="867">
        <f>VLOOKUP($D$3&amp;"_"&amp;M$3,データシート2!$A:$SI,MATCH($G$2&amp;"_"&amp;$C45,データシート2!$A$1:$SI$1,0),0)</f>
        <v>0</v>
      </c>
      <c r="N45" s="867">
        <f>VLOOKUP($D$3&amp;"_"&amp;N$3,データシート2!$A:$SI,MATCH($G$2&amp;"_"&amp;$C45,データシート2!$A$1:$SI$1,0),0)</f>
        <v>0</v>
      </c>
      <c r="O45" s="867">
        <f>VLOOKUP($D$3&amp;"_"&amp;O$3,データシート2!$A:$SI,MATCH($G$2&amp;"_"&amp;$C45,データシート2!$A$1:$SI$1,0),0)</f>
        <v>0</v>
      </c>
      <c r="P45" s="867">
        <f>VLOOKUP($D$3&amp;"_"&amp;P$3,データシート2!$A:$SI,MATCH($G$2&amp;"_"&amp;$C45,データシート2!$A$1:$SI$1,0),0)</f>
        <v>0</v>
      </c>
      <c r="Q45" s="868">
        <f>VLOOKUP($D$3&amp;"_"&amp;Q$3,データシート2!$A:$SI,MATCH($G$2&amp;"_"&amp;$C45,データシート2!$A$1:$SI$1,0),0)</f>
        <v>0</v>
      </c>
      <c r="R45" s="1056">
        <f>VLOOKUP($D$3&amp;"_"&amp;R$3,データシート2!$A:$SI,MATCH($R$2&amp;"_"&amp;$C45,データシート2!$A$1:$SI$1,0),0)</f>
        <v>0</v>
      </c>
      <c r="S45" s="1057">
        <f>VLOOKUP($D$3&amp;"_"&amp;S$3,データシート2!$A:$SI,MATCH($R$2&amp;"_"&amp;$C45,データシート2!$A$1:$SI$1,0),0)</f>
        <v>0</v>
      </c>
      <c r="T45" s="1057">
        <f>VLOOKUP($D$3&amp;"_"&amp;T$3,データシート2!$A:$SI,MATCH($R$2&amp;"_"&amp;$C45,データシート2!$A$1:$SI$1,0),0)</f>
        <v>0</v>
      </c>
      <c r="U45" s="1057">
        <f>VLOOKUP($D$3&amp;"_"&amp;U$3,データシート2!$A:$SI,MATCH($R$2&amp;"_"&amp;$C45,データシート2!$A$1:$SI$1,0),0)</f>
        <v>0</v>
      </c>
      <c r="V45" s="1057">
        <f>VLOOKUP($D$3&amp;"_"&amp;V$3,データシート2!$A:$SI,MATCH($R$2&amp;"_"&amp;$C45,データシート2!$A$1:$SI$1,0),0)</f>
        <v>0</v>
      </c>
      <c r="W45" s="1057">
        <f>VLOOKUP($D$3&amp;"_"&amp;W$3,データシート2!$A:$SI,MATCH($R$2&amp;"_"&amp;$C45,データシート2!$A$1:$SI$1,0),0)</f>
        <v>0</v>
      </c>
      <c r="X45" s="1057">
        <f>VLOOKUP($D$3&amp;"_"&amp;X$3,データシート2!$A:$SI,MATCH($R$2&amp;"_"&amp;$C45,データシート2!$A$1:$SI$1,0),0)</f>
        <v>0</v>
      </c>
      <c r="Y45" s="1057">
        <f>VLOOKUP($D$3&amp;"_"&amp;Y$3,データシート2!$A:$SI,MATCH($R$2&amp;"_"&amp;$C45,データシート2!$A$1:$SI$1,0),0)</f>
        <v>0</v>
      </c>
      <c r="Z45" s="1057">
        <f>VLOOKUP($D$3&amp;"_"&amp;Z$3,データシート2!$A:$SI,MATCH($R$2&amp;"_"&amp;$C45,データシート2!$A$1:$SI$1,0),0)</f>
        <v>0</v>
      </c>
      <c r="AA45" s="1057">
        <f>VLOOKUP($D$3&amp;"_"&amp;AA$3,データシート2!$A:$SI,MATCH($R$2&amp;"_"&amp;$C45,データシート2!$A$1:$SI$1,0),0)</f>
        <v>0</v>
      </c>
      <c r="AB45" s="1058">
        <f>VLOOKUP($D$3&amp;"_"&amp;AB$3,データシート2!$A:$SI,MATCH($R$2&amp;"_"&amp;$C45,データシート2!$A$1:$SI$1,0),0)</f>
        <v>0</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0</v>
      </c>
      <c r="H46" s="866">
        <f>VLOOKUP($D$3&amp;"_"&amp;H$3,データシート2!$A:$SI,MATCH($G$2&amp;"_"&amp;$C46,データシート2!$A$1:$SI$1,0),0)</f>
        <v>0</v>
      </c>
      <c r="I46" s="866">
        <f>VLOOKUP($D$3&amp;"_"&amp;I$3,データシート2!$A:$SI,MATCH($G$2&amp;"_"&amp;$C46,データシート2!$A$1:$SI$1,0),0)</f>
        <v>0</v>
      </c>
      <c r="J46" s="866">
        <f>VLOOKUP($D$3&amp;"_"&amp;J$3,データシート2!$A:$SI,MATCH($G$2&amp;"_"&amp;$C46,データシート2!$A$1:$SI$1,0),0)</f>
        <v>0</v>
      </c>
      <c r="K46" s="867">
        <f>VLOOKUP($D$3&amp;"_"&amp;K$3,データシート2!$A:$SI,MATCH($G$2&amp;"_"&amp;$C46,データシート2!$A$1:$SI$1,0),0)</f>
        <v>0</v>
      </c>
      <c r="L46" s="867">
        <f>VLOOKUP($D$3&amp;"_"&amp;L$3,データシート2!$A:$SI,MATCH($G$2&amp;"_"&amp;$C46,データシート2!$A$1:$SI$1,0),0)</f>
        <v>0</v>
      </c>
      <c r="M46" s="867">
        <f>VLOOKUP($D$3&amp;"_"&amp;M$3,データシート2!$A:$SI,MATCH($G$2&amp;"_"&amp;$C46,データシート2!$A$1:$SI$1,0),0)</f>
        <v>0</v>
      </c>
      <c r="N46" s="867">
        <f>VLOOKUP($D$3&amp;"_"&amp;N$3,データシート2!$A:$SI,MATCH($G$2&amp;"_"&amp;$C46,データシート2!$A$1:$SI$1,0),0)</f>
        <v>0</v>
      </c>
      <c r="O46" s="867">
        <f>VLOOKUP($D$3&amp;"_"&amp;O$3,データシート2!$A:$SI,MATCH($G$2&amp;"_"&amp;$C46,データシート2!$A$1:$SI$1,0),0)</f>
        <v>0</v>
      </c>
      <c r="P46" s="867">
        <f>VLOOKUP($D$3&amp;"_"&amp;P$3,データシート2!$A:$SI,MATCH($G$2&amp;"_"&amp;$C46,データシート2!$A$1:$SI$1,0),0)</f>
        <v>0</v>
      </c>
      <c r="Q46" s="868">
        <f>VLOOKUP($D$3&amp;"_"&amp;Q$3,データシート2!$A:$SI,MATCH($G$2&amp;"_"&amp;$C46,データシート2!$A$1:$SI$1,0),0)</f>
        <v>0</v>
      </c>
      <c r="R46" s="1056">
        <f>VLOOKUP($D$3&amp;"_"&amp;R$3,データシート2!$A:$SI,MATCH($R$2&amp;"_"&amp;$C46,データシート2!$A$1:$SI$1,0),0)</f>
        <v>0</v>
      </c>
      <c r="S46" s="1057">
        <f>VLOOKUP($D$3&amp;"_"&amp;S$3,データシート2!$A:$SI,MATCH($R$2&amp;"_"&amp;$C46,データシート2!$A$1:$SI$1,0),0)</f>
        <v>0</v>
      </c>
      <c r="T46" s="1057">
        <f>VLOOKUP($D$3&amp;"_"&amp;T$3,データシート2!$A:$SI,MATCH($R$2&amp;"_"&amp;$C46,データシート2!$A$1:$SI$1,0),0)</f>
        <v>0</v>
      </c>
      <c r="U46" s="1057">
        <f>VLOOKUP($D$3&amp;"_"&amp;U$3,データシート2!$A:$SI,MATCH($R$2&amp;"_"&amp;$C46,データシート2!$A$1:$SI$1,0),0)</f>
        <v>0</v>
      </c>
      <c r="V46" s="1057">
        <f>VLOOKUP($D$3&amp;"_"&amp;V$3,データシート2!$A:$SI,MATCH($R$2&amp;"_"&amp;$C46,データシート2!$A$1:$SI$1,0),0)</f>
        <v>0</v>
      </c>
      <c r="W46" s="1057">
        <f>VLOOKUP($D$3&amp;"_"&amp;W$3,データシート2!$A:$SI,MATCH($R$2&amp;"_"&amp;$C46,データシート2!$A$1:$SI$1,0),0)</f>
        <v>0</v>
      </c>
      <c r="X46" s="1057">
        <f>VLOOKUP($D$3&amp;"_"&amp;X$3,データシート2!$A:$SI,MATCH($R$2&amp;"_"&amp;$C46,データシート2!$A$1:$SI$1,0),0)</f>
        <v>0</v>
      </c>
      <c r="Y46" s="1057">
        <f>VLOOKUP($D$3&amp;"_"&amp;Y$3,データシート2!$A:$SI,MATCH($R$2&amp;"_"&amp;$C46,データシート2!$A$1:$SI$1,0),0)</f>
        <v>0</v>
      </c>
      <c r="Z46" s="1057">
        <f>VLOOKUP($D$3&amp;"_"&amp;Z$3,データシート2!$A:$SI,MATCH($R$2&amp;"_"&amp;$C46,データシート2!$A$1:$SI$1,0),0)</f>
        <v>0</v>
      </c>
      <c r="AA46" s="1057">
        <f>VLOOKUP($D$3&amp;"_"&amp;AA$3,データシート2!$A:$SI,MATCH($R$2&amp;"_"&amp;$C46,データシート2!$A$1:$SI$1,0),0)</f>
        <v>0</v>
      </c>
      <c r="AB46" s="1058">
        <f>VLOOKUP($D$3&amp;"_"&amp;AB$3,データシート2!$A:$SI,MATCH($R$2&amp;"_"&amp;$C46,データシート2!$A$1:$SI$1,0),0)</f>
        <v>0</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0</v>
      </c>
      <c r="H47" s="866">
        <f>VLOOKUP($D$3&amp;"_"&amp;H$3,データシート2!$A:$SI,MATCH($G$2&amp;"_"&amp;$C47,データシート2!$A$1:$SI$1,0),0)</f>
        <v>0</v>
      </c>
      <c r="I47" s="866">
        <f>VLOOKUP($D$3&amp;"_"&amp;I$3,データシート2!$A:$SI,MATCH($G$2&amp;"_"&amp;$C47,データシート2!$A$1:$SI$1,0),0)</f>
        <v>0</v>
      </c>
      <c r="J47" s="866">
        <f>VLOOKUP($D$3&amp;"_"&amp;J$3,データシート2!$A:$SI,MATCH($G$2&amp;"_"&amp;$C47,データシート2!$A$1:$SI$1,0),0)</f>
        <v>0</v>
      </c>
      <c r="K47" s="867">
        <f>VLOOKUP($D$3&amp;"_"&amp;K$3,データシート2!$A:$SI,MATCH($G$2&amp;"_"&amp;$C47,データシート2!$A$1:$SI$1,0),0)</f>
        <v>0</v>
      </c>
      <c r="L47" s="867">
        <f>VLOOKUP($D$3&amp;"_"&amp;L$3,データシート2!$A:$SI,MATCH($G$2&amp;"_"&amp;$C47,データシート2!$A$1:$SI$1,0),0)</f>
        <v>0</v>
      </c>
      <c r="M47" s="867">
        <f>VLOOKUP($D$3&amp;"_"&amp;M$3,データシート2!$A:$SI,MATCH($G$2&amp;"_"&amp;$C47,データシート2!$A$1:$SI$1,0),0)</f>
        <v>0</v>
      </c>
      <c r="N47" s="867">
        <f>VLOOKUP($D$3&amp;"_"&amp;N$3,データシート2!$A:$SI,MATCH($G$2&amp;"_"&amp;$C47,データシート2!$A$1:$SI$1,0),0)</f>
        <v>0</v>
      </c>
      <c r="O47" s="867">
        <f>VLOOKUP($D$3&amp;"_"&amp;O$3,データシート2!$A:$SI,MATCH($G$2&amp;"_"&amp;$C47,データシート2!$A$1:$SI$1,0),0)</f>
        <v>0</v>
      </c>
      <c r="P47" s="867">
        <f>VLOOKUP($D$3&amp;"_"&amp;P$3,データシート2!$A:$SI,MATCH($G$2&amp;"_"&amp;$C47,データシート2!$A$1:$SI$1,0),0)</f>
        <v>0</v>
      </c>
      <c r="Q47" s="868">
        <f>VLOOKUP($D$3&amp;"_"&amp;Q$3,データシート2!$A:$SI,MATCH($G$2&amp;"_"&amp;$C47,データシート2!$A$1:$SI$1,0),0)</f>
        <v>0</v>
      </c>
      <c r="R47" s="1056">
        <f>VLOOKUP($D$3&amp;"_"&amp;R$3,データシート2!$A:$SI,MATCH($R$2&amp;"_"&amp;$C47,データシート2!$A$1:$SI$1,0),0)</f>
        <v>0</v>
      </c>
      <c r="S47" s="1057">
        <f>VLOOKUP($D$3&amp;"_"&amp;S$3,データシート2!$A:$SI,MATCH($R$2&amp;"_"&amp;$C47,データシート2!$A$1:$SI$1,0),0)</f>
        <v>0</v>
      </c>
      <c r="T47" s="1057">
        <f>VLOOKUP($D$3&amp;"_"&amp;T$3,データシート2!$A:$SI,MATCH($R$2&amp;"_"&amp;$C47,データシート2!$A$1:$SI$1,0),0)</f>
        <v>0</v>
      </c>
      <c r="U47" s="1057">
        <f>VLOOKUP($D$3&amp;"_"&amp;U$3,データシート2!$A:$SI,MATCH($R$2&amp;"_"&amp;$C47,データシート2!$A$1:$SI$1,0),0)</f>
        <v>0</v>
      </c>
      <c r="V47" s="1057">
        <f>VLOOKUP($D$3&amp;"_"&amp;V$3,データシート2!$A:$SI,MATCH($R$2&amp;"_"&amp;$C47,データシート2!$A$1:$SI$1,0),0)</f>
        <v>0</v>
      </c>
      <c r="W47" s="1057">
        <f>VLOOKUP($D$3&amp;"_"&amp;W$3,データシート2!$A:$SI,MATCH($R$2&amp;"_"&amp;$C47,データシート2!$A$1:$SI$1,0),0)</f>
        <v>0</v>
      </c>
      <c r="X47" s="1057">
        <f>VLOOKUP($D$3&amp;"_"&amp;X$3,データシート2!$A:$SI,MATCH($R$2&amp;"_"&amp;$C47,データシート2!$A$1:$SI$1,0),0)</f>
        <v>0</v>
      </c>
      <c r="Y47" s="1057">
        <f>VLOOKUP($D$3&amp;"_"&amp;Y$3,データシート2!$A:$SI,MATCH($R$2&amp;"_"&amp;$C47,データシート2!$A$1:$SI$1,0),0)</f>
        <v>0</v>
      </c>
      <c r="Z47" s="1057">
        <f>VLOOKUP($D$3&amp;"_"&amp;Z$3,データシート2!$A:$SI,MATCH($R$2&amp;"_"&amp;$C47,データシート2!$A$1:$SI$1,0),0)</f>
        <v>0</v>
      </c>
      <c r="AA47" s="1057">
        <f>VLOOKUP($D$3&amp;"_"&amp;AA$3,データシート2!$A:$SI,MATCH($R$2&amp;"_"&amp;$C47,データシート2!$A$1:$SI$1,0),0)</f>
        <v>0</v>
      </c>
      <c r="AB47" s="1058">
        <f>VLOOKUP($D$3&amp;"_"&amp;AB$3,データシート2!$A:$SI,MATCH($R$2&amp;"_"&amp;$C47,データシート2!$A$1:$SI$1,0),0)</f>
        <v>0</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0</v>
      </c>
      <c r="H48" s="866">
        <f>VLOOKUP($D$3&amp;"_"&amp;H$3,データシート2!$A:$SI,MATCH($G$2&amp;"_"&amp;$C48,データシート2!$A$1:$SI$1,0),0)</f>
        <v>0</v>
      </c>
      <c r="I48" s="866">
        <f>VLOOKUP($D$3&amp;"_"&amp;I$3,データシート2!$A:$SI,MATCH($G$2&amp;"_"&amp;$C48,データシート2!$A$1:$SI$1,0),0)</f>
        <v>0</v>
      </c>
      <c r="J48" s="866">
        <f>VLOOKUP($D$3&amp;"_"&amp;J$3,データシート2!$A:$SI,MATCH($G$2&amp;"_"&amp;$C48,データシート2!$A$1:$SI$1,0),0)</f>
        <v>0</v>
      </c>
      <c r="K48" s="867">
        <f>VLOOKUP($D$3&amp;"_"&amp;K$3,データシート2!$A:$SI,MATCH($G$2&amp;"_"&amp;$C48,データシート2!$A$1:$SI$1,0),0)</f>
        <v>0</v>
      </c>
      <c r="L48" s="867">
        <f>VLOOKUP($D$3&amp;"_"&amp;L$3,データシート2!$A:$SI,MATCH($G$2&amp;"_"&amp;$C48,データシート2!$A$1:$SI$1,0),0)</f>
        <v>0</v>
      </c>
      <c r="M48" s="867">
        <f>VLOOKUP($D$3&amp;"_"&amp;M$3,データシート2!$A:$SI,MATCH($G$2&amp;"_"&amp;$C48,データシート2!$A$1:$SI$1,0),0)</f>
        <v>0</v>
      </c>
      <c r="N48" s="867">
        <f>VLOOKUP($D$3&amp;"_"&amp;N$3,データシート2!$A:$SI,MATCH($G$2&amp;"_"&amp;$C48,データシート2!$A$1:$SI$1,0),0)</f>
        <v>0</v>
      </c>
      <c r="O48" s="867">
        <f>VLOOKUP($D$3&amp;"_"&amp;O$3,データシート2!$A:$SI,MATCH($G$2&amp;"_"&amp;$C48,データシート2!$A$1:$SI$1,0),0)</f>
        <v>0</v>
      </c>
      <c r="P48" s="867">
        <f>VLOOKUP($D$3&amp;"_"&amp;P$3,データシート2!$A:$SI,MATCH($G$2&amp;"_"&amp;$C48,データシート2!$A$1:$SI$1,0),0)</f>
        <v>0</v>
      </c>
      <c r="Q48" s="868">
        <f>VLOOKUP($D$3&amp;"_"&amp;Q$3,データシート2!$A:$SI,MATCH($G$2&amp;"_"&amp;$C48,データシート2!$A$1:$SI$1,0),0)</f>
        <v>0</v>
      </c>
      <c r="R48" s="1056">
        <f>VLOOKUP($D$3&amp;"_"&amp;R$3,データシート2!$A:$SI,MATCH($R$2&amp;"_"&amp;$C48,データシート2!$A$1:$SI$1,0),0)</f>
        <v>0</v>
      </c>
      <c r="S48" s="1057">
        <f>VLOOKUP($D$3&amp;"_"&amp;S$3,データシート2!$A:$SI,MATCH($R$2&amp;"_"&amp;$C48,データシート2!$A$1:$SI$1,0),0)</f>
        <v>0</v>
      </c>
      <c r="T48" s="1057">
        <f>VLOOKUP($D$3&amp;"_"&amp;T$3,データシート2!$A:$SI,MATCH($R$2&amp;"_"&amp;$C48,データシート2!$A$1:$SI$1,0),0)</f>
        <v>0</v>
      </c>
      <c r="U48" s="1057">
        <f>VLOOKUP($D$3&amp;"_"&amp;U$3,データシート2!$A:$SI,MATCH($R$2&amp;"_"&amp;$C48,データシート2!$A$1:$SI$1,0),0)</f>
        <v>0</v>
      </c>
      <c r="V48" s="1057">
        <f>VLOOKUP($D$3&amp;"_"&amp;V$3,データシート2!$A:$SI,MATCH($R$2&amp;"_"&amp;$C48,データシート2!$A$1:$SI$1,0),0)</f>
        <v>0</v>
      </c>
      <c r="W48" s="1057">
        <f>VLOOKUP($D$3&amp;"_"&amp;W$3,データシート2!$A:$SI,MATCH($R$2&amp;"_"&amp;$C48,データシート2!$A$1:$SI$1,0),0)</f>
        <v>0</v>
      </c>
      <c r="X48" s="1057">
        <f>VLOOKUP($D$3&amp;"_"&amp;X$3,データシート2!$A:$SI,MATCH($R$2&amp;"_"&amp;$C48,データシート2!$A$1:$SI$1,0),0)</f>
        <v>0</v>
      </c>
      <c r="Y48" s="1057">
        <f>VLOOKUP($D$3&amp;"_"&amp;Y$3,データシート2!$A:$SI,MATCH($R$2&amp;"_"&amp;$C48,データシート2!$A$1:$SI$1,0),0)</f>
        <v>0</v>
      </c>
      <c r="Z48" s="1057">
        <f>VLOOKUP($D$3&amp;"_"&amp;Z$3,データシート2!$A:$SI,MATCH($R$2&amp;"_"&amp;$C48,データシート2!$A$1:$SI$1,0),0)</f>
        <v>0</v>
      </c>
      <c r="AA48" s="1057">
        <f>VLOOKUP($D$3&amp;"_"&amp;AA$3,データシート2!$A:$SI,MATCH($R$2&amp;"_"&amp;$C48,データシート2!$A$1:$SI$1,0),0)</f>
        <v>0</v>
      </c>
      <c r="AB48" s="1058">
        <f>VLOOKUP($D$3&amp;"_"&amp;AB$3,データシート2!$A:$SI,MATCH($R$2&amp;"_"&amp;$C48,データシート2!$A$1:$SI$1,0),0)</f>
        <v>0</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0</v>
      </c>
      <c r="H49" s="866">
        <f>VLOOKUP($D$3&amp;"_"&amp;H$3,データシート2!$A:$SI,MATCH($G$2&amp;"_"&amp;$C49,データシート2!$A$1:$SI$1,0),0)</f>
        <v>0</v>
      </c>
      <c r="I49" s="866">
        <f>VLOOKUP($D$3&amp;"_"&amp;I$3,データシート2!$A:$SI,MATCH($G$2&amp;"_"&amp;$C49,データシート2!$A$1:$SI$1,0),0)</f>
        <v>0</v>
      </c>
      <c r="J49" s="866">
        <f>VLOOKUP($D$3&amp;"_"&amp;J$3,データシート2!$A:$SI,MATCH($G$2&amp;"_"&amp;$C49,データシート2!$A$1:$SI$1,0),0)</f>
        <v>0</v>
      </c>
      <c r="K49" s="867">
        <f>VLOOKUP($D$3&amp;"_"&amp;K$3,データシート2!$A:$SI,MATCH($G$2&amp;"_"&amp;$C49,データシート2!$A$1:$SI$1,0),0)</f>
        <v>0</v>
      </c>
      <c r="L49" s="867">
        <f>VLOOKUP($D$3&amp;"_"&amp;L$3,データシート2!$A:$SI,MATCH($G$2&amp;"_"&amp;$C49,データシート2!$A$1:$SI$1,0),0)</f>
        <v>0</v>
      </c>
      <c r="M49" s="867">
        <f>VLOOKUP($D$3&amp;"_"&amp;M$3,データシート2!$A:$SI,MATCH($G$2&amp;"_"&amp;$C49,データシート2!$A$1:$SI$1,0),0)</f>
        <v>0</v>
      </c>
      <c r="N49" s="867">
        <f>VLOOKUP($D$3&amp;"_"&amp;N$3,データシート2!$A:$SI,MATCH($G$2&amp;"_"&amp;$C49,データシート2!$A$1:$SI$1,0),0)</f>
        <v>0</v>
      </c>
      <c r="O49" s="867">
        <f>VLOOKUP($D$3&amp;"_"&amp;O$3,データシート2!$A:$SI,MATCH($G$2&amp;"_"&amp;$C49,データシート2!$A$1:$SI$1,0),0)</f>
        <v>0</v>
      </c>
      <c r="P49" s="867">
        <f>VLOOKUP($D$3&amp;"_"&amp;P$3,データシート2!$A:$SI,MATCH($G$2&amp;"_"&amp;$C49,データシート2!$A$1:$SI$1,0),0)</f>
        <v>0</v>
      </c>
      <c r="Q49" s="868">
        <f>VLOOKUP($D$3&amp;"_"&amp;Q$3,データシート2!$A:$SI,MATCH($G$2&amp;"_"&amp;$C49,データシート2!$A$1:$SI$1,0),0)</f>
        <v>0</v>
      </c>
      <c r="R49" s="1056">
        <f>VLOOKUP($D$3&amp;"_"&amp;R$3,データシート2!$A:$SI,MATCH($R$2&amp;"_"&amp;$C49,データシート2!$A$1:$SI$1,0),0)</f>
        <v>0</v>
      </c>
      <c r="S49" s="1057">
        <f>VLOOKUP($D$3&amp;"_"&amp;S$3,データシート2!$A:$SI,MATCH($R$2&amp;"_"&amp;$C49,データシート2!$A$1:$SI$1,0),0)</f>
        <v>0</v>
      </c>
      <c r="T49" s="1057">
        <f>VLOOKUP($D$3&amp;"_"&amp;T$3,データシート2!$A:$SI,MATCH($R$2&amp;"_"&amp;$C49,データシート2!$A$1:$SI$1,0),0)</f>
        <v>0</v>
      </c>
      <c r="U49" s="1057">
        <f>VLOOKUP($D$3&amp;"_"&amp;U$3,データシート2!$A:$SI,MATCH($R$2&amp;"_"&amp;$C49,データシート2!$A$1:$SI$1,0),0)</f>
        <v>0</v>
      </c>
      <c r="V49" s="1057">
        <f>VLOOKUP($D$3&amp;"_"&amp;V$3,データシート2!$A:$SI,MATCH($R$2&amp;"_"&amp;$C49,データシート2!$A$1:$SI$1,0),0)</f>
        <v>0</v>
      </c>
      <c r="W49" s="1057">
        <f>VLOOKUP($D$3&amp;"_"&amp;W$3,データシート2!$A:$SI,MATCH($R$2&amp;"_"&amp;$C49,データシート2!$A$1:$SI$1,0),0)</f>
        <v>0</v>
      </c>
      <c r="X49" s="1057">
        <f>VLOOKUP($D$3&amp;"_"&amp;X$3,データシート2!$A:$SI,MATCH($R$2&amp;"_"&amp;$C49,データシート2!$A$1:$SI$1,0),0)</f>
        <v>0</v>
      </c>
      <c r="Y49" s="1057">
        <f>VLOOKUP($D$3&amp;"_"&amp;Y$3,データシート2!$A:$SI,MATCH($R$2&amp;"_"&amp;$C49,データシート2!$A$1:$SI$1,0),0)</f>
        <v>0</v>
      </c>
      <c r="Z49" s="1057">
        <f>VLOOKUP($D$3&amp;"_"&amp;Z$3,データシート2!$A:$SI,MATCH($R$2&amp;"_"&amp;$C49,データシート2!$A$1:$SI$1,0),0)</f>
        <v>0</v>
      </c>
      <c r="AA49" s="1057">
        <f>VLOOKUP($D$3&amp;"_"&amp;AA$3,データシート2!$A:$SI,MATCH($R$2&amp;"_"&amp;$C49,データシート2!$A$1:$SI$1,0),0)</f>
        <v>0</v>
      </c>
      <c r="AB49" s="1058">
        <f>VLOOKUP($D$3&amp;"_"&amp;AB$3,データシート2!$A:$SI,MATCH($R$2&amp;"_"&amp;$C49,データシート2!$A$1:$SI$1,0),0)</f>
        <v>0</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0</v>
      </c>
      <c r="H50" s="866">
        <f>VLOOKUP($D$3&amp;"_"&amp;H$3,データシート2!$A:$SI,MATCH($G$2&amp;"_"&amp;$C50,データシート2!$A$1:$SI$1,0),0)</f>
        <v>0</v>
      </c>
      <c r="I50" s="866">
        <f>VLOOKUP($D$3&amp;"_"&amp;I$3,データシート2!$A:$SI,MATCH($G$2&amp;"_"&amp;$C50,データシート2!$A$1:$SI$1,0),0)</f>
        <v>0</v>
      </c>
      <c r="J50" s="866">
        <f>VLOOKUP($D$3&amp;"_"&amp;J$3,データシート2!$A:$SI,MATCH($G$2&amp;"_"&amp;$C50,データシート2!$A$1:$SI$1,0),0)</f>
        <v>0</v>
      </c>
      <c r="K50" s="867">
        <f>VLOOKUP($D$3&amp;"_"&amp;K$3,データシート2!$A:$SI,MATCH($G$2&amp;"_"&amp;$C50,データシート2!$A$1:$SI$1,0),0)</f>
        <v>0</v>
      </c>
      <c r="L50" s="867">
        <f>VLOOKUP($D$3&amp;"_"&amp;L$3,データシート2!$A:$SI,MATCH($G$2&amp;"_"&amp;$C50,データシート2!$A$1:$SI$1,0),0)</f>
        <v>0</v>
      </c>
      <c r="M50" s="867">
        <f>VLOOKUP($D$3&amp;"_"&amp;M$3,データシート2!$A:$SI,MATCH($G$2&amp;"_"&amp;$C50,データシート2!$A$1:$SI$1,0),0)</f>
        <v>0</v>
      </c>
      <c r="N50" s="867">
        <f>VLOOKUP($D$3&amp;"_"&amp;N$3,データシート2!$A:$SI,MATCH($G$2&amp;"_"&amp;$C50,データシート2!$A$1:$SI$1,0),0)</f>
        <v>0</v>
      </c>
      <c r="O50" s="867">
        <f>VLOOKUP($D$3&amp;"_"&amp;O$3,データシート2!$A:$SI,MATCH($G$2&amp;"_"&amp;$C50,データシート2!$A$1:$SI$1,0),0)</f>
        <v>0</v>
      </c>
      <c r="P50" s="867">
        <f>VLOOKUP($D$3&amp;"_"&amp;P$3,データシート2!$A:$SI,MATCH($G$2&amp;"_"&amp;$C50,データシート2!$A$1:$SI$1,0),0)</f>
        <v>0</v>
      </c>
      <c r="Q50" s="868">
        <f>VLOOKUP($D$3&amp;"_"&amp;Q$3,データシート2!$A:$SI,MATCH($G$2&amp;"_"&amp;$C50,データシート2!$A$1:$SI$1,0),0)</f>
        <v>0</v>
      </c>
      <c r="R50" s="1056">
        <f>VLOOKUP($D$3&amp;"_"&amp;R$3,データシート2!$A:$SI,MATCH($R$2&amp;"_"&amp;$C50,データシート2!$A$1:$SI$1,0),0)</f>
        <v>0</v>
      </c>
      <c r="S50" s="1057">
        <f>VLOOKUP($D$3&amp;"_"&amp;S$3,データシート2!$A:$SI,MATCH($R$2&amp;"_"&amp;$C50,データシート2!$A$1:$SI$1,0),0)</f>
        <v>0</v>
      </c>
      <c r="T50" s="1057">
        <f>VLOOKUP($D$3&amp;"_"&amp;T$3,データシート2!$A:$SI,MATCH($R$2&amp;"_"&amp;$C50,データシート2!$A$1:$SI$1,0),0)</f>
        <v>0</v>
      </c>
      <c r="U50" s="1057">
        <f>VLOOKUP($D$3&amp;"_"&amp;U$3,データシート2!$A:$SI,MATCH($R$2&amp;"_"&amp;$C50,データシート2!$A$1:$SI$1,0),0)</f>
        <v>0</v>
      </c>
      <c r="V50" s="1057">
        <f>VLOOKUP($D$3&amp;"_"&amp;V$3,データシート2!$A:$SI,MATCH($R$2&amp;"_"&amp;$C50,データシート2!$A$1:$SI$1,0),0)</f>
        <v>0</v>
      </c>
      <c r="W50" s="1057">
        <f>VLOOKUP($D$3&amp;"_"&amp;W$3,データシート2!$A:$SI,MATCH($R$2&amp;"_"&amp;$C50,データシート2!$A$1:$SI$1,0),0)</f>
        <v>0</v>
      </c>
      <c r="X50" s="1057">
        <f>VLOOKUP($D$3&amp;"_"&amp;X$3,データシート2!$A:$SI,MATCH($R$2&amp;"_"&amp;$C50,データシート2!$A$1:$SI$1,0),0)</f>
        <v>0</v>
      </c>
      <c r="Y50" s="1057">
        <f>VLOOKUP($D$3&amp;"_"&amp;Y$3,データシート2!$A:$SI,MATCH($R$2&amp;"_"&amp;$C50,データシート2!$A$1:$SI$1,0),0)</f>
        <v>0</v>
      </c>
      <c r="Z50" s="1057">
        <f>VLOOKUP($D$3&amp;"_"&amp;Z$3,データシート2!$A:$SI,MATCH($R$2&amp;"_"&amp;$C50,データシート2!$A$1:$SI$1,0),0)</f>
        <v>0</v>
      </c>
      <c r="AA50" s="1057">
        <f>VLOOKUP($D$3&amp;"_"&amp;AA$3,データシート2!$A:$SI,MATCH($R$2&amp;"_"&amp;$C50,データシート2!$A$1:$SI$1,0),0)</f>
        <v>0</v>
      </c>
      <c r="AB50" s="1058">
        <f>VLOOKUP($D$3&amp;"_"&amp;AB$3,データシート2!$A:$SI,MATCH($R$2&amp;"_"&amp;$C50,データシート2!$A$1:$SI$1,0),0)</f>
        <v>0</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0</v>
      </c>
      <c r="H51" s="866">
        <f>VLOOKUP($D$3&amp;"_"&amp;H$3,データシート2!$A:$SI,MATCH($G$2&amp;"_"&amp;$C51,データシート2!$A$1:$SI$1,0),0)</f>
        <v>0</v>
      </c>
      <c r="I51" s="866">
        <f>VLOOKUP($D$3&amp;"_"&amp;I$3,データシート2!$A:$SI,MATCH($G$2&amp;"_"&amp;$C51,データシート2!$A$1:$SI$1,0),0)</f>
        <v>0</v>
      </c>
      <c r="J51" s="866">
        <f>VLOOKUP($D$3&amp;"_"&amp;J$3,データシート2!$A:$SI,MATCH($G$2&amp;"_"&amp;$C51,データシート2!$A$1:$SI$1,0),0)</f>
        <v>0</v>
      </c>
      <c r="K51" s="867">
        <f>VLOOKUP($D$3&amp;"_"&amp;K$3,データシート2!$A:$SI,MATCH($G$2&amp;"_"&amp;$C51,データシート2!$A$1:$SI$1,0),0)</f>
        <v>0</v>
      </c>
      <c r="L51" s="867">
        <f>VLOOKUP($D$3&amp;"_"&amp;L$3,データシート2!$A:$SI,MATCH($G$2&amp;"_"&amp;$C51,データシート2!$A$1:$SI$1,0),0)</f>
        <v>0</v>
      </c>
      <c r="M51" s="867">
        <f>VLOOKUP($D$3&amp;"_"&amp;M$3,データシート2!$A:$SI,MATCH($G$2&amp;"_"&amp;$C51,データシート2!$A$1:$SI$1,0),0)</f>
        <v>0</v>
      </c>
      <c r="N51" s="867">
        <f>VLOOKUP($D$3&amp;"_"&amp;N$3,データシート2!$A:$SI,MATCH($G$2&amp;"_"&amp;$C51,データシート2!$A$1:$SI$1,0),0)</f>
        <v>0</v>
      </c>
      <c r="O51" s="867">
        <f>VLOOKUP($D$3&amp;"_"&amp;O$3,データシート2!$A:$SI,MATCH($G$2&amp;"_"&amp;$C51,データシート2!$A$1:$SI$1,0),0)</f>
        <v>0</v>
      </c>
      <c r="P51" s="867">
        <f>VLOOKUP($D$3&amp;"_"&amp;P$3,データシート2!$A:$SI,MATCH($G$2&amp;"_"&amp;$C51,データシート2!$A$1:$SI$1,0),0)</f>
        <v>0</v>
      </c>
      <c r="Q51" s="868">
        <f>VLOOKUP($D$3&amp;"_"&amp;Q$3,データシート2!$A:$SI,MATCH($G$2&amp;"_"&amp;$C51,データシート2!$A$1:$SI$1,0),0)</f>
        <v>0</v>
      </c>
      <c r="R51" s="1056">
        <f>VLOOKUP($D$3&amp;"_"&amp;R$3,データシート2!$A:$SI,MATCH($R$2&amp;"_"&amp;$C51,データシート2!$A$1:$SI$1,0),0)</f>
        <v>0</v>
      </c>
      <c r="S51" s="1057">
        <f>VLOOKUP($D$3&amp;"_"&amp;S$3,データシート2!$A:$SI,MATCH($R$2&amp;"_"&amp;$C51,データシート2!$A$1:$SI$1,0),0)</f>
        <v>0</v>
      </c>
      <c r="T51" s="1057">
        <f>VLOOKUP($D$3&amp;"_"&amp;T$3,データシート2!$A:$SI,MATCH($R$2&amp;"_"&amp;$C51,データシート2!$A$1:$SI$1,0),0)</f>
        <v>0</v>
      </c>
      <c r="U51" s="1057">
        <f>VLOOKUP($D$3&amp;"_"&amp;U$3,データシート2!$A:$SI,MATCH($R$2&amp;"_"&amp;$C51,データシート2!$A$1:$SI$1,0),0)</f>
        <v>0</v>
      </c>
      <c r="V51" s="1057">
        <f>VLOOKUP($D$3&amp;"_"&amp;V$3,データシート2!$A:$SI,MATCH($R$2&amp;"_"&amp;$C51,データシート2!$A$1:$SI$1,0),0)</f>
        <v>0</v>
      </c>
      <c r="W51" s="1057">
        <f>VLOOKUP($D$3&amp;"_"&amp;W$3,データシート2!$A:$SI,MATCH($R$2&amp;"_"&amp;$C51,データシート2!$A$1:$SI$1,0),0)</f>
        <v>0</v>
      </c>
      <c r="X51" s="1057">
        <f>VLOOKUP($D$3&amp;"_"&amp;X$3,データシート2!$A:$SI,MATCH($R$2&amp;"_"&amp;$C51,データシート2!$A$1:$SI$1,0),0)</f>
        <v>0</v>
      </c>
      <c r="Y51" s="1057">
        <f>VLOOKUP($D$3&amp;"_"&amp;Y$3,データシート2!$A:$SI,MATCH($R$2&amp;"_"&amp;$C51,データシート2!$A$1:$SI$1,0),0)</f>
        <v>0</v>
      </c>
      <c r="Z51" s="1057">
        <f>VLOOKUP($D$3&amp;"_"&amp;Z$3,データシート2!$A:$SI,MATCH($R$2&amp;"_"&amp;$C51,データシート2!$A$1:$SI$1,0),0)</f>
        <v>0</v>
      </c>
      <c r="AA51" s="1057">
        <f>VLOOKUP($D$3&amp;"_"&amp;AA$3,データシート2!$A:$SI,MATCH($R$2&amp;"_"&amp;$C51,データシート2!$A$1:$SI$1,0),0)</f>
        <v>0</v>
      </c>
      <c r="AB51" s="1058">
        <f>VLOOKUP($D$3&amp;"_"&amp;AB$3,データシート2!$A:$SI,MATCH($R$2&amp;"_"&amp;$C51,データシート2!$A$1:$SI$1,0),0)</f>
        <v>0</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0</v>
      </c>
      <c r="H52" s="849">
        <f>VLOOKUP($D$3&amp;"_"&amp;H$3,データシート2!$A:$SI,MATCH($G$2&amp;"_"&amp;$C52,データシート2!$A$1:$SI$1,0),0)</f>
        <v>0</v>
      </c>
      <c r="I52" s="849">
        <f>VLOOKUP($D$3&amp;"_"&amp;I$3,データシート2!$A:$SI,MATCH($G$2&amp;"_"&amp;$C52,データシート2!$A$1:$SI$1,0),0)</f>
        <v>0</v>
      </c>
      <c r="J52" s="849">
        <f>VLOOKUP($D$3&amp;"_"&amp;J$3,データシート2!$A:$SI,MATCH($G$2&amp;"_"&amp;$C52,データシート2!$A$1:$SI$1,0),0)</f>
        <v>0</v>
      </c>
      <c r="K52" s="850">
        <f>VLOOKUP($D$3&amp;"_"&amp;K$3,データシート2!$A:$SI,MATCH($G$2&amp;"_"&amp;$C52,データシート2!$A$1:$SI$1,0),0)</f>
        <v>0</v>
      </c>
      <c r="L52" s="850">
        <f>VLOOKUP($D$3&amp;"_"&amp;L$3,データシート2!$A:$SI,MATCH($G$2&amp;"_"&amp;$C52,データシート2!$A$1:$SI$1,0),0)</f>
        <v>0</v>
      </c>
      <c r="M52" s="850">
        <f>VLOOKUP($D$3&amp;"_"&amp;M$3,データシート2!$A:$SI,MATCH($G$2&amp;"_"&amp;$C52,データシート2!$A$1:$SI$1,0),0)</f>
        <v>0</v>
      </c>
      <c r="N52" s="850">
        <f>VLOOKUP($D$3&amp;"_"&amp;N$3,データシート2!$A:$SI,MATCH($G$2&amp;"_"&amp;$C52,データシート2!$A$1:$SI$1,0),0)</f>
        <v>0</v>
      </c>
      <c r="O52" s="850">
        <f>VLOOKUP($D$3&amp;"_"&amp;O$3,データシート2!$A:$SI,MATCH($G$2&amp;"_"&amp;$C52,データシート2!$A$1:$SI$1,0),0)</f>
        <v>0</v>
      </c>
      <c r="P52" s="850">
        <f>VLOOKUP($D$3&amp;"_"&amp;P$3,データシート2!$A:$SI,MATCH($G$2&amp;"_"&amp;$C52,データシート2!$A$1:$SI$1,0),0)</f>
        <v>0</v>
      </c>
      <c r="Q52" s="851">
        <f>VLOOKUP($D$3&amp;"_"&amp;Q$3,データシート2!$A:$SI,MATCH($G$2&amp;"_"&amp;$C52,データシート2!$A$1:$SI$1,0),0)</f>
        <v>0</v>
      </c>
      <c r="R52" s="1049">
        <f>VLOOKUP($D$3&amp;"_"&amp;R$3,データシート2!$A:$SI,MATCH($R$2&amp;"_"&amp;$C52,データシート2!$A$1:$SI$1,0),0)</f>
        <v>0</v>
      </c>
      <c r="S52" s="1050">
        <f>VLOOKUP($D$3&amp;"_"&amp;S$3,データシート2!$A:$SI,MATCH($R$2&amp;"_"&amp;$C52,データシート2!$A$1:$SI$1,0),0)</f>
        <v>0</v>
      </c>
      <c r="T52" s="1050">
        <f>VLOOKUP($D$3&amp;"_"&amp;T$3,データシート2!$A:$SI,MATCH($R$2&amp;"_"&amp;$C52,データシート2!$A$1:$SI$1,0),0)</f>
        <v>0</v>
      </c>
      <c r="U52" s="1050">
        <f>VLOOKUP($D$3&amp;"_"&amp;U$3,データシート2!$A:$SI,MATCH($R$2&amp;"_"&amp;$C52,データシート2!$A$1:$SI$1,0),0)</f>
        <v>0</v>
      </c>
      <c r="V52" s="1050">
        <f>VLOOKUP($D$3&amp;"_"&amp;V$3,データシート2!$A:$SI,MATCH($R$2&amp;"_"&amp;$C52,データシート2!$A$1:$SI$1,0),0)</f>
        <v>0</v>
      </c>
      <c r="W52" s="1050">
        <f>VLOOKUP($D$3&amp;"_"&amp;W$3,データシート2!$A:$SI,MATCH($R$2&amp;"_"&amp;$C52,データシート2!$A$1:$SI$1,0),0)</f>
        <v>0</v>
      </c>
      <c r="X52" s="1050">
        <f>VLOOKUP($D$3&amp;"_"&amp;X$3,データシート2!$A:$SI,MATCH($R$2&amp;"_"&amp;$C52,データシート2!$A$1:$SI$1,0),0)</f>
        <v>0</v>
      </c>
      <c r="Y52" s="1050">
        <f>VLOOKUP($D$3&amp;"_"&amp;Y$3,データシート2!$A:$SI,MATCH($R$2&amp;"_"&amp;$C52,データシート2!$A$1:$SI$1,0),0)</f>
        <v>0</v>
      </c>
      <c r="Z52" s="1050">
        <f>VLOOKUP($D$3&amp;"_"&amp;Z$3,データシート2!$A:$SI,MATCH($R$2&amp;"_"&amp;$C52,データシート2!$A$1:$SI$1,0),0)</f>
        <v>0</v>
      </c>
      <c r="AA52" s="1050">
        <f>VLOOKUP($D$3&amp;"_"&amp;AA$3,データシート2!$A:$SI,MATCH($R$2&amp;"_"&amp;$C52,データシート2!$A$1:$SI$1,0),0)</f>
        <v>0</v>
      </c>
      <c r="AB52" s="1051">
        <f>VLOOKUP($D$3&amp;"_"&amp;AB$3,データシート2!$A:$SI,MATCH($R$2&amp;"_"&amp;$C52,データシート2!$A$1:$SI$1,0),0)</f>
        <v>0</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0</v>
      </c>
      <c r="H53" s="829">
        <f>VLOOKUP($D$3&amp;"_"&amp;H$3,データシート2!$A:$SI,MATCH($G$2&amp;"_"&amp;$B53,データシート2!$A$1:$SI$1,0),0)</f>
        <v>0</v>
      </c>
      <c r="I53" s="829">
        <f>VLOOKUP($D$3&amp;"_"&amp;I$3,データシート2!$A:$SI,MATCH($G$2&amp;"_"&amp;$B53,データシート2!$A$1:$SI$1,0),0)</f>
        <v>0</v>
      </c>
      <c r="J53" s="829">
        <f>VLOOKUP($D$3&amp;"_"&amp;J$3,データシート2!$A:$SI,MATCH($G$2&amp;"_"&amp;$B53,データシート2!$A$1:$SI$1,0),0)</f>
        <v>0</v>
      </c>
      <c r="K53" s="830">
        <f>VLOOKUP($D$3&amp;"_"&amp;K$3,データシート2!$A:$SI,MATCH($G$2&amp;"_"&amp;$B53,データシート2!$A$1:$SI$1,0),0)</f>
        <v>0</v>
      </c>
      <c r="L53" s="830">
        <f>VLOOKUP($D$3&amp;"_"&amp;L$3,データシート2!$A:$SI,MATCH($G$2&amp;"_"&amp;$B53,データシート2!$A$1:$SI$1,0),0)</f>
        <v>0</v>
      </c>
      <c r="M53" s="830">
        <f>VLOOKUP($D$3&amp;"_"&amp;M$3,データシート2!$A:$SI,MATCH($G$2&amp;"_"&amp;$B53,データシート2!$A$1:$SI$1,0),0)</f>
        <v>0</v>
      </c>
      <c r="N53" s="830">
        <f>VLOOKUP($D$3&amp;"_"&amp;N$3,データシート2!$A:$SI,MATCH($G$2&amp;"_"&amp;$B53,データシート2!$A$1:$SI$1,0),0)</f>
        <v>0</v>
      </c>
      <c r="O53" s="830">
        <f>VLOOKUP($D$3&amp;"_"&amp;O$3,データシート2!$A:$SI,MATCH($G$2&amp;"_"&amp;$B53,データシート2!$A$1:$SI$1,0),0)</f>
        <v>0</v>
      </c>
      <c r="P53" s="830">
        <f>VLOOKUP($D$3&amp;"_"&amp;P$3,データシート2!$A:$SI,MATCH($G$2&amp;"_"&amp;$B53,データシート2!$A$1:$SI$1,0),0)</f>
        <v>0</v>
      </c>
      <c r="Q53" s="831">
        <f>VLOOKUP($D$3&amp;"_"&amp;Q$3,データシート2!$A:$SI,MATCH($G$2&amp;"_"&amp;$B53,データシート2!$A$1:$SI$1,0),0)</f>
        <v>0</v>
      </c>
      <c r="R53" s="1043">
        <f>VLOOKUP($D$3&amp;"_"&amp;R$3,データシート2!$A:$SI,MATCH($R$2&amp;"_"&amp;$B53,データシート2!$A$1:$SI$1,0),0)</f>
        <v>0</v>
      </c>
      <c r="S53" s="1044">
        <f>VLOOKUP($D$3&amp;"_"&amp;S$3,データシート2!$A:$SI,MATCH($R$2&amp;"_"&amp;$B53,データシート2!$A$1:$SI$1,0),0)</f>
        <v>0</v>
      </c>
      <c r="T53" s="1044">
        <f>VLOOKUP($D$3&amp;"_"&amp;T$3,データシート2!$A:$SI,MATCH($R$2&amp;"_"&amp;$B53,データシート2!$A$1:$SI$1,0),0)</f>
        <v>0</v>
      </c>
      <c r="U53" s="1044">
        <f>VLOOKUP($D$3&amp;"_"&amp;U$3,データシート2!$A:$SI,MATCH($R$2&amp;"_"&amp;$B53,データシート2!$A$1:$SI$1,0),0)</f>
        <v>0</v>
      </c>
      <c r="V53" s="1044">
        <f>VLOOKUP($D$3&amp;"_"&amp;V$3,データシート2!$A:$SI,MATCH($R$2&amp;"_"&amp;$B53,データシート2!$A$1:$SI$1,0),0)</f>
        <v>0</v>
      </c>
      <c r="W53" s="1044">
        <f>VLOOKUP($D$3&amp;"_"&amp;W$3,データシート2!$A:$SI,MATCH($R$2&amp;"_"&amp;$B53,データシート2!$A$1:$SI$1,0),0)</f>
        <v>0</v>
      </c>
      <c r="X53" s="1044">
        <f>VLOOKUP($D$3&amp;"_"&amp;X$3,データシート2!$A:$SI,MATCH($R$2&amp;"_"&amp;$B53,データシート2!$A$1:$SI$1,0),0)</f>
        <v>0</v>
      </c>
      <c r="Y53" s="1044">
        <f>VLOOKUP($D$3&amp;"_"&amp;Y$3,データシート2!$A:$SI,MATCH($R$2&amp;"_"&amp;$B53,データシート2!$A$1:$SI$1,0),0)</f>
        <v>0</v>
      </c>
      <c r="Z53" s="1044">
        <f>VLOOKUP($D$3&amp;"_"&amp;Z$3,データシート2!$A:$SI,MATCH($R$2&amp;"_"&amp;$B53,データシート2!$A$1:$SI$1,0),0)</f>
        <v>0</v>
      </c>
      <c r="AA53" s="1044">
        <f>VLOOKUP($D$3&amp;"_"&amp;AA$3,データシート2!$A:$SI,MATCH($R$2&amp;"_"&amp;$B53,データシート2!$A$1:$SI$1,0),0)</f>
        <v>0</v>
      </c>
      <c r="AB53" s="1045">
        <f>VLOOKUP($D$3&amp;"_"&amp;AB$3,データシート2!$A:$SI,MATCH($R$2&amp;"_"&amp;$B53,データシート2!$A$1:$SI$1,0),0)</f>
        <v>0</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0</v>
      </c>
      <c r="H54" s="838">
        <f>VLOOKUP($D$3&amp;"_"&amp;H$3,データシート2!$A:$SI,MATCH($G$2&amp;"_"&amp;$C54,データシート2!$A$1:$SI$1,0),0)</f>
        <v>0</v>
      </c>
      <c r="I54" s="838">
        <f>VLOOKUP($D$3&amp;"_"&amp;I$3,データシート2!$A:$SI,MATCH($G$2&amp;"_"&amp;$C54,データシート2!$A$1:$SI$1,0),0)</f>
        <v>0</v>
      </c>
      <c r="J54" s="838">
        <f>VLOOKUP($D$3&amp;"_"&amp;J$3,データシート2!$A:$SI,MATCH($G$2&amp;"_"&amp;$C54,データシート2!$A$1:$SI$1,0),0)</f>
        <v>0</v>
      </c>
      <c r="K54" s="839">
        <f>VLOOKUP($D$3&amp;"_"&amp;K$3,データシート2!$A:$SI,MATCH($G$2&amp;"_"&amp;$C54,データシート2!$A$1:$SI$1,0),0)</f>
        <v>0</v>
      </c>
      <c r="L54" s="839">
        <f>VLOOKUP($D$3&amp;"_"&amp;L$3,データシート2!$A:$SI,MATCH($G$2&amp;"_"&amp;$C54,データシート2!$A$1:$SI$1,0),0)</f>
        <v>0</v>
      </c>
      <c r="M54" s="839">
        <f>VLOOKUP($D$3&amp;"_"&amp;M$3,データシート2!$A:$SI,MATCH($G$2&amp;"_"&amp;$C54,データシート2!$A$1:$SI$1,0),0)</f>
        <v>0</v>
      </c>
      <c r="N54" s="839">
        <f>VLOOKUP($D$3&amp;"_"&amp;N$3,データシート2!$A:$SI,MATCH($G$2&amp;"_"&amp;$C54,データシート2!$A$1:$SI$1,0),0)</f>
        <v>0</v>
      </c>
      <c r="O54" s="839">
        <f>VLOOKUP($D$3&amp;"_"&amp;O$3,データシート2!$A:$SI,MATCH($G$2&amp;"_"&amp;$C54,データシート2!$A$1:$SI$1,0),0)</f>
        <v>0</v>
      </c>
      <c r="P54" s="839">
        <f>VLOOKUP($D$3&amp;"_"&amp;P$3,データシート2!$A:$SI,MATCH($G$2&amp;"_"&amp;$C54,データシート2!$A$1:$SI$1,0),0)</f>
        <v>0</v>
      </c>
      <c r="Q54" s="840">
        <f>VLOOKUP($D$3&amp;"_"&amp;Q$3,データシート2!$A:$SI,MATCH($G$2&amp;"_"&amp;$C54,データシート2!$A$1:$SI$1,0),0)</f>
        <v>0</v>
      </c>
      <c r="R54" s="1052">
        <f>VLOOKUP($D$3&amp;"_"&amp;R$3,データシート2!$A:$SI,MATCH($R$2&amp;"_"&amp;$C54,データシート2!$A$1:$SI$1,0),0)</f>
        <v>0</v>
      </c>
      <c r="S54" s="1047">
        <f>VLOOKUP($D$3&amp;"_"&amp;S$3,データシート2!$A:$SI,MATCH($R$2&amp;"_"&amp;$C54,データシート2!$A$1:$SI$1,0),0)</f>
        <v>0</v>
      </c>
      <c r="T54" s="1047">
        <f>VLOOKUP($D$3&amp;"_"&amp;T$3,データシート2!$A:$SI,MATCH($R$2&amp;"_"&amp;$C54,データシート2!$A$1:$SI$1,0),0)</f>
        <v>0</v>
      </c>
      <c r="U54" s="1047">
        <f>VLOOKUP($D$3&amp;"_"&amp;U$3,データシート2!$A:$SI,MATCH($R$2&amp;"_"&amp;$C54,データシート2!$A$1:$SI$1,0),0)</f>
        <v>0</v>
      </c>
      <c r="V54" s="1047">
        <f>VLOOKUP($D$3&amp;"_"&amp;V$3,データシート2!$A:$SI,MATCH($R$2&amp;"_"&amp;$C54,データシート2!$A$1:$SI$1,0),0)</f>
        <v>0</v>
      </c>
      <c r="W54" s="1047">
        <f>VLOOKUP($D$3&amp;"_"&amp;W$3,データシート2!$A:$SI,MATCH($R$2&amp;"_"&amp;$C54,データシート2!$A$1:$SI$1,0),0)</f>
        <v>0</v>
      </c>
      <c r="X54" s="1047">
        <f>VLOOKUP($D$3&amp;"_"&amp;X$3,データシート2!$A:$SI,MATCH($R$2&amp;"_"&amp;$C54,データシート2!$A$1:$SI$1,0),0)</f>
        <v>0</v>
      </c>
      <c r="Y54" s="1047">
        <f>VLOOKUP($D$3&amp;"_"&amp;Y$3,データシート2!$A:$SI,MATCH($R$2&amp;"_"&amp;$C54,データシート2!$A$1:$SI$1,0),0)</f>
        <v>0</v>
      </c>
      <c r="Z54" s="1047">
        <f>VLOOKUP($D$3&amp;"_"&amp;Z$3,データシート2!$A:$SI,MATCH($R$2&amp;"_"&amp;$C54,データシート2!$A$1:$SI$1,0),0)</f>
        <v>0</v>
      </c>
      <c r="AA54" s="1047">
        <f>VLOOKUP($D$3&amp;"_"&amp;AA$3,データシート2!$A:$SI,MATCH($R$2&amp;"_"&amp;$C54,データシート2!$A$1:$SI$1,0),0)</f>
        <v>0</v>
      </c>
      <c r="AB54" s="1048">
        <f>VLOOKUP($D$3&amp;"_"&amp;AB$3,データシート2!$A:$SI,MATCH($R$2&amp;"_"&amp;$C54,データシート2!$A$1:$SI$1,0),0)</f>
        <v>0</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0</v>
      </c>
      <c r="H55" s="1094">
        <f>VLOOKUP($D$3&amp;"_"&amp;H$3,データシート2!$A:$SI,MATCH($G$2&amp;"_"&amp;$E55,データシート2!$A$1:$SI$1,0),0)</f>
        <v>0</v>
      </c>
      <c r="I55" s="1094">
        <f>VLOOKUP($D$3&amp;"_"&amp;I$3,データシート2!$A:$SI,MATCH($G$2&amp;"_"&amp;$E55,データシート2!$A$1:$SI$1,0),0)</f>
        <v>0</v>
      </c>
      <c r="J55" s="1094">
        <f>VLOOKUP($D$3&amp;"_"&amp;J$3,データシート2!$A:$SI,MATCH($G$2&amp;"_"&amp;$E55,データシート2!$A$1:$SI$1,0),0)</f>
        <v>0</v>
      </c>
      <c r="K55" s="1095">
        <f>VLOOKUP($D$3&amp;"_"&amp;K$3,データシート2!$A:$SI,MATCH($G$2&amp;"_"&amp;$E55,データシート2!$A$1:$SI$1,0),0)</f>
        <v>0</v>
      </c>
      <c r="L55" s="1095">
        <f>VLOOKUP($D$3&amp;"_"&amp;L$3,データシート2!$A:$SI,MATCH($G$2&amp;"_"&amp;$E55,データシート2!$A$1:$SI$1,0),0)</f>
        <v>0</v>
      </c>
      <c r="M55" s="1095">
        <f>VLOOKUP($D$3&amp;"_"&amp;M$3,データシート2!$A:$SI,MATCH($G$2&amp;"_"&amp;$E55,データシート2!$A$1:$SI$1,0),0)</f>
        <v>0</v>
      </c>
      <c r="N55" s="1095">
        <f>VLOOKUP($D$3&amp;"_"&amp;N$3,データシート2!$A:$SI,MATCH($G$2&amp;"_"&amp;$E55,データシート2!$A$1:$SI$1,0),0)</f>
        <v>0</v>
      </c>
      <c r="O55" s="1095">
        <f>VLOOKUP($D$3&amp;"_"&amp;O$3,データシート2!$A:$SI,MATCH($G$2&amp;"_"&amp;$E55,データシート2!$A$1:$SI$1,0),0)</f>
        <v>0</v>
      </c>
      <c r="P55" s="1095">
        <f>VLOOKUP($D$3&amp;"_"&amp;P$3,データシート2!$A:$SI,MATCH($G$2&amp;"_"&amp;$E55,データシート2!$A$1:$SI$1,0),0)</f>
        <v>0</v>
      </c>
      <c r="Q55" s="1096">
        <f>VLOOKUP($D$3&amp;"_"&amp;Q$3,データシート2!$A:$SI,MATCH($G$2&amp;"_"&amp;$E55,データシート2!$A$1:$SI$1,0),0)</f>
        <v>0</v>
      </c>
      <c r="R55" s="1097">
        <f>VLOOKUP($D$3&amp;"_"&amp;R$3,データシート2!$A:$SI,MATCH($R$2&amp;"_"&amp;$E55,データシート2!$A$1:$SI$1,0),0)</f>
        <v>0</v>
      </c>
      <c r="S55" s="1098">
        <f>VLOOKUP($D$3&amp;"_"&amp;S$3,データシート2!$A:$SI,MATCH($R$2&amp;"_"&amp;$E55,データシート2!$A$1:$SI$1,0),0)</f>
        <v>0</v>
      </c>
      <c r="T55" s="1098">
        <f>VLOOKUP($D$3&amp;"_"&amp;T$3,データシート2!$A:$SI,MATCH($R$2&amp;"_"&amp;$E55,データシート2!$A$1:$SI$1,0),0)</f>
        <v>0</v>
      </c>
      <c r="U55" s="1098">
        <f>VLOOKUP($D$3&amp;"_"&amp;U$3,データシート2!$A:$SI,MATCH($R$2&amp;"_"&amp;$E55,データシート2!$A$1:$SI$1,0),0)</f>
        <v>0</v>
      </c>
      <c r="V55" s="1098">
        <f>VLOOKUP($D$3&amp;"_"&amp;V$3,データシート2!$A:$SI,MATCH($R$2&amp;"_"&amp;$E55,データシート2!$A$1:$SI$1,0),0)</f>
        <v>0</v>
      </c>
      <c r="W55" s="1098">
        <f>VLOOKUP($D$3&amp;"_"&amp;W$3,データシート2!$A:$SI,MATCH($R$2&amp;"_"&amp;$E55,データシート2!$A$1:$SI$1,0),0)</f>
        <v>0</v>
      </c>
      <c r="X55" s="1098">
        <f>VLOOKUP($D$3&amp;"_"&amp;X$3,データシート2!$A:$SI,MATCH($R$2&amp;"_"&amp;$E55,データシート2!$A$1:$SI$1,0),0)</f>
        <v>0</v>
      </c>
      <c r="Y55" s="1098">
        <f>VLOOKUP($D$3&amp;"_"&amp;Y$3,データシート2!$A:$SI,MATCH($R$2&amp;"_"&amp;$E55,データシート2!$A$1:$SI$1,0),0)</f>
        <v>0</v>
      </c>
      <c r="Z55" s="1098">
        <f>VLOOKUP($D$3&amp;"_"&amp;Z$3,データシート2!$A:$SI,MATCH($R$2&amp;"_"&amp;$E55,データシート2!$A$1:$SI$1,0),0)</f>
        <v>0</v>
      </c>
      <c r="AA55" s="1098">
        <f>VLOOKUP($D$3&amp;"_"&amp;AA$3,データシート2!$A:$SI,MATCH($R$2&amp;"_"&amp;$E55,データシート2!$A$1:$SI$1,0),0)</f>
        <v>0</v>
      </c>
      <c r="AB55" s="1099">
        <f>VLOOKUP($D$3&amp;"_"&amp;AB$3,データシート2!$A:$SI,MATCH($R$2&amp;"_"&amp;$E55,データシート2!$A$1:$SI$1,0),0)</f>
        <v>0</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0</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0</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0</v>
      </c>
      <c r="H57" s="888">
        <f>VLOOKUP($D$3&amp;"_"&amp;H$3,データシート2!$A:$SI,MATCH($G$2&amp;"_"&amp;$C57,データシート2!$A$1:$SI$1,0),0)</f>
        <v>0</v>
      </c>
      <c r="I57" s="888">
        <f>VLOOKUP($D$3&amp;"_"&amp;I$3,データシート2!$A:$SI,MATCH($G$2&amp;"_"&amp;$C57,データシート2!$A$1:$SI$1,0),0)</f>
        <v>0</v>
      </c>
      <c r="J57" s="888">
        <f>VLOOKUP($D$3&amp;"_"&amp;J$3,データシート2!$A:$SI,MATCH($G$2&amp;"_"&amp;$C57,データシート2!$A$1:$SI$1,0),0)</f>
        <v>0</v>
      </c>
      <c r="K57" s="889">
        <f>VLOOKUP($D$3&amp;"_"&amp;K$3,データシート2!$A:$SI,MATCH($G$2&amp;"_"&amp;$C57,データシート2!$A$1:$SI$1,0),0)</f>
        <v>0</v>
      </c>
      <c r="L57" s="889">
        <f>VLOOKUP($D$3&amp;"_"&amp;L$3,データシート2!$A:$SI,MATCH($G$2&amp;"_"&amp;$C57,データシート2!$A$1:$SI$1,0),0)</f>
        <v>0</v>
      </c>
      <c r="M57" s="889">
        <f>VLOOKUP($D$3&amp;"_"&amp;M$3,データシート2!$A:$SI,MATCH($G$2&amp;"_"&amp;$C57,データシート2!$A$1:$SI$1,0),0)</f>
        <v>0</v>
      </c>
      <c r="N57" s="889">
        <f>VLOOKUP($D$3&amp;"_"&amp;N$3,データシート2!$A:$SI,MATCH($G$2&amp;"_"&amp;$C57,データシート2!$A$1:$SI$1,0),0)</f>
        <v>0</v>
      </c>
      <c r="O57" s="889">
        <f>VLOOKUP($D$3&amp;"_"&amp;O$3,データシート2!$A:$SI,MATCH($G$2&amp;"_"&amp;$C57,データシート2!$A$1:$SI$1,0),0)</f>
        <v>0</v>
      </c>
      <c r="P57" s="889">
        <f>VLOOKUP($D$3&amp;"_"&amp;P$3,データシート2!$A:$SI,MATCH($G$2&amp;"_"&amp;$C57,データシート2!$A$1:$SI$1,0),0)</f>
        <v>0</v>
      </c>
      <c r="Q57" s="890">
        <f>VLOOKUP($D$3&amp;"_"&amp;Q$3,データシート2!$A:$SI,MATCH($G$2&amp;"_"&amp;$C57,データシート2!$A$1:$SI$1,0),0)</f>
        <v>0</v>
      </c>
      <c r="R57" s="1059">
        <f>VLOOKUP($D$3&amp;"_"&amp;R$3,データシート2!$A:$SI,MATCH($R$2&amp;"_"&amp;$C57,データシート2!$A$1:$SI$1,0),0)</f>
        <v>0</v>
      </c>
      <c r="S57" s="1060">
        <f>VLOOKUP($D$3&amp;"_"&amp;S$3,データシート2!$A:$SI,MATCH($R$2&amp;"_"&amp;$C57,データシート2!$A$1:$SI$1,0),0)</f>
        <v>0</v>
      </c>
      <c r="T57" s="1060">
        <f>VLOOKUP($D$3&amp;"_"&amp;T$3,データシート2!$A:$SI,MATCH($R$2&amp;"_"&amp;$C57,データシート2!$A$1:$SI$1,0),0)</f>
        <v>0</v>
      </c>
      <c r="U57" s="1060">
        <f>VLOOKUP($D$3&amp;"_"&amp;U$3,データシート2!$A:$SI,MATCH($R$2&amp;"_"&amp;$C57,データシート2!$A$1:$SI$1,0),0)</f>
        <v>0</v>
      </c>
      <c r="V57" s="1060">
        <f>VLOOKUP($D$3&amp;"_"&amp;V$3,データシート2!$A:$SI,MATCH($R$2&amp;"_"&amp;$C57,データシート2!$A$1:$SI$1,0),0)</f>
        <v>0</v>
      </c>
      <c r="W57" s="1060">
        <f>VLOOKUP($D$3&amp;"_"&amp;W$3,データシート2!$A:$SI,MATCH($R$2&amp;"_"&amp;$C57,データシート2!$A$1:$SI$1,0),0)</f>
        <v>0</v>
      </c>
      <c r="X57" s="1060">
        <f>VLOOKUP($D$3&amp;"_"&amp;X$3,データシート2!$A:$SI,MATCH($R$2&amp;"_"&amp;$C57,データシート2!$A$1:$SI$1,0),0)</f>
        <v>0</v>
      </c>
      <c r="Y57" s="1060">
        <f>VLOOKUP($D$3&amp;"_"&amp;Y$3,データシート2!$A:$SI,MATCH($R$2&amp;"_"&amp;$C57,データシート2!$A$1:$SI$1,0),0)</f>
        <v>0</v>
      </c>
      <c r="Z57" s="1060">
        <f>VLOOKUP($D$3&amp;"_"&amp;Z$3,データシート2!$A:$SI,MATCH($R$2&amp;"_"&amp;$C57,データシート2!$A$1:$SI$1,0),0)</f>
        <v>0</v>
      </c>
      <c r="AA57" s="1060">
        <f>VLOOKUP($D$3&amp;"_"&amp;AA$3,データシート2!$A:$SI,MATCH($R$2&amp;"_"&amp;$C57,データシート2!$A$1:$SI$1,0),0)</f>
        <v>0</v>
      </c>
      <c r="AB57" s="1061">
        <f>VLOOKUP($D$3&amp;"_"&amp;AB$3,データシート2!$A:$SI,MATCH($R$2&amp;"_"&amp;$C57,データシート2!$A$1:$SI$1,0),0)</f>
        <v>0</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0</v>
      </c>
      <c r="H58" s="1087">
        <f>VLOOKUP($D$3&amp;"_"&amp;H$3,データシート2!$A:$SI,MATCH($G$2&amp;"_"&amp;$E58,データシート2!$A$1:$SI$1,0),0)</f>
        <v>0</v>
      </c>
      <c r="I58" s="1087">
        <f>VLOOKUP($D$3&amp;"_"&amp;I$3,データシート2!$A:$SI,MATCH($G$2&amp;"_"&amp;$E58,データシート2!$A$1:$SI$1,0),0)</f>
        <v>0</v>
      </c>
      <c r="J58" s="1087">
        <f>VLOOKUP($D$3&amp;"_"&amp;J$3,データシート2!$A:$SI,MATCH($G$2&amp;"_"&amp;$E58,データシート2!$A$1:$SI$1,0),0)</f>
        <v>0</v>
      </c>
      <c r="K58" s="1088">
        <f>VLOOKUP($D$3&amp;"_"&amp;K$3,データシート2!$A:$SI,MATCH($G$2&amp;"_"&amp;$E58,データシート2!$A$1:$SI$1,0),0)</f>
        <v>0</v>
      </c>
      <c r="L58" s="1088">
        <f>VLOOKUP($D$3&amp;"_"&amp;L$3,データシート2!$A:$SI,MATCH($G$2&amp;"_"&amp;$E58,データシート2!$A$1:$SI$1,0),0)</f>
        <v>0</v>
      </c>
      <c r="M58" s="1088">
        <f>VLOOKUP($D$3&amp;"_"&amp;M$3,データシート2!$A:$SI,MATCH($G$2&amp;"_"&amp;$E58,データシート2!$A$1:$SI$1,0),0)</f>
        <v>0</v>
      </c>
      <c r="N58" s="1088">
        <f>VLOOKUP($D$3&amp;"_"&amp;N$3,データシート2!$A:$SI,MATCH($G$2&amp;"_"&amp;$E58,データシート2!$A$1:$SI$1,0),0)</f>
        <v>0</v>
      </c>
      <c r="O58" s="1088">
        <f>VLOOKUP($D$3&amp;"_"&amp;O$3,データシート2!$A:$SI,MATCH($G$2&amp;"_"&amp;$E58,データシート2!$A$1:$SI$1,0),0)</f>
        <v>0</v>
      </c>
      <c r="P58" s="1088">
        <f>VLOOKUP($D$3&amp;"_"&amp;P$3,データシート2!$A:$SI,MATCH($G$2&amp;"_"&amp;$E58,データシート2!$A$1:$SI$1,0),0)</f>
        <v>0</v>
      </c>
      <c r="Q58" s="1089">
        <f>VLOOKUP($D$3&amp;"_"&amp;Q$3,データシート2!$A:$SI,MATCH($G$2&amp;"_"&amp;$E58,データシート2!$A$1:$SI$1,0),0)</f>
        <v>0</v>
      </c>
      <c r="R58" s="1090">
        <f>VLOOKUP($D$3&amp;"_"&amp;R$3,データシート2!$A:$SI,MATCH($R$2&amp;"_"&amp;$E58,データシート2!$A$1:$SI$1,0),0)</f>
        <v>0</v>
      </c>
      <c r="S58" s="1091">
        <f>VLOOKUP($D$3&amp;"_"&amp;S$3,データシート2!$A:$SI,MATCH($R$2&amp;"_"&amp;$E58,データシート2!$A$1:$SI$1,0),0)</f>
        <v>0</v>
      </c>
      <c r="T58" s="1091">
        <f>VLOOKUP($D$3&amp;"_"&amp;T$3,データシート2!$A:$SI,MATCH($R$2&amp;"_"&amp;$E58,データシート2!$A$1:$SI$1,0),0)</f>
        <v>0</v>
      </c>
      <c r="U58" s="1091">
        <f>VLOOKUP($D$3&amp;"_"&amp;U$3,データシート2!$A:$SI,MATCH($R$2&amp;"_"&amp;$E58,データシート2!$A$1:$SI$1,0),0)</f>
        <v>0</v>
      </c>
      <c r="V58" s="1091">
        <f>VLOOKUP($D$3&amp;"_"&amp;V$3,データシート2!$A:$SI,MATCH($R$2&amp;"_"&amp;$E58,データシート2!$A$1:$SI$1,0),0)</f>
        <v>0</v>
      </c>
      <c r="W58" s="1091">
        <f>VLOOKUP($D$3&amp;"_"&amp;W$3,データシート2!$A:$SI,MATCH($R$2&amp;"_"&amp;$E58,データシート2!$A$1:$SI$1,0),0)</f>
        <v>0</v>
      </c>
      <c r="X58" s="1091">
        <f>VLOOKUP($D$3&amp;"_"&amp;X$3,データシート2!$A:$SI,MATCH($R$2&amp;"_"&amp;$E58,データシート2!$A$1:$SI$1,0),0)</f>
        <v>0</v>
      </c>
      <c r="Y58" s="1091">
        <f>VLOOKUP($D$3&amp;"_"&amp;Y$3,データシート2!$A:$SI,MATCH($R$2&amp;"_"&amp;$E58,データシート2!$A$1:$SI$1,0),0)</f>
        <v>0</v>
      </c>
      <c r="Z58" s="1091">
        <f>VLOOKUP($D$3&amp;"_"&amp;Z$3,データシート2!$A:$SI,MATCH($R$2&amp;"_"&amp;$E58,データシート2!$A$1:$SI$1,0),0)</f>
        <v>0</v>
      </c>
      <c r="AA58" s="1091">
        <f>VLOOKUP($D$3&amp;"_"&amp;AA$3,データシート2!$A:$SI,MATCH($R$2&amp;"_"&amp;$E58,データシート2!$A$1:$SI$1,0),0)</f>
        <v>0</v>
      </c>
      <c r="AB58" s="1092">
        <f>VLOOKUP($D$3&amp;"_"&amp;AB$3,データシート2!$A:$SI,MATCH($R$2&amp;"_"&amp;$E58,データシート2!$A$1:$SI$1,0),0)</f>
        <v>0</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0</v>
      </c>
      <c r="H59" s="866">
        <f>VLOOKUP($D$3&amp;"_"&amp;H$3,データシート2!$A:$SI,MATCH($G$2&amp;"_"&amp;$C59,データシート2!$A$1:$SI$1,0),0)</f>
        <v>0</v>
      </c>
      <c r="I59" s="866">
        <f>VLOOKUP($D$3&amp;"_"&amp;I$3,データシート2!$A:$SI,MATCH($G$2&amp;"_"&amp;$C59,データシート2!$A$1:$SI$1,0),0)</f>
        <v>0</v>
      </c>
      <c r="J59" s="866">
        <f>VLOOKUP($D$3&amp;"_"&amp;J$3,データシート2!$A:$SI,MATCH($G$2&amp;"_"&amp;$C59,データシート2!$A$1:$SI$1,0),0)</f>
        <v>0</v>
      </c>
      <c r="K59" s="867">
        <f>VLOOKUP($D$3&amp;"_"&amp;K$3,データシート2!$A:$SI,MATCH($G$2&amp;"_"&amp;$C59,データシート2!$A$1:$SI$1,0),0)</f>
        <v>0</v>
      </c>
      <c r="L59" s="867">
        <f>VLOOKUP($D$3&amp;"_"&amp;L$3,データシート2!$A:$SI,MATCH($G$2&amp;"_"&amp;$C59,データシート2!$A$1:$SI$1,0),0)</f>
        <v>0</v>
      </c>
      <c r="M59" s="867">
        <f>VLOOKUP($D$3&amp;"_"&amp;M$3,データシート2!$A:$SI,MATCH($G$2&amp;"_"&amp;$C59,データシート2!$A$1:$SI$1,0),0)</f>
        <v>0</v>
      </c>
      <c r="N59" s="867">
        <f>VLOOKUP($D$3&amp;"_"&amp;N$3,データシート2!$A:$SI,MATCH($G$2&amp;"_"&amp;$C59,データシート2!$A$1:$SI$1,0),0)</f>
        <v>0</v>
      </c>
      <c r="O59" s="867">
        <f>VLOOKUP($D$3&amp;"_"&amp;O$3,データシート2!$A:$SI,MATCH($G$2&amp;"_"&amp;$C59,データシート2!$A$1:$SI$1,0),0)</f>
        <v>0</v>
      </c>
      <c r="P59" s="867">
        <f>VLOOKUP($D$3&amp;"_"&amp;P$3,データシート2!$A:$SI,MATCH($G$2&amp;"_"&amp;$C59,データシート2!$A$1:$SI$1,0),0)</f>
        <v>0</v>
      </c>
      <c r="Q59" s="868">
        <f>VLOOKUP($D$3&amp;"_"&amp;Q$3,データシート2!$A:$SI,MATCH($G$2&amp;"_"&amp;$C59,データシート2!$A$1:$SI$1,0),0)</f>
        <v>0</v>
      </c>
      <c r="R59" s="1056">
        <f>VLOOKUP($D$3&amp;"_"&amp;R$3,データシート2!$A:$SI,MATCH($R$2&amp;"_"&amp;$C59,データシート2!$A$1:$SI$1,0),0)</f>
        <v>0</v>
      </c>
      <c r="S59" s="1057">
        <f>VLOOKUP($D$3&amp;"_"&amp;S$3,データシート2!$A:$SI,MATCH($R$2&amp;"_"&amp;$C59,データシート2!$A$1:$SI$1,0),0)</f>
        <v>0</v>
      </c>
      <c r="T59" s="1057">
        <f>VLOOKUP($D$3&amp;"_"&amp;T$3,データシート2!$A:$SI,MATCH($R$2&amp;"_"&amp;$C59,データシート2!$A$1:$SI$1,0),0)</f>
        <v>0</v>
      </c>
      <c r="U59" s="1057">
        <f>VLOOKUP($D$3&amp;"_"&amp;U$3,データシート2!$A:$SI,MATCH($R$2&amp;"_"&amp;$C59,データシート2!$A$1:$SI$1,0),0)</f>
        <v>0</v>
      </c>
      <c r="V59" s="1057">
        <f>VLOOKUP($D$3&amp;"_"&amp;V$3,データシート2!$A:$SI,MATCH($R$2&amp;"_"&amp;$C59,データシート2!$A$1:$SI$1,0),0)</f>
        <v>0</v>
      </c>
      <c r="W59" s="1057">
        <f>VLOOKUP($D$3&amp;"_"&amp;W$3,データシート2!$A:$SI,MATCH($R$2&amp;"_"&amp;$C59,データシート2!$A$1:$SI$1,0),0)</f>
        <v>0</v>
      </c>
      <c r="X59" s="1057">
        <f>VLOOKUP($D$3&amp;"_"&amp;X$3,データシート2!$A:$SI,MATCH($R$2&amp;"_"&amp;$C59,データシート2!$A$1:$SI$1,0),0)</f>
        <v>0</v>
      </c>
      <c r="Y59" s="1057">
        <f>VLOOKUP($D$3&amp;"_"&amp;Y$3,データシート2!$A:$SI,MATCH($R$2&amp;"_"&amp;$C59,データシート2!$A$1:$SI$1,0),0)</f>
        <v>0</v>
      </c>
      <c r="Z59" s="1057">
        <f>VLOOKUP($D$3&amp;"_"&amp;Z$3,データシート2!$A:$SI,MATCH($R$2&amp;"_"&amp;$C59,データシート2!$A$1:$SI$1,0),0)</f>
        <v>0</v>
      </c>
      <c r="AA59" s="1057">
        <f>VLOOKUP($D$3&amp;"_"&amp;AA$3,データシート2!$A:$SI,MATCH($R$2&amp;"_"&amp;$C59,データシート2!$A$1:$SI$1,0),0)</f>
        <v>0</v>
      </c>
      <c r="AB59" s="1058">
        <f>VLOOKUP($D$3&amp;"_"&amp;AB$3,データシート2!$A:$SI,MATCH($R$2&amp;"_"&amp;$C59,データシート2!$A$1:$SI$1,0),0)</f>
        <v>0</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0</v>
      </c>
      <c r="H60" s="1087">
        <f>VLOOKUP($D$3&amp;"_"&amp;H$3,データシート2!$A:$SI,MATCH($G$2&amp;"_"&amp;$E60,データシート2!$A$1:$SI$1,0),0)</f>
        <v>0</v>
      </c>
      <c r="I60" s="1087">
        <f>VLOOKUP($D$3&amp;"_"&amp;I$3,データシート2!$A:$SI,MATCH($G$2&amp;"_"&amp;$E60,データシート2!$A$1:$SI$1,0),0)</f>
        <v>0</v>
      </c>
      <c r="J60" s="1087">
        <f>VLOOKUP($D$3&amp;"_"&amp;J$3,データシート2!$A:$SI,MATCH($G$2&amp;"_"&amp;$E60,データシート2!$A$1:$SI$1,0),0)</f>
        <v>0</v>
      </c>
      <c r="K60" s="1088">
        <f>VLOOKUP($D$3&amp;"_"&amp;K$3,データシート2!$A:$SI,MATCH($G$2&amp;"_"&amp;$E60,データシート2!$A$1:$SI$1,0),0)</f>
        <v>0</v>
      </c>
      <c r="L60" s="1088">
        <f>VLOOKUP($D$3&amp;"_"&amp;L$3,データシート2!$A:$SI,MATCH($G$2&amp;"_"&amp;$E60,データシート2!$A$1:$SI$1,0),0)</f>
        <v>0</v>
      </c>
      <c r="M60" s="1088">
        <f>VLOOKUP($D$3&amp;"_"&amp;M$3,データシート2!$A:$SI,MATCH($G$2&amp;"_"&amp;$E60,データシート2!$A$1:$SI$1,0),0)</f>
        <v>0</v>
      </c>
      <c r="N60" s="1088">
        <f>VLOOKUP($D$3&amp;"_"&amp;N$3,データシート2!$A:$SI,MATCH($G$2&amp;"_"&amp;$E60,データシート2!$A$1:$SI$1,0),0)</f>
        <v>0</v>
      </c>
      <c r="O60" s="1088">
        <f>VLOOKUP($D$3&amp;"_"&amp;O$3,データシート2!$A:$SI,MATCH($G$2&amp;"_"&amp;$E60,データシート2!$A$1:$SI$1,0),0)</f>
        <v>0</v>
      </c>
      <c r="P60" s="1088">
        <f>VLOOKUP($D$3&amp;"_"&amp;P$3,データシート2!$A:$SI,MATCH($G$2&amp;"_"&amp;$E60,データシート2!$A$1:$SI$1,0),0)</f>
        <v>0</v>
      </c>
      <c r="Q60" s="1089">
        <f>VLOOKUP($D$3&amp;"_"&amp;Q$3,データシート2!$A:$SI,MATCH($G$2&amp;"_"&amp;$E60,データシート2!$A$1:$SI$1,0),0)</f>
        <v>0</v>
      </c>
      <c r="R60" s="1090">
        <f>VLOOKUP($D$3&amp;"_"&amp;R$3,データシート2!$A:$SI,MATCH($R$2&amp;"_"&amp;$E60,データシート2!$A$1:$SI$1,0),0)</f>
        <v>0</v>
      </c>
      <c r="S60" s="1091">
        <f>VLOOKUP($D$3&amp;"_"&amp;S$3,データシート2!$A:$SI,MATCH($R$2&amp;"_"&amp;$E60,データシート2!$A$1:$SI$1,0),0)</f>
        <v>0</v>
      </c>
      <c r="T60" s="1091">
        <f>VLOOKUP($D$3&amp;"_"&amp;T$3,データシート2!$A:$SI,MATCH($R$2&amp;"_"&amp;$E60,データシート2!$A$1:$SI$1,0),0)</f>
        <v>0</v>
      </c>
      <c r="U60" s="1091">
        <f>VLOOKUP($D$3&amp;"_"&amp;U$3,データシート2!$A:$SI,MATCH($R$2&amp;"_"&amp;$E60,データシート2!$A$1:$SI$1,0),0)</f>
        <v>0</v>
      </c>
      <c r="V60" s="1091">
        <f>VLOOKUP($D$3&amp;"_"&amp;V$3,データシート2!$A:$SI,MATCH($R$2&amp;"_"&amp;$E60,データシート2!$A$1:$SI$1,0),0)</f>
        <v>0</v>
      </c>
      <c r="W60" s="1091">
        <f>VLOOKUP($D$3&amp;"_"&amp;W$3,データシート2!$A:$SI,MATCH($R$2&amp;"_"&amp;$E60,データシート2!$A$1:$SI$1,0),0)</f>
        <v>0</v>
      </c>
      <c r="X60" s="1091">
        <f>VLOOKUP($D$3&amp;"_"&amp;X$3,データシート2!$A:$SI,MATCH($R$2&amp;"_"&amp;$E60,データシート2!$A$1:$SI$1,0),0)</f>
        <v>0</v>
      </c>
      <c r="Y60" s="1091">
        <f>VLOOKUP($D$3&amp;"_"&amp;Y$3,データシート2!$A:$SI,MATCH($R$2&amp;"_"&amp;$E60,データシート2!$A$1:$SI$1,0),0)</f>
        <v>0</v>
      </c>
      <c r="Z60" s="1091">
        <f>VLOOKUP($D$3&amp;"_"&amp;Z$3,データシート2!$A:$SI,MATCH($R$2&amp;"_"&amp;$E60,データシート2!$A$1:$SI$1,0),0)</f>
        <v>0</v>
      </c>
      <c r="AA60" s="1091">
        <f>VLOOKUP($D$3&amp;"_"&amp;AA$3,データシート2!$A:$SI,MATCH($R$2&amp;"_"&amp;$E60,データシート2!$A$1:$SI$1,0),0)</f>
        <v>0</v>
      </c>
      <c r="AB60" s="1092">
        <f>VLOOKUP($D$3&amp;"_"&amp;AB$3,データシート2!$A:$SI,MATCH($R$2&amp;"_"&amp;$E60,データシート2!$A$1:$SI$1,0),0)</f>
        <v>0</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0</v>
      </c>
      <c r="H61" s="899">
        <f>VLOOKUP($D$3&amp;"_"&amp;H$3,データシート2!$A:$SI,MATCH($G$2&amp;"_"&amp;$C61,データシート2!$A$1:$SI$1,0),0)</f>
        <v>0</v>
      </c>
      <c r="I61" s="899">
        <f>VLOOKUP($D$3&amp;"_"&amp;I$3,データシート2!$A:$SI,MATCH($G$2&amp;"_"&amp;$C61,データシート2!$A$1:$SI$1,0),0)</f>
        <v>0</v>
      </c>
      <c r="J61" s="899">
        <f>VLOOKUP($D$3&amp;"_"&amp;J$3,データシート2!$A:$SI,MATCH($G$2&amp;"_"&amp;$C61,データシート2!$A$1:$SI$1,0),0)</f>
        <v>0</v>
      </c>
      <c r="K61" s="900">
        <f>VLOOKUP($D$3&amp;"_"&amp;K$3,データシート2!$A:$SI,MATCH($G$2&amp;"_"&amp;$C61,データシート2!$A$1:$SI$1,0),0)</f>
        <v>0</v>
      </c>
      <c r="L61" s="900">
        <f>VLOOKUP($D$3&amp;"_"&amp;L$3,データシート2!$A:$SI,MATCH($G$2&amp;"_"&amp;$C61,データシート2!$A$1:$SI$1,0),0)</f>
        <v>0</v>
      </c>
      <c r="M61" s="900">
        <f>VLOOKUP($D$3&amp;"_"&amp;M$3,データシート2!$A:$SI,MATCH($G$2&amp;"_"&amp;$C61,データシート2!$A$1:$SI$1,0),0)</f>
        <v>0</v>
      </c>
      <c r="N61" s="900">
        <f>VLOOKUP($D$3&amp;"_"&amp;N$3,データシート2!$A:$SI,MATCH($G$2&amp;"_"&amp;$C61,データシート2!$A$1:$SI$1,0),0)</f>
        <v>0</v>
      </c>
      <c r="O61" s="900">
        <f>VLOOKUP($D$3&amp;"_"&amp;O$3,データシート2!$A:$SI,MATCH($G$2&amp;"_"&amp;$C61,データシート2!$A$1:$SI$1,0),0)</f>
        <v>0</v>
      </c>
      <c r="P61" s="900">
        <f>VLOOKUP($D$3&amp;"_"&amp;P$3,データシート2!$A:$SI,MATCH($G$2&amp;"_"&amp;$C61,データシート2!$A$1:$SI$1,0),0)</f>
        <v>0</v>
      </c>
      <c r="Q61" s="901">
        <f>VLOOKUP($D$3&amp;"_"&amp;Q$3,データシート2!$A:$SI,MATCH($G$2&amp;"_"&amp;$C61,データシート2!$A$1:$SI$1,0),0)</f>
        <v>0</v>
      </c>
      <c r="R61" s="1062">
        <f>VLOOKUP($D$3&amp;"_"&amp;R$3,データシート2!$A:$SI,MATCH($R$2&amp;"_"&amp;$C61,データシート2!$A$1:$SI$1,0),0)</f>
        <v>0</v>
      </c>
      <c r="S61" s="1063">
        <f>VLOOKUP($D$3&amp;"_"&amp;S$3,データシート2!$A:$SI,MATCH($R$2&amp;"_"&amp;$C61,データシート2!$A$1:$SI$1,0),0)</f>
        <v>0</v>
      </c>
      <c r="T61" s="1063">
        <f>VLOOKUP($D$3&amp;"_"&amp;T$3,データシート2!$A:$SI,MATCH($R$2&amp;"_"&amp;$C61,データシート2!$A$1:$SI$1,0),0)</f>
        <v>0</v>
      </c>
      <c r="U61" s="1063">
        <f>VLOOKUP($D$3&amp;"_"&amp;U$3,データシート2!$A:$SI,MATCH($R$2&amp;"_"&amp;$C61,データシート2!$A$1:$SI$1,0),0)</f>
        <v>0</v>
      </c>
      <c r="V61" s="1063">
        <f>VLOOKUP($D$3&amp;"_"&amp;V$3,データシート2!$A:$SI,MATCH($R$2&amp;"_"&amp;$C61,データシート2!$A$1:$SI$1,0),0)</f>
        <v>0</v>
      </c>
      <c r="W61" s="1063">
        <f>VLOOKUP($D$3&amp;"_"&amp;W$3,データシート2!$A:$SI,MATCH($R$2&amp;"_"&amp;$C61,データシート2!$A$1:$SI$1,0),0)</f>
        <v>0</v>
      </c>
      <c r="X61" s="1063">
        <f>VLOOKUP($D$3&amp;"_"&amp;X$3,データシート2!$A:$SI,MATCH($R$2&amp;"_"&amp;$C61,データシート2!$A$1:$SI$1,0),0)</f>
        <v>0</v>
      </c>
      <c r="Y61" s="1063">
        <f>VLOOKUP($D$3&amp;"_"&amp;Y$3,データシート2!$A:$SI,MATCH($R$2&amp;"_"&amp;$C61,データシート2!$A$1:$SI$1,0),0)</f>
        <v>0</v>
      </c>
      <c r="Z61" s="1063">
        <f>VLOOKUP($D$3&amp;"_"&amp;Z$3,データシート2!$A:$SI,MATCH($R$2&amp;"_"&amp;$C61,データシート2!$A$1:$SI$1,0),0)</f>
        <v>0</v>
      </c>
      <c r="AA61" s="1063">
        <f>VLOOKUP($D$3&amp;"_"&amp;AA$3,データシート2!$A:$SI,MATCH($R$2&amp;"_"&amp;$C61,データシート2!$A$1:$SI$1,0),0)</f>
        <v>0</v>
      </c>
      <c r="AB61" s="1064">
        <f>VLOOKUP($D$3&amp;"_"&amp;AB$3,データシート2!$A:$SI,MATCH($R$2&amp;"_"&amp;$C61,データシート2!$A$1:$SI$1,0),0)</f>
        <v>0</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0</v>
      </c>
      <c r="H62" s="829">
        <f>VLOOKUP($D$3&amp;"_"&amp;H$3,データシート2!$A:$SI,MATCH($G$2&amp;"_"&amp;$B62,データシート2!$A$1:$SI$1,0),0)</f>
        <v>0</v>
      </c>
      <c r="I62" s="829">
        <f>VLOOKUP($D$3&amp;"_"&amp;I$3,データシート2!$A:$SI,MATCH($G$2&amp;"_"&amp;$B62,データシート2!$A$1:$SI$1,0),0)</f>
        <v>0</v>
      </c>
      <c r="J62" s="829">
        <f>VLOOKUP($D$3&amp;"_"&amp;J$3,データシート2!$A:$SI,MATCH($G$2&amp;"_"&amp;$B62,データシート2!$A$1:$SI$1,0),0)</f>
        <v>0</v>
      </c>
      <c r="K62" s="830">
        <f>VLOOKUP($D$3&amp;"_"&amp;K$3,データシート2!$A:$SI,MATCH($G$2&amp;"_"&amp;$B62,データシート2!$A$1:$SI$1,0),0)</f>
        <v>0</v>
      </c>
      <c r="L62" s="830">
        <f>VLOOKUP($D$3&amp;"_"&amp;L$3,データシート2!$A:$SI,MATCH($G$2&amp;"_"&amp;$B62,データシート2!$A$1:$SI$1,0),0)</f>
        <v>0</v>
      </c>
      <c r="M62" s="830">
        <f>VLOOKUP($D$3&amp;"_"&amp;M$3,データシート2!$A:$SI,MATCH($G$2&amp;"_"&amp;$B62,データシート2!$A$1:$SI$1,0),0)</f>
        <v>0</v>
      </c>
      <c r="N62" s="830">
        <f>VLOOKUP($D$3&amp;"_"&amp;N$3,データシート2!$A:$SI,MATCH($G$2&amp;"_"&amp;$B62,データシート2!$A$1:$SI$1,0),0)</f>
        <v>0</v>
      </c>
      <c r="O62" s="830">
        <f>VLOOKUP($D$3&amp;"_"&amp;O$3,データシート2!$A:$SI,MATCH($G$2&amp;"_"&amp;$B62,データシート2!$A$1:$SI$1,0),0)</f>
        <v>0</v>
      </c>
      <c r="P62" s="830">
        <f>VLOOKUP($D$3&amp;"_"&amp;P$3,データシート2!$A:$SI,MATCH($G$2&amp;"_"&amp;$B62,データシート2!$A$1:$SI$1,0),0)</f>
        <v>0</v>
      </c>
      <c r="Q62" s="831">
        <f>VLOOKUP($D$3&amp;"_"&amp;Q$3,データシート2!$A:$SI,MATCH($G$2&amp;"_"&amp;$B62,データシート2!$A$1:$SI$1,0),0)</f>
        <v>0</v>
      </c>
      <c r="R62" s="1043">
        <f>VLOOKUP($D$3&amp;"_"&amp;R$3,データシート2!$A:$SI,MATCH($R$2&amp;"_"&amp;$B62,データシート2!$A$1:$SI$1,0),0)</f>
        <v>0</v>
      </c>
      <c r="S62" s="1044">
        <f>VLOOKUP($D$3&amp;"_"&amp;S$3,データシート2!$A:$SI,MATCH($R$2&amp;"_"&amp;$B62,データシート2!$A$1:$SI$1,0),0)</f>
        <v>0</v>
      </c>
      <c r="T62" s="1044">
        <f>VLOOKUP($D$3&amp;"_"&amp;T$3,データシート2!$A:$SI,MATCH($R$2&amp;"_"&amp;$B62,データシート2!$A$1:$SI$1,0),0)</f>
        <v>0</v>
      </c>
      <c r="U62" s="1044">
        <f>VLOOKUP($D$3&amp;"_"&amp;U$3,データシート2!$A:$SI,MATCH($R$2&amp;"_"&amp;$B62,データシート2!$A$1:$SI$1,0),0)</f>
        <v>0</v>
      </c>
      <c r="V62" s="1044">
        <f>VLOOKUP($D$3&amp;"_"&amp;V$3,データシート2!$A:$SI,MATCH($R$2&amp;"_"&amp;$B62,データシート2!$A$1:$SI$1,0),0)</f>
        <v>0</v>
      </c>
      <c r="W62" s="1044">
        <f>VLOOKUP($D$3&amp;"_"&amp;W$3,データシート2!$A:$SI,MATCH($R$2&amp;"_"&amp;$B62,データシート2!$A$1:$SI$1,0),0)</f>
        <v>0</v>
      </c>
      <c r="X62" s="1044">
        <f>VLOOKUP($D$3&amp;"_"&amp;X$3,データシート2!$A:$SI,MATCH($R$2&amp;"_"&amp;$B62,データシート2!$A$1:$SI$1,0),0)</f>
        <v>0</v>
      </c>
      <c r="Y62" s="1044">
        <f>VLOOKUP($D$3&amp;"_"&amp;Y$3,データシート2!$A:$SI,MATCH($R$2&amp;"_"&amp;$B62,データシート2!$A$1:$SI$1,0),0)</f>
        <v>0</v>
      </c>
      <c r="Z62" s="1044">
        <f>VLOOKUP($D$3&amp;"_"&amp;Z$3,データシート2!$A:$SI,MATCH($R$2&amp;"_"&amp;$B62,データシート2!$A$1:$SI$1,0),0)</f>
        <v>0</v>
      </c>
      <c r="AA62" s="1044">
        <f>VLOOKUP($D$3&amp;"_"&amp;AA$3,データシート2!$A:$SI,MATCH($R$2&amp;"_"&amp;$B62,データシート2!$A$1:$SI$1,0),0)</f>
        <v>0</v>
      </c>
      <c r="AB62" s="1045">
        <f>VLOOKUP($D$3&amp;"_"&amp;AB$3,データシート2!$A:$SI,MATCH($R$2&amp;"_"&amp;$B62,データシート2!$A$1:$SI$1,0),0)</f>
        <v>0</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0</v>
      </c>
      <c r="H63" s="838">
        <f>VLOOKUP($D$3&amp;"_"&amp;H$3,データシート2!$A:$SI,MATCH($G$2&amp;"_"&amp;$C63,データシート2!$A$1:$SI$1,0),0)</f>
        <v>0</v>
      </c>
      <c r="I63" s="838">
        <f>VLOOKUP($D$3&amp;"_"&amp;I$3,データシート2!$A:$SI,MATCH($G$2&amp;"_"&amp;$C63,データシート2!$A$1:$SI$1,0),0)</f>
        <v>0</v>
      </c>
      <c r="J63" s="838">
        <f>VLOOKUP($D$3&amp;"_"&amp;J$3,データシート2!$A:$SI,MATCH($G$2&amp;"_"&amp;$C63,データシート2!$A$1:$SI$1,0),0)</f>
        <v>0</v>
      </c>
      <c r="K63" s="839">
        <f>VLOOKUP($D$3&amp;"_"&amp;K$3,データシート2!$A:$SI,MATCH($G$2&amp;"_"&amp;$C63,データシート2!$A$1:$SI$1,0),0)</f>
        <v>0</v>
      </c>
      <c r="L63" s="839">
        <f>VLOOKUP($D$3&amp;"_"&amp;L$3,データシート2!$A:$SI,MATCH($G$2&amp;"_"&amp;$C63,データシート2!$A$1:$SI$1,0),0)</f>
        <v>0</v>
      </c>
      <c r="M63" s="839">
        <f>VLOOKUP($D$3&amp;"_"&amp;M$3,データシート2!$A:$SI,MATCH($G$2&amp;"_"&amp;$C63,データシート2!$A$1:$SI$1,0),0)</f>
        <v>0</v>
      </c>
      <c r="N63" s="839">
        <f>VLOOKUP($D$3&amp;"_"&amp;N$3,データシート2!$A:$SI,MATCH($G$2&amp;"_"&amp;$C63,データシート2!$A$1:$SI$1,0),0)</f>
        <v>0</v>
      </c>
      <c r="O63" s="839">
        <f>VLOOKUP($D$3&amp;"_"&amp;O$3,データシート2!$A:$SI,MATCH($G$2&amp;"_"&amp;$C63,データシート2!$A$1:$SI$1,0),0)</f>
        <v>0</v>
      </c>
      <c r="P63" s="839">
        <f>VLOOKUP($D$3&amp;"_"&amp;P$3,データシート2!$A:$SI,MATCH($G$2&amp;"_"&amp;$C63,データシート2!$A$1:$SI$1,0),0)</f>
        <v>0</v>
      </c>
      <c r="Q63" s="840">
        <f>VLOOKUP($D$3&amp;"_"&amp;Q$3,データシート2!$A:$SI,MATCH($G$2&amp;"_"&amp;$C63,データシート2!$A$1:$SI$1,0),0)</f>
        <v>0</v>
      </c>
      <c r="R63" s="1052">
        <f>VLOOKUP($D$3&amp;"_"&amp;R$3,データシート2!$A:$SI,MATCH($R$2&amp;"_"&amp;$C63,データシート2!$A$1:$SI$1,0),0)</f>
        <v>0</v>
      </c>
      <c r="S63" s="1047">
        <f>VLOOKUP($D$3&amp;"_"&amp;S$3,データシート2!$A:$SI,MATCH($R$2&amp;"_"&amp;$C63,データシート2!$A$1:$SI$1,0),0)</f>
        <v>0</v>
      </c>
      <c r="T63" s="1047">
        <f>VLOOKUP($D$3&amp;"_"&amp;T$3,データシート2!$A:$SI,MATCH($R$2&amp;"_"&amp;$C63,データシート2!$A$1:$SI$1,0),0)</f>
        <v>0</v>
      </c>
      <c r="U63" s="1047">
        <f>VLOOKUP($D$3&amp;"_"&amp;U$3,データシート2!$A:$SI,MATCH($R$2&amp;"_"&amp;$C63,データシート2!$A$1:$SI$1,0),0)</f>
        <v>0</v>
      </c>
      <c r="V63" s="1047">
        <f>VLOOKUP($D$3&amp;"_"&amp;V$3,データシート2!$A:$SI,MATCH($R$2&amp;"_"&amp;$C63,データシート2!$A$1:$SI$1,0),0)</f>
        <v>0</v>
      </c>
      <c r="W63" s="1047">
        <f>VLOOKUP($D$3&amp;"_"&amp;W$3,データシート2!$A:$SI,MATCH($R$2&amp;"_"&amp;$C63,データシート2!$A$1:$SI$1,0),0)</f>
        <v>0</v>
      </c>
      <c r="X63" s="1047">
        <f>VLOOKUP($D$3&amp;"_"&amp;X$3,データシート2!$A:$SI,MATCH($R$2&amp;"_"&amp;$C63,データシート2!$A$1:$SI$1,0),0)</f>
        <v>0</v>
      </c>
      <c r="Y63" s="1047">
        <f>VLOOKUP($D$3&amp;"_"&amp;Y$3,データシート2!$A:$SI,MATCH($R$2&amp;"_"&amp;$C63,データシート2!$A$1:$SI$1,0),0)</f>
        <v>0</v>
      </c>
      <c r="Z63" s="1047">
        <f>VLOOKUP($D$3&amp;"_"&amp;Z$3,データシート2!$A:$SI,MATCH($R$2&amp;"_"&amp;$C63,データシート2!$A$1:$SI$1,0),0)</f>
        <v>0</v>
      </c>
      <c r="AA63" s="1047">
        <f>VLOOKUP($D$3&amp;"_"&amp;AA$3,データシート2!$A:$SI,MATCH($R$2&amp;"_"&amp;$C63,データシート2!$A$1:$SI$1,0),0)</f>
        <v>0</v>
      </c>
      <c r="AB63" s="1048">
        <f>VLOOKUP($D$3&amp;"_"&amp;AB$3,データシート2!$A:$SI,MATCH($R$2&amp;"_"&amp;$C63,データシート2!$A$1:$SI$1,0),0)</f>
        <v>0</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0</v>
      </c>
      <c r="I64" s="866">
        <f>VLOOKUP($D$3&amp;"_"&amp;I$3,データシート2!$A:$SI,MATCH($G$2&amp;"_"&amp;$C64,データシート2!$A$1:$SI$1,0),0)</f>
        <v>0</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0</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0</v>
      </c>
      <c r="T64" s="1057">
        <f>VLOOKUP($D$3&amp;"_"&amp;T$3,データシート2!$A:$SI,MATCH($R$2&amp;"_"&amp;$C64,データシート2!$A$1:$SI$1,0),0)</f>
        <v>0</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0</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0</v>
      </c>
      <c r="H65" s="866">
        <f>VLOOKUP($D$3&amp;"_"&amp;H$3,データシート2!$A:$SI,MATCH($G$2&amp;"_"&amp;$C65,データシート2!$A$1:$SI$1,0),0)</f>
        <v>0</v>
      </c>
      <c r="I65" s="866">
        <f>VLOOKUP($D$3&amp;"_"&amp;I$3,データシート2!$A:$SI,MATCH($G$2&amp;"_"&amp;$C65,データシート2!$A$1:$SI$1,0),0)</f>
        <v>0</v>
      </c>
      <c r="J65" s="866">
        <f>VLOOKUP($D$3&amp;"_"&amp;J$3,データシート2!$A:$SI,MATCH($G$2&amp;"_"&amp;$C65,データシート2!$A$1:$SI$1,0),0)</f>
        <v>0</v>
      </c>
      <c r="K65" s="867">
        <f>VLOOKUP($D$3&amp;"_"&amp;K$3,データシート2!$A:$SI,MATCH($G$2&amp;"_"&amp;$C65,データシート2!$A$1:$SI$1,0),0)</f>
        <v>0</v>
      </c>
      <c r="L65" s="867">
        <f>VLOOKUP($D$3&amp;"_"&amp;L$3,データシート2!$A:$SI,MATCH($G$2&amp;"_"&amp;$C65,データシート2!$A$1:$SI$1,0),0)</f>
        <v>0</v>
      </c>
      <c r="M65" s="867">
        <f>VLOOKUP($D$3&amp;"_"&amp;M$3,データシート2!$A:$SI,MATCH($G$2&amp;"_"&amp;$C65,データシート2!$A$1:$SI$1,0),0)</f>
        <v>0</v>
      </c>
      <c r="N65" s="867">
        <f>VLOOKUP($D$3&amp;"_"&amp;N$3,データシート2!$A:$SI,MATCH($G$2&amp;"_"&amp;$C65,データシート2!$A$1:$SI$1,0),0)</f>
        <v>0</v>
      </c>
      <c r="O65" s="867">
        <f>VLOOKUP($D$3&amp;"_"&amp;O$3,データシート2!$A:$SI,MATCH($G$2&amp;"_"&amp;$C65,データシート2!$A$1:$SI$1,0),0)</f>
        <v>0</v>
      </c>
      <c r="P65" s="867">
        <f>VLOOKUP($D$3&amp;"_"&amp;P$3,データシート2!$A:$SI,MATCH($G$2&amp;"_"&amp;$C65,データシート2!$A$1:$SI$1,0),0)</f>
        <v>0</v>
      </c>
      <c r="Q65" s="868">
        <f>VLOOKUP($D$3&amp;"_"&amp;Q$3,データシート2!$A:$SI,MATCH($G$2&amp;"_"&amp;$C65,データシート2!$A$1:$SI$1,0),0)</f>
        <v>0</v>
      </c>
      <c r="R65" s="1056">
        <f>VLOOKUP($D$3&amp;"_"&amp;R$3,データシート2!$A:$SI,MATCH($R$2&amp;"_"&amp;$C65,データシート2!$A$1:$SI$1,0),0)</f>
        <v>0</v>
      </c>
      <c r="S65" s="1057">
        <f>VLOOKUP($D$3&amp;"_"&amp;S$3,データシート2!$A:$SI,MATCH($R$2&amp;"_"&amp;$C65,データシート2!$A$1:$SI$1,0),0)</f>
        <v>0</v>
      </c>
      <c r="T65" s="1057">
        <f>VLOOKUP($D$3&amp;"_"&amp;T$3,データシート2!$A:$SI,MATCH($R$2&amp;"_"&amp;$C65,データシート2!$A$1:$SI$1,0),0)</f>
        <v>0</v>
      </c>
      <c r="U65" s="1057">
        <f>VLOOKUP($D$3&amp;"_"&amp;U$3,データシート2!$A:$SI,MATCH($R$2&amp;"_"&amp;$C65,データシート2!$A$1:$SI$1,0),0)</f>
        <v>0</v>
      </c>
      <c r="V65" s="1057">
        <f>VLOOKUP($D$3&amp;"_"&amp;V$3,データシート2!$A:$SI,MATCH($R$2&amp;"_"&amp;$C65,データシート2!$A$1:$SI$1,0),0)</f>
        <v>0</v>
      </c>
      <c r="W65" s="1057">
        <f>VLOOKUP($D$3&amp;"_"&amp;W$3,データシート2!$A:$SI,MATCH($R$2&amp;"_"&amp;$C65,データシート2!$A$1:$SI$1,0),0)</f>
        <v>0</v>
      </c>
      <c r="X65" s="1057">
        <f>VLOOKUP($D$3&amp;"_"&amp;X$3,データシート2!$A:$SI,MATCH($R$2&amp;"_"&amp;$C65,データシート2!$A$1:$SI$1,0),0)</f>
        <v>0</v>
      </c>
      <c r="Y65" s="1057">
        <f>VLOOKUP($D$3&amp;"_"&amp;Y$3,データシート2!$A:$SI,MATCH($R$2&amp;"_"&amp;$C65,データシート2!$A$1:$SI$1,0),0)</f>
        <v>0</v>
      </c>
      <c r="Z65" s="1057">
        <f>VLOOKUP($D$3&amp;"_"&amp;Z$3,データシート2!$A:$SI,MATCH($R$2&amp;"_"&amp;$C65,データシート2!$A$1:$SI$1,0),0)</f>
        <v>0</v>
      </c>
      <c r="AA65" s="1057">
        <f>VLOOKUP($D$3&amp;"_"&amp;AA$3,データシート2!$A:$SI,MATCH($R$2&amp;"_"&amp;$C65,データシート2!$A$1:$SI$1,0),0)</f>
        <v>0</v>
      </c>
      <c r="AB65" s="1058">
        <f>VLOOKUP($D$3&amp;"_"&amp;AB$3,データシート2!$A:$SI,MATCH($R$2&amp;"_"&amp;$C65,データシート2!$A$1:$SI$1,0),0)</f>
        <v>0</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0</v>
      </c>
      <c r="H67" s="849">
        <f>VLOOKUP($D$3&amp;"_"&amp;H$3,データシート2!$A:$SI,MATCH($G$2&amp;"_"&amp;$C67,データシート2!$A$1:$SI$1,0),0)</f>
        <v>0</v>
      </c>
      <c r="I67" s="849">
        <f>VLOOKUP($D$3&amp;"_"&amp;I$3,データシート2!$A:$SI,MATCH($G$2&amp;"_"&amp;$C67,データシート2!$A$1:$SI$1,0),0)</f>
        <v>0</v>
      </c>
      <c r="J67" s="849">
        <f>VLOOKUP($D$3&amp;"_"&amp;J$3,データシート2!$A:$SI,MATCH($G$2&amp;"_"&amp;$C67,データシート2!$A$1:$SI$1,0),0)</f>
        <v>0</v>
      </c>
      <c r="K67" s="850">
        <f>VLOOKUP($D$3&amp;"_"&amp;K$3,データシート2!$A:$SI,MATCH($G$2&amp;"_"&amp;$C67,データシート2!$A$1:$SI$1,0),0)</f>
        <v>0</v>
      </c>
      <c r="L67" s="850">
        <f>VLOOKUP($D$3&amp;"_"&amp;L$3,データシート2!$A:$SI,MATCH($G$2&amp;"_"&amp;$C67,データシート2!$A$1:$SI$1,0),0)</f>
        <v>0</v>
      </c>
      <c r="M67" s="850">
        <f>VLOOKUP($D$3&amp;"_"&amp;M$3,データシート2!$A:$SI,MATCH($G$2&amp;"_"&amp;$C67,データシート2!$A$1:$SI$1,0),0)</f>
        <v>0</v>
      </c>
      <c r="N67" s="850">
        <f>VLOOKUP($D$3&amp;"_"&amp;N$3,データシート2!$A:$SI,MATCH($G$2&amp;"_"&amp;$C67,データシート2!$A$1:$SI$1,0),0)</f>
        <v>0</v>
      </c>
      <c r="O67" s="850">
        <f>VLOOKUP($D$3&amp;"_"&amp;O$3,データシート2!$A:$SI,MATCH($G$2&amp;"_"&amp;$C67,データシート2!$A$1:$SI$1,0),0)</f>
        <v>0</v>
      </c>
      <c r="P67" s="850">
        <f>VLOOKUP($D$3&amp;"_"&amp;P$3,データシート2!$A:$SI,MATCH($G$2&amp;"_"&amp;$C67,データシート2!$A$1:$SI$1,0),0)</f>
        <v>0</v>
      </c>
      <c r="Q67" s="851">
        <f>VLOOKUP($D$3&amp;"_"&amp;Q$3,データシート2!$A:$SI,MATCH($G$2&amp;"_"&amp;$C67,データシート2!$A$1:$SI$1,0),0)</f>
        <v>0</v>
      </c>
      <c r="R67" s="1049">
        <f>VLOOKUP($D$3&amp;"_"&amp;R$3,データシート2!$A:$SI,MATCH($R$2&amp;"_"&amp;$C67,データシート2!$A$1:$SI$1,0),0)</f>
        <v>0</v>
      </c>
      <c r="S67" s="1050">
        <f>VLOOKUP($D$3&amp;"_"&amp;S$3,データシート2!$A:$SI,MATCH($R$2&amp;"_"&amp;$C67,データシート2!$A$1:$SI$1,0),0)</f>
        <v>0</v>
      </c>
      <c r="T67" s="1050">
        <f>VLOOKUP($D$3&amp;"_"&amp;T$3,データシート2!$A:$SI,MATCH($R$2&amp;"_"&amp;$C67,データシート2!$A$1:$SI$1,0),0)</f>
        <v>0</v>
      </c>
      <c r="U67" s="1050">
        <f>VLOOKUP($D$3&amp;"_"&amp;U$3,データシート2!$A:$SI,MATCH($R$2&amp;"_"&amp;$C67,データシート2!$A$1:$SI$1,0),0)</f>
        <v>0</v>
      </c>
      <c r="V67" s="1050">
        <f>VLOOKUP($D$3&amp;"_"&amp;V$3,データシート2!$A:$SI,MATCH($R$2&amp;"_"&amp;$C67,データシート2!$A$1:$SI$1,0),0)</f>
        <v>0</v>
      </c>
      <c r="W67" s="1050">
        <f>VLOOKUP($D$3&amp;"_"&amp;W$3,データシート2!$A:$SI,MATCH($R$2&amp;"_"&amp;$C67,データシート2!$A$1:$SI$1,0),0)</f>
        <v>0</v>
      </c>
      <c r="X67" s="1050">
        <f>VLOOKUP($D$3&amp;"_"&amp;X$3,データシート2!$A:$SI,MATCH($R$2&amp;"_"&amp;$C67,データシート2!$A$1:$SI$1,0),0)</f>
        <v>0</v>
      </c>
      <c r="Y67" s="1050">
        <f>VLOOKUP($D$3&amp;"_"&amp;Y$3,データシート2!$A:$SI,MATCH($R$2&amp;"_"&amp;$C67,データシート2!$A$1:$SI$1,0),0)</f>
        <v>0</v>
      </c>
      <c r="Z67" s="1050">
        <f>VLOOKUP($D$3&amp;"_"&amp;Z$3,データシート2!$A:$SI,MATCH($R$2&amp;"_"&amp;$C67,データシート2!$A$1:$SI$1,0),0)</f>
        <v>0</v>
      </c>
      <c r="AA67" s="1050">
        <f>VLOOKUP($D$3&amp;"_"&amp;AA$3,データシート2!$A:$SI,MATCH($R$2&amp;"_"&amp;$C67,データシート2!$A$1:$SI$1,0),0)</f>
        <v>0</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0</v>
      </c>
      <c r="H68" s="829">
        <f>VLOOKUP($D$3&amp;"_"&amp;H$3,データシート2!$A:$SI,MATCH($G$2&amp;"_"&amp;$B68,データシート2!$A$1:$SI$1,0),0)</f>
        <v>0</v>
      </c>
      <c r="I68" s="829">
        <f>VLOOKUP($D$3&amp;"_"&amp;I$3,データシート2!$A:$SI,MATCH($G$2&amp;"_"&amp;$B68,データシート2!$A$1:$SI$1,0),0)</f>
        <v>0</v>
      </c>
      <c r="J68" s="829">
        <f>VLOOKUP($D$3&amp;"_"&amp;J$3,データシート2!$A:$SI,MATCH($G$2&amp;"_"&amp;$B68,データシート2!$A$1:$SI$1,0),0)</f>
        <v>0</v>
      </c>
      <c r="K68" s="830">
        <f>VLOOKUP($D$3&amp;"_"&amp;K$3,データシート2!$A:$SI,MATCH($G$2&amp;"_"&amp;$B68,データシート2!$A$1:$SI$1,0),0)</f>
        <v>0</v>
      </c>
      <c r="L68" s="830">
        <f>VLOOKUP($D$3&amp;"_"&amp;L$3,データシート2!$A:$SI,MATCH($G$2&amp;"_"&amp;$B68,データシート2!$A$1:$SI$1,0),0)</f>
        <v>0</v>
      </c>
      <c r="M68" s="830">
        <f>VLOOKUP($D$3&amp;"_"&amp;M$3,データシート2!$A:$SI,MATCH($G$2&amp;"_"&amp;$B68,データシート2!$A$1:$SI$1,0),0)</f>
        <v>0</v>
      </c>
      <c r="N68" s="830">
        <f>VLOOKUP($D$3&amp;"_"&amp;N$3,データシート2!$A:$SI,MATCH($G$2&amp;"_"&amp;$B68,データシート2!$A$1:$SI$1,0),0)</f>
        <v>0</v>
      </c>
      <c r="O68" s="830">
        <f>VLOOKUP($D$3&amp;"_"&amp;O$3,データシート2!$A:$SI,MATCH($G$2&amp;"_"&amp;$B68,データシート2!$A$1:$SI$1,0),0)</f>
        <v>0</v>
      </c>
      <c r="P68" s="830">
        <f>VLOOKUP($D$3&amp;"_"&amp;P$3,データシート2!$A:$SI,MATCH($G$2&amp;"_"&amp;$B68,データシート2!$A$1:$SI$1,0),0)</f>
        <v>0</v>
      </c>
      <c r="Q68" s="831">
        <f>VLOOKUP($D$3&amp;"_"&amp;Q$3,データシート2!$A:$SI,MATCH($G$2&amp;"_"&amp;$B68,データシート2!$A$1:$SI$1,0),0)</f>
        <v>0</v>
      </c>
      <c r="R68" s="1043">
        <f>VLOOKUP($D$3&amp;"_"&amp;R$3,データシート2!$A:$SI,MATCH($R$2&amp;"_"&amp;$B68,データシート2!$A$1:$SI$1,0),0)</f>
        <v>0</v>
      </c>
      <c r="S68" s="1044">
        <f>VLOOKUP($D$3&amp;"_"&amp;S$3,データシート2!$A:$SI,MATCH($R$2&amp;"_"&amp;$B68,データシート2!$A$1:$SI$1,0),0)</f>
        <v>0</v>
      </c>
      <c r="T68" s="1044">
        <f>VLOOKUP($D$3&amp;"_"&amp;T$3,データシート2!$A:$SI,MATCH($R$2&amp;"_"&amp;$B68,データシート2!$A$1:$SI$1,0),0)</f>
        <v>0</v>
      </c>
      <c r="U68" s="1044">
        <f>VLOOKUP($D$3&amp;"_"&amp;U$3,データシート2!$A:$SI,MATCH($R$2&amp;"_"&amp;$B68,データシート2!$A$1:$SI$1,0),0)</f>
        <v>0</v>
      </c>
      <c r="V68" s="1044">
        <f>VLOOKUP($D$3&amp;"_"&amp;V$3,データシート2!$A:$SI,MATCH($R$2&amp;"_"&amp;$B68,データシート2!$A$1:$SI$1,0),0)</f>
        <v>0</v>
      </c>
      <c r="W68" s="1044">
        <f>VLOOKUP($D$3&amp;"_"&amp;W$3,データシート2!$A:$SI,MATCH($R$2&amp;"_"&amp;$B68,データシート2!$A$1:$SI$1,0),0)</f>
        <v>0</v>
      </c>
      <c r="X68" s="1044">
        <f>VLOOKUP($D$3&amp;"_"&amp;X$3,データシート2!$A:$SI,MATCH($R$2&amp;"_"&amp;$B68,データシート2!$A$1:$SI$1,0),0)</f>
        <v>0</v>
      </c>
      <c r="Y68" s="1044">
        <f>VLOOKUP($D$3&amp;"_"&amp;Y$3,データシート2!$A:$SI,MATCH($R$2&amp;"_"&amp;$B68,データシート2!$A$1:$SI$1,0),0)</f>
        <v>0</v>
      </c>
      <c r="Z68" s="1044">
        <f>VLOOKUP($D$3&amp;"_"&amp;Z$3,データシート2!$A:$SI,MATCH($R$2&amp;"_"&amp;$B68,データシート2!$A$1:$SI$1,0),0)</f>
        <v>0</v>
      </c>
      <c r="AA68" s="1044">
        <f>VLOOKUP($D$3&amp;"_"&amp;AA$3,データシート2!$A:$SI,MATCH($R$2&amp;"_"&amp;$B68,データシート2!$A$1:$SI$1,0),0)</f>
        <v>0</v>
      </c>
      <c r="AB68" s="1045">
        <f>VLOOKUP($D$3&amp;"_"&amp;AB$3,データシート2!$A:$SI,MATCH($R$2&amp;"_"&amp;$B68,データシート2!$A$1:$SI$1,0),0)</f>
        <v>0</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0</v>
      </c>
      <c r="H71" s="866">
        <f>VLOOKUP($D$3&amp;"_"&amp;H$3,データシート2!$A:$SI,MATCH($G$2&amp;"_"&amp;$C71,データシート2!$A$1:$SI$1,0),0)</f>
        <v>0</v>
      </c>
      <c r="I71" s="866">
        <f>VLOOKUP($D$3&amp;"_"&amp;I$3,データシート2!$A:$SI,MATCH($G$2&amp;"_"&amp;$C71,データシート2!$A$1:$SI$1,0),0)</f>
        <v>0</v>
      </c>
      <c r="J71" s="866">
        <f>VLOOKUP($D$3&amp;"_"&amp;J$3,データシート2!$A:$SI,MATCH($G$2&amp;"_"&amp;$C71,データシート2!$A$1:$SI$1,0),0)</f>
        <v>0</v>
      </c>
      <c r="K71" s="867">
        <f>VLOOKUP($D$3&amp;"_"&amp;K$3,データシート2!$A:$SI,MATCH($G$2&amp;"_"&amp;$C71,データシート2!$A$1:$SI$1,0),0)</f>
        <v>0</v>
      </c>
      <c r="L71" s="867">
        <f>VLOOKUP($D$3&amp;"_"&amp;L$3,データシート2!$A:$SI,MATCH($G$2&amp;"_"&amp;$C71,データシート2!$A$1:$SI$1,0),0)</f>
        <v>0</v>
      </c>
      <c r="M71" s="867">
        <f>VLOOKUP($D$3&amp;"_"&amp;M$3,データシート2!$A:$SI,MATCH($G$2&amp;"_"&amp;$C71,データシート2!$A$1:$SI$1,0),0)</f>
        <v>0</v>
      </c>
      <c r="N71" s="867">
        <f>VLOOKUP($D$3&amp;"_"&amp;N$3,データシート2!$A:$SI,MATCH($G$2&amp;"_"&amp;$C71,データシート2!$A$1:$SI$1,0),0)</f>
        <v>0</v>
      </c>
      <c r="O71" s="867">
        <f>VLOOKUP($D$3&amp;"_"&amp;O$3,データシート2!$A:$SI,MATCH($G$2&amp;"_"&amp;$C71,データシート2!$A$1:$SI$1,0),0)</f>
        <v>0</v>
      </c>
      <c r="P71" s="867">
        <f>VLOOKUP($D$3&amp;"_"&amp;P$3,データシート2!$A:$SI,MATCH($G$2&amp;"_"&amp;$C71,データシート2!$A$1:$SI$1,0),0)</f>
        <v>0</v>
      </c>
      <c r="Q71" s="868">
        <f>VLOOKUP($D$3&amp;"_"&amp;Q$3,データシート2!$A:$SI,MATCH($G$2&amp;"_"&amp;$C71,データシート2!$A$1:$SI$1,0),0)</f>
        <v>0</v>
      </c>
      <c r="R71" s="1056">
        <f>VLOOKUP($D$3&amp;"_"&amp;R$3,データシート2!$A:$SI,MATCH($R$2&amp;"_"&amp;$C71,データシート2!$A$1:$SI$1,0),0)</f>
        <v>0</v>
      </c>
      <c r="S71" s="1057">
        <f>VLOOKUP($D$3&amp;"_"&amp;S$3,データシート2!$A:$SI,MATCH($R$2&amp;"_"&amp;$C71,データシート2!$A$1:$SI$1,0),0)</f>
        <v>0</v>
      </c>
      <c r="T71" s="1057">
        <f>VLOOKUP($D$3&amp;"_"&amp;T$3,データシート2!$A:$SI,MATCH($R$2&amp;"_"&amp;$C71,データシート2!$A$1:$SI$1,0),0)</f>
        <v>0</v>
      </c>
      <c r="U71" s="1057">
        <f>VLOOKUP($D$3&amp;"_"&amp;U$3,データシート2!$A:$SI,MATCH($R$2&amp;"_"&amp;$C71,データシート2!$A$1:$SI$1,0),0)</f>
        <v>0</v>
      </c>
      <c r="V71" s="1057">
        <f>VLOOKUP($D$3&amp;"_"&amp;V$3,データシート2!$A:$SI,MATCH($R$2&amp;"_"&amp;$C71,データシート2!$A$1:$SI$1,0),0)</f>
        <v>0</v>
      </c>
      <c r="W71" s="1057">
        <f>VLOOKUP($D$3&amp;"_"&amp;W$3,データシート2!$A:$SI,MATCH($R$2&amp;"_"&amp;$C71,データシート2!$A$1:$SI$1,0),0)</f>
        <v>0</v>
      </c>
      <c r="X71" s="1057">
        <f>VLOOKUP($D$3&amp;"_"&amp;X$3,データシート2!$A:$SI,MATCH($R$2&amp;"_"&amp;$C71,データシート2!$A$1:$SI$1,0),0)</f>
        <v>0</v>
      </c>
      <c r="Y71" s="1057">
        <f>VLOOKUP($D$3&amp;"_"&amp;Y$3,データシート2!$A:$SI,MATCH($R$2&amp;"_"&amp;$C71,データシート2!$A$1:$SI$1,0),0)</f>
        <v>0</v>
      </c>
      <c r="Z71" s="1057">
        <f>VLOOKUP($D$3&amp;"_"&amp;Z$3,データシート2!$A:$SI,MATCH($R$2&amp;"_"&amp;$C71,データシート2!$A$1:$SI$1,0),0)</f>
        <v>0</v>
      </c>
      <c r="AA71" s="1057">
        <f>VLOOKUP($D$3&amp;"_"&amp;AA$3,データシート2!$A:$SI,MATCH($R$2&amp;"_"&amp;$C71,データシート2!$A$1:$SI$1,0),0)</f>
        <v>0</v>
      </c>
      <c r="AB71" s="1058">
        <f>VLOOKUP($D$3&amp;"_"&amp;AB$3,データシート2!$A:$SI,MATCH($R$2&amp;"_"&amp;$C71,データシート2!$A$1:$SI$1,0),0)</f>
        <v>0</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0</v>
      </c>
      <c r="H74" s="866">
        <f>VLOOKUP($D$3&amp;"_"&amp;H$3,データシート2!$A:$SI,MATCH($G$2&amp;"_"&amp;$C74,データシート2!$A$1:$SI$1,0),0)</f>
        <v>0</v>
      </c>
      <c r="I74" s="866">
        <f>VLOOKUP($D$3&amp;"_"&amp;I$3,データシート2!$A:$SI,MATCH($G$2&amp;"_"&amp;$C74,データシート2!$A$1:$SI$1,0),0)</f>
        <v>0</v>
      </c>
      <c r="J74" s="866">
        <f>VLOOKUP($D$3&amp;"_"&amp;J$3,データシート2!$A:$SI,MATCH($G$2&amp;"_"&amp;$C74,データシート2!$A$1:$SI$1,0),0)</f>
        <v>0</v>
      </c>
      <c r="K74" s="867">
        <f>VLOOKUP($D$3&amp;"_"&amp;K$3,データシート2!$A:$SI,MATCH($G$2&amp;"_"&amp;$C74,データシート2!$A$1:$SI$1,0),0)</f>
        <v>0</v>
      </c>
      <c r="L74" s="867">
        <f>VLOOKUP($D$3&amp;"_"&amp;L$3,データシート2!$A:$SI,MATCH($G$2&amp;"_"&amp;$C74,データシート2!$A$1:$SI$1,0),0)</f>
        <v>0</v>
      </c>
      <c r="M74" s="867">
        <f>VLOOKUP($D$3&amp;"_"&amp;M$3,データシート2!$A:$SI,MATCH($G$2&amp;"_"&amp;$C74,データシート2!$A$1:$SI$1,0),0)</f>
        <v>0</v>
      </c>
      <c r="N74" s="867">
        <f>VLOOKUP($D$3&amp;"_"&amp;N$3,データシート2!$A:$SI,MATCH($G$2&amp;"_"&amp;$C74,データシート2!$A$1:$SI$1,0),0)</f>
        <v>0</v>
      </c>
      <c r="O74" s="867">
        <f>VLOOKUP($D$3&amp;"_"&amp;O$3,データシート2!$A:$SI,MATCH($G$2&amp;"_"&amp;$C74,データシート2!$A$1:$SI$1,0),0)</f>
        <v>0</v>
      </c>
      <c r="P74" s="867">
        <f>VLOOKUP($D$3&amp;"_"&amp;P$3,データシート2!$A:$SI,MATCH($G$2&amp;"_"&amp;$C74,データシート2!$A$1:$SI$1,0),0)</f>
        <v>0</v>
      </c>
      <c r="Q74" s="868">
        <f>VLOOKUP($D$3&amp;"_"&amp;Q$3,データシート2!$A:$SI,MATCH($G$2&amp;"_"&amp;$C74,データシート2!$A$1:$SI$1,0),0)</f>
        <v>0</v>
      </c>
      <c r="R74" s="1056">
        <f>VLOOKUP($D$3&amp;"_"&amp;R$3,データシート2!$A:$SI,MATCH($R$2&amp;"_"&amp;$C74,データシート2!$A$1:$SI$1,0),0)</f>
        <v>0</v>
      </c>
      <c r="S74" s="1057">
        <f>VLOOKUP($D$3&amp;"_"&amp;S$3,データシート2!$A:$SI,MATCH($R$2&amp;"_"&amp;$C74,データシート2!$A$1:$SI$1,0),0)</f>
        <v>0</v>
      </c>
      <c r="T74" s="1057">
        <f>VLOOKUP($D$3&amp;"_"&amp;T$3,データシート2!$A:$SI,MATCH($R$2&amp;"_"&amp;$C74,データシート2!$A$1:$SI$1,0),0)</f>
        <v>0</v>
      </c>
      <c r="U74" s="1057">
        <f>VLOOKUP($D$3&amp;"_"&amp;U$3,データシート2!$A:$SI,MATCH($R$2&amp;"_"&amp;$C74,データシート2!$A$1:$SI$1,0),0)</f>
        <v>0</v>
      </c>
      <c r="V74" s="1057">
        <f>VLOOKUP($D$3&amp;"_"&amp;V$3,データシート2!$A:$SI,MATCH($R$2&amp;"_"&amp;$C74,データシート2!$A$1:$SI$1,0),0)</f>
        <v>0</v>
      </c>
      <c r="W74" s="1057">
        <f>VLOOKUP($D$3&amp;"_"&amp;W$3,データシート2!$A:$SI,MATCH($R$2&amp;"_"&amp;$C74,データシート2!$A$1:$SI$1,0),0)</f>
        <v>0</v>
      </c>
      <c r="X74" s="1057">
        <f>VLOOKUP($D$3&amp;"_"&amp;X$3,データシート2!$A:$SI,MATCH($R$2&amp;"_"&amp;$C74,データシート2!$A$1:$SI$1,0),0)</f>
        <v>0</v>
      </c>
      <c r="Y74" s="1057">
        <f>VLOOKUP($D$3&amp;"_"&amp;Y$3,データシート2!$A:$SI,MATCH($R$2&amp;"_"&amp;$C74,データシート2!$A$1:$SI$1,0),0)</f>
        <v>0</v>
      </c>
      <c r="Z74" s="1057">
        <f>VLOOKUP($D$3&amp;"_"&amp;Z$3,データシート2!$A:$SI,MATCH($R$2&amp;"_"&amp;$C74,データシート2!$A$1:$SI$1,0),0)</f>
        <v>0</v>
      </c>
      <c r="AA74" s="1057">
        <f>VLOOKUP($D$3&amp;"_"&amp;AA$3,データシート2!$A:$SI,MATCH($R$2&amp;"_"&amp;$C74,データシート2!$A$1:$SI$1,0),0)</f>
        <v>0</v>
      </c>
      <c r="AB74" s="1058">
        <f>VLOOKUP($D$3&amp;"_"&amp;AB$3,データシート2!$A:$SI,MATCH($R$2&amp;"_"&amp;$C74,データシート2!$A$1:$SI$1,0),0)</f>
        <v>0</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0</v>
      </c>
      <c r="H75" s="866">
        <f>VLOOKUP($D$3&amp;"_"&amp;H$3,データシート2!$A:$SI,MATCH($G$2&amp;"_"&amp;$C75,データシート2!$A$1:$SI$1,0),0)</f>
        <v>0</v>
      </c>
      <c r="I75" s="866">
        <f>VLOOKUP($D$3&amp;"_"&amp;I$3,データシート2!$A:$SI,MATCH($G$2&amp;"_"&amp;$C75,データシート2!$A$1:$SI$1,0),0)</f>
        <v>0</v>
      </c>
      <c r="J75" s="866">
        <f>VLOOKUP($D$3&amp;"_"&amp;J$3,データシート2!$A:$SI,MATCH($G$2&amp;"_"&amp;$C75,データシート2!$A$1:$SI$1,0),0)</f>
        <v>0</v>
      </c>
      <c r="K75" s="867">
        <f>VLOOKUP($D$3&amp;"_"&amp;K$3,データシート2!$A:$SI,MATCH($G$2&amp;"_"&amp;$C75,データシート2!$A$1:$SI$1,0),0)</f>
        <v>0</v>
      </c>
      <c r="L75" s="867">
        <f>VLOOKUP($D$3&amp;"_"&amp;L$3,データシート2!$A:$SI,MATCH($G$2&amp;"_"&amp;$C75,データシート2!$A$1:$SI$1,0),0)</f>
        <v>0</v>
      </c>
      <c r="M75" s="867">
        <f>VLOOKUP($D$3&amp;"_"&amp;M$3,データシート2!$A:$SI,MATCH($G$2&amp;"_"&amp;$C75,データシート2!$A$1:$SI$1,0),0)</f>
        <v>0</v>
      </c>
      <c r="N75" s="867">
        <f>VLOOKUP($D$3&amp;"_"&amp;N$3,データシート2!$A:$SI,MATCH($G$2&amp;"_"&amp;$C75,データシート2!$A$1:$SI$1,0),0)</f>
        <v>0</v>
      </c>
      <c r="O75" s="867">
        <f>VLOOKUP($D$3&amp;"_"&amp;O$3,データシート2!$A:$SI,MATCH($G$2&amp;"_"&amp;$C75,データシート2!$A$1:$SI$1,0),0)</f>
        <v>0</v>
      </c>
      <c r="P75" s="867">
        <f>VLOOKUP($D$3&amp;"_"&amp;P$3,データシート2!$A:$SI,MATCH($G$2&amp;"_"&amp;$C75,データシート2!$A$1:$SI$1,0),0)</f>
        <v>0</v>
      </c>
      <c r="Q75" s="868">
        <f>VLOOKUP($D$3&amp;"_"&amp;Q$3,データシート2!$A:$SI,MATCH($G$2&amp;"_"&amp;$C75,データシート2!$A$1:$SI$1,0),0)</f>
        <v>0</v>
      </c>
      <c r="R75" s="1056">
        <f>VLOOKUP($D$3&amp;"_"&amp;R$3,データシート2!$A:$SI,MATCH($R$2&amp;"_"&amp;$C75,データシート2!$A$1:$SI$1,0),0)</f>
        <v>0</v>
      </c>
      <c r="S75" s="1057">
        <f>VLOOKUP($D$3&amp;"_"&amp;S$3,データシート2!$A:$SI,MATCH($R$2&amp;"_"&amp;$C75,データシート2!$A$1:$SI$1,0),0)</f>
        <v>0</v>
      </c>
      <c r="T75" s="1057">
        <f>VLOOKUP($D$3&amp;"_"&amp;T$3,データシート2!$A:$SI,MATCH($R$2&amp;"_"&amp;$C75,データシート2!$A$1:$SI$1,0),0)</f>
        <v>0</v>
      </c>
      <c r="U75" s="1057">
        <f>VLOOKUP($D$3&amp;"_"&amp;U$3,データシート2!$A:$SI,MATCH($R$2&amp;"_"&amp;$C75,データシート2!$A$1:$SI$1,0),0)</f>
        <v>0</v>
      </c>
      <c r="V75" s="1057">
        <f>VLOOKUP($D$3&amp;"_"&amp;V$3,データシート2!$A:$SI,MATCH($R$2&amp;"_"&amp;$C75,データシート2!$A$1:$SI$1,0),0)</f>
        <v>0</v>
      </c>
      <c r="W75" s="1057">
        <f>VLOOKUP($D$3&amp;"_"&amp;W$3,データシート2!$A:$SI,MATCH($R$2&amp;"_"&amp;$C75,データシート2!$A$1:$SI$1,0),0)</f>
        <v>0</v>
      </c>
      <c r="X75" s="1057">
        <f>VLOOKUP($D$3&amp;"_"&amp;X$3,データシート2!$A:$SI,MATCH($R$2&amp;"_"&amp;$C75,データシート2!$A$1:$SI$1,0),0)</f>
        <v>0</v>
      </c>
      <c r="Y75" s="1057">
        <f>VLOOKUP($D$3&amp;"_"&amp;Y$3,データシート2!$A:$SI,MATCH($R$2&amp;"_"&amp;$C75,データシート2!$A$1:$SI$1,0),0)</f>
        <v>0</v>
      </c>
      <c r="Z75" s="1057">
        <f>VLOOKUP($D$3&amp;"_"&amp;Z$3,データシート2!$A:$SI,MATCH($R$2&amp;"_"&amp;$C75,データシート2!$A$1:$SI$1,0),0)</f>
        <v>0</v>
      </c>
      <c r="AA75" s="1057">
        <f>VLOOKUP($D$3&amp;"_"&amp;AA$3,データシート2!$A:$SI,MATCH($R$2&amp;"_"&amp;$C75,データシート2!$A$1:$SI$1,0),0)</f>
        <v>0</v>
      </c>
      <c r="AB75" s="1058">
        <f>VLOOKUP($D$3&amp;"_"&amp;AB$3,データシート2!$A:$SI,MATCH($R$2&amp;"_"&amp;$C75,データシート2!$A$1:$SI$1,0),0)</f>
        <v>0</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0</v>
      </c>
      <c r="H77" s="829">
        <f>VLOOKUP($D$3&amp;"_"&amp;H$3,データシート2!$A:$SI,MATCH($G$2&amp;"_"&amp;$B77,データシート2!$A$1:$SI$1,0),0)</f>
        <v>0</v>
      </c>
      <c r="I77" s="829">
        <f>VLOOKUP($D$3&amp;"_"&amp;I$3,データシート2!$A:$SI,MATCH($G$2&amp;"_"&amp;$B77,データシート2!$A$1:$SI$1,0),0)</f>
        <v>0</v>
      </c>
      <c r="J77" s="829">
        <f>VLOOKUP($D$3&amp;"_"&amp;J$3,データシート2!$A:$SI,MATCH($G$2&amp;"_"&amp;$B77,データシート2!$A$1:$SI$1,0),0)</f>
        <v>0</v>
      </c>
      <c r="K77" s="830">
        <f>VLOOKUP($D$3&amp;"_"&amp;K$3,データシート2!$A:$SI,MATCH($G$2&amp;"_"&amp;$B77,データシート2!$A$1:$SI$1,0),0)</f>
        <v>0</v>
      </c>
      <c r="L77" s="830">
        <f>VLOOKUP($D$3&amp;"_"&amp;L$3,データシート2!$A:$SI,MATCH($G$2&amp;"_"&amp;$B77,データシート2!$A$1:$SI$1,0),0)</f>
        <v>0</v>
      </c>
      <c r="M77" s="830">
        <f>VLOOKUP($D$3&amp;"_"&amp;M$3,データシート2!$A:$SI,MATCH($G$2&amp;"_"&amp;$B77,データシート2!$A$1:$SI$1,0),0)</f>
        <v>0</v>
      </c>
      <c r="N77" s="830">
        <f>VLOOKUP($D$3&amp;"_"&amp;N$3,データシート2!$A:$SI,MATCH($G$2&amp;"_"&amp;$B77,データシート2!$A$1:$SI$1,0),0)</f>
        <v>0</v>
      </c>
      <c r="O77" s="830">
        <f>VLOOKUP($D$3&amp;"_"&amp;O$3,データシート2!$A:$SI,MATCH($G$2&amp;"_"&amp;$B77,データシート2!$A$1:$SI$1,0),0)</f>
        <v>0</v>
      </c>
      <c r="P77" s="830">
        <f>VLOOKUP($D$3&amp;"_"&amp;P$3,データシート2!$A:$SI,MATCH($G$2&amp;"_"&amp;$B77,データシート2!$A$1:$SI$1,0),0)</f>
        <v>0</v>
      </c>
      <c r="Q77" s="831">
        <f>VLOOKUP($D$3&amp;"_"&amp;Q$3,データシート2!$A:$SI,MATCH($G$2&amp;"_"&amp;$B77,データシート2!$A$1:$SI$1,0),0)</f>
        <v>0</v>
      </c>
      <c r="R77" s="1043">
        <f>VLOOKUP($D$3&amp;"_"&amp;R$3,データシート2!$A:$SI,MATCH($R$2&amp;"_"&amp;$B77,データシート2!$A$1:$SI$1,0),0)</f>
        <v>0</v>
      </c>
      <c r="S77" s="1044">
        <f>VLOOKUP($D$3&amp;"_"&amp;S$3,データシート2!$A:$SI,MATCH($R$2&amp;"_"&amp;$B77,データシート2!$A$1:$SI$1,0),0)</f>
        <v>0</v>
      </c>
      <c r="T77" s="1044">
        <f>VLOOKUP($D$3&amp;"_"&amp;T$3,データシート2!$A:$SI,MATCH($R$2&amp;"_"&amp;$B77,データシート2!$A$1:$SI$1,0),0)</f>
        <v>0</v>
      </c>
      <c r="U77" s="1044">
        <f>VLOOKUP($D$3&amp;"_"&amp;U$3,データシート2!$A:$SI,MATCH($R$2&amp;"_"&amp;$B77,データシート2!$A$1:$SI$1,0),0)</f>
        <v>0</v>
      </c>
      <c r="V77" s="1044">
        <f>VLOOKUP($D$3&amp;"_"&amp;V$3,データシート2!$A:$SI,MATCH($R$2&amp;"_"&amp;$B77,データシート2!$A$1:$SI$1,0),0)</f>
        <v>0</v>
      </c>
      <c r="W77" s="1044">
        <f>VLOOKUP($D$3&amp;"_"&amp;W$3,データシート2!$A:$SI,MATCH($R$2&amp;"_"&amp;$B77,データシート2!$A$1:$SI$1,0),0)</f>
        <v>0</v>
      </c>
      <c r="X77" s="1044">
        <f>VLOOKUP($D$3&amp;"_"&amp;X$3,データシート2!$A:$SI,MATCH($R$2&amp;"_"&amp;$B77,データシート2!$A$1:$SI$1,0),0)</f>
        <v>0</v>
      </c>
      <c r="Y77" s="1044">
        <f>VLOOKUP($D$3&amp;"_"&amp;Y$3,データシート2!$A:$SI,MATCH($R$2&amp;"_"&amp;$B77,データシート2!$A$1:$SI$1,0),0)</f>
        <v>0</v>
      </c>
      <c r="Z77" s="1044">
        <f>VLOOKUP($D$3&amp;"_"&amp;Z$3,データシート2!$A:$SI,MATCH($R$2&amp;"_"&amp;$B77,データシート2!$A$1:$SI$1,0),0)</f>
        <v>0</v>
      </c>
      <c r="AA77" s="1044">
        <f>VLOOKUP($D$3&amp;"_"&amp;AA$3,データシート2!$A:$SI,MATCH($R$2&amp;"_"&amp;$B77,データシート2!$A$1:$SI$1,0),0)</f>
        <v>0</v>
      </c>
      <c r="AB77" s="1045">
        <f>VLOOKUP($D$3&amp;"_"&amp;AB$3,データシート2!$A:$SI,MATCH($R$2&amp;"_"&amp;$B77,データシート2!$A$1:$SI$1,0),0)</f>
        <v>0</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0</v>
      </c>
      <c r="Q78" s="840">
        <f>VLOOKUP($D$3&amp;"_"&amp;Q$3,データシート2!$A:$SI,MATCH($G$2&amp;"_"&amp;$C78,データシート2!$A$1:$SI$1,0),0)</f>
        <v>0</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0</v>
      </c>
      <c r="AB78" s="1048">
        <f>VLOOKUP($D$3&amp;"_"&amp;AB$3,データシート2!$A:$SI,MATCH($R$2&amp;"_"&amp;$C78,データシート2!$A$1:$SI$1,0),0)</f>
        <v>0</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0</v>
      </c>
      <c r="I79" s="866">
        <f>VLOOKUP($D$3&amp;"_"&amp;I$3,データシート2!$A:$SI,MATCH($G$2&amp;"_"&amp;$C79,データシート2!$A$1:$SI$1,0),0)</f>
        <v>0</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0</v>
      </c>
      <c r="T79" s="1057">
        <f>VLOOKUP($D$3&amp;"_"&amp;T$3,データシート2!$A:$SI,MATCH($R$2&amp;"_"&amp;$C79,データシート2!$A$1:$SI$1,0),0)</f>
        <v>0</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0</v>
      </c>
      <c r="K80" s="867">
        <f>VLOOKUP($D$3&amp;"_"&amp;K$3,データシート2!$A:$SI,MATCH($G$2&amp;"_"&amp;$C80,データシート2!$A$1:$SI$1,0),0)</f>
        <v>0</v>
      </c>
      <c r="L80" s="867">
        <f>VLOOKUP($D$3&amp;"_"&amp;L$3,データシート2!$A:$SI,MATCH($G$2&amp;"_"&amp;$C80,データシート2!$A$1:$SI$1,0),0)</f>
        <v>0</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0</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0</v>
      </c>
      <c r="V80" s="1057">
        <f>VLOOKUP($D$3&amp;"_"&amp;V$3,データシート2!$A:$SI,MATCH($R$2&amp;"_"&amp;$C80,データシート2!$A$1:$SI$1,0),0)</f>
        <v>0</v>
      </c>
      <c r="W80" s="1057">
        <f>VLOOKUP($D$3&amp;"_"&amp;W$3,データシート2!$A:$SI,MATCH($R$2&amp;"_"&amp;$C80,データシート2!$A$1:$SI$1,0),0)</f>
        <v>0</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0</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0</v>
      </c>
      <c r="H81" s="866">
        <f>VLOOKUP($D$3&amp;"_"&amp;H$3,データシート2!$A:$SI,MATCH($G$2&amp;"_"&amp;$C81,データシート2!$A$1:$SI$1,0),0)</f>
        <v>0</v>
      </c>
      <c r="I81" s="866">
        <f>VLOOKUP($D$3&amp;"_"&amp;I$3,データシート2!$A:$SI,MATCH($G$2&amp;"_"&amp;$C81,データシート2!$A$1:$SI$1,0),0)</f>
        <v>0</v>
      </c>
      <c r="J81" s="866">
        <f>VLOOKUP($D$3&amp;"_"&amp;J$3,データシート2!$A:$SI,MATCH($G$2&amp;"_"&amp;$C81,データシート2!$A$1:$SI$1,0),0)</f>
        <v>0</v>
      </c>
      <c r="K81" s="867">
        <f>VLOOKUP($D$3&amp;"_"&amp;K$3,データシート2!$A:$SI,MATCH($G$2&amp;"_"&amp;$C81,データシート2!$A$1:$SI$1,0),0)</f>
        <v>0</v>
      </c>
      <c r="L81" s="867">
        <f>VLOOKUP($D$3&amp;"_"&amp;L$3,データシート2!$A:$SI,MATCH($G$2&amp;"_"&amp;$C81,データシート2!$A$1:$SI$1,0),0)</f>
        <v>0</v>
      </c>
      <c r="M81" s="867">
        <f>VLOOKUP($D$3&amp;"_"&amp;M$3,データシート2!$A:$SI,MATCH($G$2&amp;"_"&amp;$C81,データシート2!$A$1:$SI$1,0),0)</f>
        <v>0</v>
      </c>
      <c r="N81" s="867">
        <f>VLOOKUP($D$3&amp;"_"&amp;N$3,データシート2!$A:$SI,MATCH($G$2&amp;"_"&amp;$C81,データシート2!$A$1:$SI$1,0),0)</f>
        <v>0</v>
      </c>
      <c r="O81" s="867">
        <f>VLOOKUP($D$3&amp;"_"&amp;O$3,データシート2!$A:$SI,MATCH($G$2&amp;"_"&amp;$C81,データシート2!$A$1:$SI$1,0),0)</f>
        <v>0</v>
      </c>
      <c r="P81" s="867">
        <f>VLOOKUP($D$3&amp;"_"&amp;P$3,データシート2!$A:$SI,MATCH($G$2&amp;"_"&amp;$C81,データシート2!$A$1:$SI$1,0),0)</f>
        <v>0</v>
      </c>
      <c r="Q81" s="868">
        <f>VLOOKUP($D$3&amp;"_"&amp;Q$3,データシート2!$A:$SI,MATCH($G$2&amp;"_"&amp;$C81,データシート2!$A$1:$SI$1,0),0)</f>
        <v>0</v>
      </c>
      <c r="R81" s="1056">
        <f>VLOOKUP($D$3&amp;"_"&amp;R$3,データシート2!$A:$SI,MATCH($R$2&amp;"_"&amp;$C81,データシート2!$A$1:$SI$1,0),0)</f>
        <v>0</v>
      </c>
      <c r="S81" s="1057">
        <f>VLOOKUP($D$3&amp;"_"&amp;S$3,データシート2!$A:$SI,MATCH($R$2&amp;"_"&amp;$C81,データシート2!$A$1:$SI$1,0),0)</f>
        <v>0</v>
      </c>
      <c r="T81" s="1057">
        <f>VLOOKUP($D$3&amp;"_"&amp;T$3,データシート2!$A:$SI,MATCH($R$2&amp;"_"&amp;$C81,データシート2!$A$1:$SI$1,0),0)</f>
        <v>0</v>
      </c>
      <c r="U81" s="1057">
        <f>VLOOKUP($D$3&amp;"_"&amp;U$3,データシート2!$A:$SI,MATCH($R$2&amp;"_"&amp;$C81,データシート2!$A$1:$SI$1,0),0)</f>
        <v>0</v>
      </c>
      <c r="V81" s="1057">
        <f>VLOOKUP($D$3&amp;"_"&amp;V$3,データシート2!$A:$SI,MATCH($R$2&amp;"_"&amp;$C81,データシート2!$A$1:$SI$1,0),0)</f>
        <v>0</v>
      </c>
      <c r="W81" s="1057">
        <f>VLOOKUP($D$3&amp;"_"&amp;W$3,データシート2!$A:$SI,MATCH($R$2&amp;"_"&amp;$C81,データシート2!$A$1:$SI$1,0),0)</f>
        <v>0</v>
      </c>
      <c r="X81" s="1057">
        <f>VLOOKUP($D$3&amp;"_"&amp;X$3,データシート2!$A:$SI,MATCH($R$2&amp;"_"&amp;$C81,データシート2!$A$1:$SI$1,0),0)</f>
        <v>0</v>
      </c>
      <c r="Y81" s="1057">
        <f>VLOOKUP($D$3&amp;"_"&amp;Y$3,データシート2!$A:$SI,MATCH($R$2&amp;"_"&amp;$C81,データシート2!$A$1:$SI$1,0),0)</f>
        <v>0</v>
      </c>
      <c r="Z81" s="1057">
        <f>VLOOKUP($D$3&amp;"_"&amp;Z$3,データシート2!$A:$SI,MATCH($R$2&amp;"_"&amp;$C81,データシート2!$A$1:$SI$1,0),0)</f>
        <v>0</v>
      </c>
      <c r="AA81" s="1057">
        <f>VLOOKUP($D$3&amp;"_"&amp;AA$3,データシート2!$A:$SI,MATCH($R$2&amp;"_"&amp;$C81,データシート2!$A$1:$SI$1,0),0)</f>
        <v>0</v>
      </c>
      <c r="AB81" s="1058">
        <f>VLOOKUP($D$3&amp;"_"&amp;AB$3,データシート2!$A:$SI,MATCH($R$2&amp;"_"&amp;$C81,データシート2!$A$1:$SI$1,0),0)</f>
        <v>0</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0</v>
      </c>
      <c r="H82" s="866">
        <f>VLOOKUP($D$3&amp;"_"&amp;H$3,データシート2!$A:$SI,MATCH($G$2&amp;"_"&amp;$C82,データシート2!$A$1:$SI$1,0),0)</f>
        <v>0</v>
      </c>
      <c r="I82" s="866">
        <f>VLOOKUP($D$3&amp;"_"&amp;I$3,データシート2!$A:$SI,MATCH($G$2&amp;"_"&amp;$C82,データシート2!$A$1:$SI$1,0),0)</f>
        <v>0</v>
      </c>
      <c r="J82" s="866">
        <f>VLOOKUP($D$3&amp;"_"&amp;J$3,データシート2!$A:$SI,MATCH($G$2&amp;"_"&amp;$C82,データシート2!$A$1:$SI$1,0),0)</f>
        <v>0</v>
      </c>
      <c r="K82" s="867">
        <f>VLOOKUP($D$3&amp;"_"&amp;K$3,データシート2!$A:$SI,MATCH($G$2&amp;"_"&amp;$C82,データシート2!$A$1:$SI$1,0),0)</f>
        <v>0</v>
      </c>
      <c r="L82" s="867">
        <f>VLOOKUP($D$3&amp;"_"&amp;L$3,データシート2!$A:$SI,MATCH($G$2&amp;"_"&amp;$C82,データシート2!$A$1:$SI$1,0),0)</f>
        <v>0</v>
      </c>
      <c r="M82" s="867">
        <f>VLOOKUP($D$3&amp;"_"&amp;M$3,データシート2!$A:$SI,MATCH($G$2&amp;"_"&amp;$C82,データシート2!$A$1:$SI$1,0),0)</f>
        <v>0</v>
      </c>
      <c r="N82" s="867">
        <f>VLOOKUP($D$3&amp;"_"&amp;N$3,データシート2!$A:$SI,MATCH($G$2&amp;"_"&amp;$C82,データシート2!$A$1:$SI$1,0),0)</f>
        <v>0</v>
      </c>
      <c r="O82" s="867">
        <f>VLOOKUP($D$3&amp;"_"&amp;O$3,データシート2!$A:$SI,MATCH($G$2&amp;"_"&amp;$C82,データシート2!$A$1:$SI$1,0),0)</f>
        <v>0</v>
      </c>
      <c r="P82" s="867">
        <f>VLOOKUP($D$3&amp;"_"&amp;P$3,データシート2!$A:$SI,MATCH($G$2&amp;"_"&amp;$C82,データシート2!$A$1:$SI$1,0),0)</f>
        <v>0</v>
      </c>
      <c r="Q82" s="868">
        <f>VLOOKUP($D$3&amp;"_"&amp;Q$3,データシート2!$A:$SI,MATCH($G$2&amp;"_"&amp;$C82,データシート2!$A$1:$SI$1,0),0)</f>
        <v>0</v>
      </c>
      <c r="R82" s="1056">
        <f>VLOOKUP($D$3&amp;"_"&amp;R$3,データシート2!$A:$SI,MATCH($R$2&amp;"_"&amp;$C82,データシート2!$A$1:$SI$1,0),0)</f>
        <v>0</v>
      </c>
      <c r="S82" s="1057">
        <f>VLOOKUP($D$3&amp;"_"&amp;S$3,データシート2!$A:$SI,MATCH($R$2&amp;"_"&amp;$C82,データシート2!$A$1:$SI$1,0),0)</f>
        <v>0</v>
      </c>
      <c r="T82" s="1057">
        <f>VLOOKUP($D$3&amp;"_"&amp;T$3,データシート2!$A:$SI,MATCH($R$2&amp;"_"&amp;$C82,データシート2!$A$1:$SI$1,0),0)</f>
        <v>0</v>
      </c>
      <c r="U82" s="1057">
        <f>VLOOKUP($D$3&amp;"_"&amp;U$3,データシート2!$A:$SI,MATCH($R$2&amp;"_"&amp;$C82,データシート2!$A$1:$SI$1,0),0)</f>
        <v>0</v>
      </c>
      <c r="V82" s="1057">
        <f>VLOOKUP($D$3&amp;"_"&amp;V$3,データシート2!$A:$SI,MATCH($R$2&amp;"_"&amp;$C82,データシート2!$A$1:$SI$1,0),0)</f>
        <v>0</v>
      </c>
      <c r="W82" s="1057">
        <f>VLOOKUP($D$3&amp;"_"&amp;W$3,データシート2!$A:$SI,MATCH($R$2&amp;"_"&amp;$C82,データシート2!$A$1:$SI$1,0),0)</f>
        <v>0</v>
      </c>
      <c r="X82" s="1057">
        <f>VLOOKUP($D$3&amp;"_"&amp;X$3,データシート2!$A:$SI,MATCH($R$2&amp;"_"&amp;$C82,データシート2!$A$1:$SI$1,0),0)</f>
        <v>0</v>
      </c>
      <c r="Y82" s="1057">
        <f>VLOOKUP($D$3&amp;"_"&amp;Y$3,データシート2!$A:$SI,MATCH($R$2&amp;"_"&amp;$C82,データシート2!$A$1:$SI$1,0),0)</f>
        <v>0</v>
      </c>
      <c r="Z82" s="1057">
        <f>VLOOKUP($D$3&amp;"_"&amp;Z$3,データシート2!$A:$SI,MATCH($R$2&amp;"_"&amp;$C82,データシート2!$A$1:$SI$1,0),0)</f>
        <v>0</v>
      </c>
      <c r="AA82" s="1057">
        <f>VLOOKUP($D$3&amp;"_"&amp;AA$3,データシート2!$A:$SI,MATCH($R$2&amp;"_"&amp;$C82,データシート2!$A$1:$SI$1,0),0)</f>
        <v>0</v>
      </c>
      <c r="AB82" s="1058">
        <f>VLOOKUP($D$3&amp;"_"&amp;AB$3,データシート2!$A:$SI,MATCH($R$2&amp;"_"&amp;$C82,データシート2!$A$1:$SI$1,0),0)</f>
        <v>0</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0</v>
      </c>
      <c r="H84" s="866">
        <f>VLOOKUP($D$3&amp;"_"&amp;H$3,データシート2!$A:$SI,MATCH($G$2&amp;"_"&amp;$C84,データシート2!$A$1:$SI$1,0),0)</f>
        <v>0</v>
      </c>
      <c r="I84" s="866">
        <f>VLOOKUP($D$3&amp;"_"&amp;I$3,データシート2!$A:$SI,MATCH($G$2&amp;"_"&amp;$C84,データシート2!$A$1:$SI$1,0),0)</f>
        <v>0</v>
      </c>
      <c r="J84" s="866">
        <f>VLOOKUP($D$3&amp;"_"&amp;J$3,データシート2!$A:$SI,MATCH($G$2&amp;"_"&amp;$C84,データシート2!$A$1:$SI$1,0),0)</f>
        <v>0</v>
      </c>
      <c r="K84" s="867">
        <f>VLOOKUP($D$3&amp;"_"&amp;K$3,データシート2!$A:$SI,MATCH($G$2&amp;"_"&amp;$C84,データシート2!$A$1:$SI$1,0),0)</f>
        <v>0</v>
      </c>
      <c r="L84" s="867">
        <f>VLOOKUP($D$3&amp;"_"&amp;L$3,データシート2!$A:$SI,MATCH($G$2&amp;"_"&amp;$C84,データシート2!$A$1:$SI$1,0),0)</f>
        <v>0</v>
      </c>
      <c r="M84" s="867">
        <f>VLOOKUP($D$3&amp;"_"&amp;M$3,データシート2!$A:$SI,MATCH($G$2&amp;"_"&amp;$C84,データシート2!$A$1:$SI$1,0),0)</f>
        <v>0</v>
      </c>
      <c r="N84" s="867">
        <f>VLOOKUP($D$3&amp;"_"&amp;N$3,データシート2!$A:$SI,MATCH($G$2&amp;"_"&amp;$C84,データシート2!$A$1:$SI$1,0),0)</f>
        <v>0</v>
      </c>
      <c r="O84" s="867">
        <f>VLOOKUP($D$3&amp;"_"&amp;O$3,データシート2!$A:$SI,MATCH($G$2&amp;"_"&amp;$C84,データシート2!$A$1:$SI$1,0),0)</f>
        <v>0</v>
      </c>
      <c r="P84" s="867">
        <f>VLOOKUP($D$3&amp;"_"&amp;P$3,データシート2!$A:$SI,MATCH($G$2&amp;"_"&amp;$C84,データシート2!$A$1:$SI$1,0),0)</f>
        <v>0</v>
      </c>
      <c r="Q84" s="868">
        <f>VLOOKUP($D$3&amp;"_"&amp;Q$3,データシート2!$A:$SI,MATCH($G$2&amp;"_"&amp;$C84,データシート2!$A$1:$SI$1,0),0)</f>
        <v>0</v>
      </c>
      <c r="R84" s="1056">
        <f>VLOOKUP($D$3&amp;"_"&amp;R$3,データシート2!$A:$SI,MATCH($R$2&amp;"_"&amp;$C84,データシート2!$A$1:$SI$1,0),0)</f>
        <v>0</v>
      </c>
      <c r="S84" s="1057">
        <f>VLOOKUP($D$3&amp;"_"&amp;S$3,データシート2!$A:$SI,MATCH($R$2&amp;"_"&amp;$C84,データシート2!$A$1:$SI$1,0),0)</f>
        <v>0</v>
      </c>
      <c r="T84" s="1057">
        <f>VLOOKUP($D$3&amp;"_"&amp;T$3,データシート2!$A:$SI,MATCH($R$2&amp;"_"&amp;$C84,データシート2!$A$1:$SI$1,0),0)</f>
        <v>0</v>
      </c>
      <c r="U84" s="1057">
        <f>VLOOKUP($D$3&amp;"_"&amp;U$3,データシート2!$A:$SI,MATCH($R$2&amp;"_"&amp;$C84,データシート2!$A$1:$SI$1,0),0)</f>
        <v>0</v>
      </c>
      <c r="V84" s="1057">
        <f>VLOOKUP($D$3&amp;"_"&amp;V$3,データシート2!$A:$SI,MATCH($R$2&amp;"_"&amp;$C84,データシート2!$A$1:$SI$1,0),0)</f>
        <v>0</v>
      </c>
      <c r="W84" s="1057">
        <f>VLOOKUP($D$3&amp;"_"&amp;W$3,データシート2!$A:$SI,MATCH($R$2&amp;"_"&amp;$C84,データシート2!$A$1:$SI$1,0),0)</f>
        <v>0</v>
      </c>
      <c r="X84" s="1057">
        <f>VLOOKUP($D$3&amp;"_"&amp;X$3,データシート2!$A:$SI,MATCH($R$2&amp;"_"&amp;$C84,データシート2!$A$1:$SI$1,0),0)</f>
        <v>0</v>
      </c>
      <c r="Y84" s="1057">
        <f>VLOOKUP($D$3&amp;"_"&amp;Y$3,データシート2!$A:$SI,MATCH($R$2&amp;"_"&amp;$C84,データシート2!$A$1:$SI$1,0),0)</f>
        <v>0</v>
      </c>
      <c r="Z84" s="1057">
        <f>VLOOKUP($D$3&amp;"_"&amp;Z$3,データシート2!$A:$SI,MATCH($R$2&amp;"_"&amp;$C84,データシート2!$A$1:$SI$1,0),0)</f>
        <v>0</v>
      </c>
      <c r="AA84" s="1057">
        <f>VLOOKUP($D$3&amp;"_"&amp;AA$3,データシート2!$A:$SI,MATCH($R$2&amp;"_"&amp;$C84,データシート2!$A$1:$SI$1,0),0)</f>
        <v>0</v>
      </c>
      <c r="AB84" s="1058">
        <f>VLOOKUP($D$3&amp;"_"&amp;AB$3,データシート2!$A:$SI,MATCH($R$2&amp;"_"&amp;$C84,データシート2!$A$1:$SI$1,0),0)</f>
        <v>0</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0</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0</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0</v>
      </c>
      <c r="H88" s="866">
        <f>VLOOKUP($D$3&amp;"_"&amp;H$3,データシート2!$A:$SI,MATCH($G$2&amp;"_"&amp;$C88,データシート2!$A$1:$SI$1,0),0)</f>
        <v>0</v>
      </c>
      <c r="I88" s="866">
        <f>VLOOKUP($D$3&amp;"_"&amp;I$3,データシート2!$A:$SI,MATCH($G$2&amp;"_"&amp;$C88,データシート2!$A$1:$SI$1,0),0)</f>
        <v>0</v>
      </c>
      <c r="J88" s="866">
        <f>VLOOKUP($D$3&amp;"_"&amp;J$3,データシート2!$A:$SI,MATCH($G$2&amp;"_"&amp;$C88,データシート2!$A$1:$SI$1,0),0)</f>
        <v>0</v>
      </c>
      <c r="K88" s="867">
        <f>VLOOKUP($D$3&amp;"_"&amp;K$3,データシート2!$A:$SI,MATCH($G$2&amp;"_"&amp;$C88,データシート2!$A$1:$SI$1,0),0)</f>
        <v>0</v>
      </c>
      <c r="L88" s="867">
        <f>VLOOKUP($D$3&amp;"_"&amp;L$3,データシート2!$A:$SI,MATCH($G$2&amp;"_"&amp;$C88,データシート2!$A$1:$SI$1,0),0)</f>
        <v>0</v>
      </c>
      <c r="M88" s="867">
        <f>VLOOKUP($D$3&amp;"_"&amp;M$3,データシート2!$A:$SI,MATCH($G$2&amp;"_"&amp;$C88,データシート2!$A$1:$SI$1,0),0)</f>
        <v>0</v>
      </c>
      <c r="N88" s="867">
        <f>VLOOKUP($D$3&amp;"_"&amp;N$3,データシート2!$A:$SI,MATCH($G$2&amp;"_"&amp;$C88,データシート2!$A$1:$SI$1,0),0)</f>
        <v>0</v>
      </c>
      <c r="O88" s="867">
        <f>VLOOKUP($D$3&amp;"_"&amp;O$3,データシート2!$A:$SI,MATCH($G$2&amp;"_"&amp;$C88,データシート2!$A$1:$SI$1,0),0)</f>
        <v>0</v>
      </c>
      <c r="P88" s="867">
        <f>VLOOKUP($D$3&amp;"_"&amp;P$3,データシート2!$A:$SI,MATCH($G$2&amp;"_"&amp;$C88,データシート2!$A$1:$SI$1,0),0)</f>
        <v>0</v>
      </c>
      <c r="Q88" s="868">
        <f>VLOOKUP($D$3&amp;"_"&amp;Q$3,データシート2!$A:$SI,MATCH($G$2&amp;"_"&amp;$C88,データシート2!$A$1:$SI$1,0),0)</f>
        <v>0</v>
      </c>
      <c r="R88" s="1056">
        <f>VLOOKUP($D$3&amp;"_"&amp;R$3,データシート2!$A:$SI,MATCH($R$2&amp;"_"&amp;$C88,データシート2!$A$1:$SI$1,0),0)</f>
        <v>0</v>
      </c>
      <c r="S88" s="1057">
        <f>VLOOKUP($D$3&amp;"_"&amp;S$3,データシート2!$A:$SI,MATCH($R$2&amp;"_"&amp;$C88,データシート2!$A$1:$SI$1,0),0)</f>
        <v>0</v>
      </c>
      <c r="T88" s="1057">
        <f>VLOOKUP($D$3&amp;"_"&amp;T$3,データシート2!$A:$SI,MATCH($R$2&amp;"_"&amp;$C88,データシート2!$A$1:$SI$1,0),0)</f>
        <v>0</v>
      </c>
      <c r="U88" s="1057">
        <f>VLOOKUP($D$3&amp;"_"&amp;U$3,データシート2!$A:$SI,MATCH($R$2&amp;"_"&amp;$C88,データシート2!$A$1:$SI$1,0),0)</f>
        <v>0</v>
      </c>
      <c r="V88" s="1057">
        <f>VLOOKUP($D$3&amp;"_"&amp;V$3,データシート2!$A:$SI,MATCH($R$2&amp;"_"&amp;$C88,データシート2!$A$1:$SI$1,0),0)</f>
        <v>0</v>
      </c>
      <c r="W88" s="1057">
        <f>VLOOKUP($D$3&amp;"_"&amp;W$3,データシート2!$A:$SI,MATCH($R$2&amp;"_"&amp;$C88,データシート2!$A$1:$SI$1,0),0)</f>
        <v>0</v>
      </c>
      <c r="X88" s="1057">
        <f>VLOOKUP($D$3&amp;"_"&amp;X$3,データシート2!$A:$SI,MATCH($R$2&amp;"_"&amp;$C88,データシート2!$A$1:$SI$1,0),0)</f>
        <v>0</v>
      </c>
      <c r="Y88" s="1057">
        <f>VLOOKUP($D$3&amp;"_"&amp;Y$3,データシート2!$A:$SI,MATCH($R$2&amp;"_"&amp;$C88,データシート2!$A$1:$SI$1,0),0)</f>
        <v>0</v>
      </c>
      <c r="Z88" s="1057">
        <f>VLOOKUP($D$3&amp;"_"&amp;Z$3,データシート2!$A:$SI,MATCH($R$2&amp;"_"&amp;$C88,データシート2!$A$1:$SI$1,0),0)</f>
        <v>0</v>
      </c>
      <c r="AA88" s="1057">
        <f>VLOOKUP($D$3&amp;"_"&amp;AA$3,データシート2!$A:$SI,MATCH($R$2&amp;"_"&amp;$C88,データシート2!$A$1:$SI$1,0),0)</f>
        <v>0</v>
      </c>
      <c r="AB88" s="1058">
        <f>VLOOKUP($D$3&amp;"_"&amp;AB$3,データシート2!$A:$SI,MATCH($R$2&amp;"_"&amp;$C88,データシート2!$A$1:$SI$1,0),0)</f>
        <v>0</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0</v>
      </c>
      <c r="H89" s="849">
        <f>VLOOKUP($D$3&amp;"_"&amp;H$3,データシート2!$A:$SI,MATCH($G$2&amp;"_"&amp;$C89,データシート2!$A$1:$SI$1,0),0)</f>
        <v>0</v>
      </c>
      <c r="I89" s="849">
        <f>VLOOKUP($D$3&amp;"_"&amp;I$3,データシート2!$A:$SI,MATCH($G$2&amp;"_"&amp;$C89,データシート2!$A$1:$SI$1,0),0)</f>
        <v>0</v>
      </c>
      <c r="J89" s="849">
        <f>VLOOKUP($D$3&amp;"_"&amp;J$3,データシート2!$A:$SI,MATCH($G$2&amp;"_"&amp;$C89,データシート2!$A$1:$SI$1,0),0)</f>
        <v>0</v>
      </c>
      <c r="K89" s="850">
        <f>VLOOKUP($D$3&amp;"_"&amp;K$3,データシート2!$A:$SI,MATCH($G$2&amp;"_"&amp;$C89,データシート2!$A$1:$SI$1,0),0)</f>
        <v>0</v>
      </c>
      <c r="L89" s="850">
        <f>VLOOKUP($D$3&amp;"_"&amp;L$3,データシート2!$A:$SI,MATCH($G$2&amp;"_"&amp;$C89,データシート2!$A$1:$SI$1,0),0)</f>
        <v>0</v>
      </c>
      <c r="M89" s="850">
        <f>VLOOKUP($D$3&amp;"_"&amp;M$3,データシート2!$A:$SI,MATCH($G$2&amp;"_"&amp;$C89,データシート2!$A$1:$SI$1,0),0)</f>
        <v>0</v>
      </c>
      <c r="N89" s="850">
        <f>VLOOKUP($D$3&amp;"_"&amp;N$3,データシート2!$A:$SI,MATCH($G$2&amp;"_"&amp;$C89,データシート2!$A$1:$SI$1,0),0)</f>
        <v>0</v>
      </c>
      <c r="O89" s="850">
        <f>VLOOKUP($D$3&amp;"_"&amp;O$3,データシート2!$A:$SI,MATCH($G$2&amp;"_"&amp;$C89,データシート2!$A$1:$SI$1,0),0)</f>
        <v>0</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0</v>
      </c>
      <c r="S89" s="1050">
        <f>VLOOKUP($D$3&amp;"_"&amp;S$3,データシート2!$A:$SI,MATCH($R$2&amp;"_"&amp;$C89,データシート2!$A$1:$SI$1,0),0)</f>
        <v>0</v>
      </c>
      <c r="T89" s="1050">
        <f>VLOOKUP($D$3&amp;"_"&amp;T$3,データシート2!$A:$SI,MATCH($R$2&amp;"_"&amp;$C89,データシート2!$A$1:$SI$1,0),0)</f>
        <v>0</v>
      </c>
      <c r="U89" s="1050">
        <f>VLOOKUP($D$3&amp;"_"&amp;U$3,データシート2!$A:$SI,MATCH($R$2&amp;"_"&amp;$C89,データシート2!$A$1:$SI$1,0),0)</f>
        <v>0</v>
      </c>
      <c r="V89" s="1050">
        <f>VLOOKUP($D$3&amp;"_"&amp;V$3,データシート2!$A:$SI,MATCH($R$2&amp;"_"&amp;$C89,データシート2!$A$1:$SI$1,0),0)</f>
        <v>0</v>
      </c>
      <c r="W89" s="1050">
        <f>VLOOKUP($D$3&amp;"_"&amp;W$3,データシート2!$A:$SI,MATCH($R$2&amp;"_"&amp;$C89,データシート2!$A$1:$SI$1,0),0)</f>
        <v>0</v>
      </c>
      <c r="X89" s="1050">
        <f>VLOOKUP($D$3&amp;"_"&amp;X$3,データシート2!$A:$SI,MATCH($R$2&amp;"_"&amp;$C89,データシート2!$A$1:$SI$1,0),0)</f>
        <v>0</v>
      </c>
      <c r="Y89" s="1050">
        <f>VLOOKUP($D$3&amp;"_"&amp;Y$3,データシート2!$A:$SI,MATCH($R$2&amp;"_"&amp;$C89,データシート2!$A$1:$SI$1,0),0)</f>
        <v>0</v>
      </c>
      <c r="Z89" s="1050">
        <f>VLOOKUP($D$3&amp;"_"&amp;Z$3,データシート2!$A:$SI,MATCH($R$2&amp;"_"&amp;$C89,データシート2!$A$1:$SI$1,0),0)</f>
        <v>0</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0</v>
      </c>
      <c r="H90" s="829">
        <f>VLOOKUP($D$3&amp;"_"&amp;H$3,データシート2!$A:$SI,MATCH($G$2&amp;"_"&amp;$B90,データシート2!$A$1:$SI$1,0),0)</f>
        <v>0</v>
      </c>
      <c r="I90" s="829">
        <f>VLOOKUP($D$3&amp;"_"&amp;I$3,データシート2!$A:$SI,MATCH($G$2&amp;"_"&amp;$B90,データシート2!$A$1:$SI$1,0),0)</f>
        <v>0</v>
      </c>
      <c r="J90" s="829">
        <f>VLOOKUP($D$3&amp;"_"&amp;J$3,データシート2!$A:$SI,MATCH($G$2&amp;"_"&amp;$B90,データシート2!$A$1:$SI$1,0),0)</f>
        <v>0</v>
      </c>
      <c r="K90" s="830">
        <f>VLOOKUP($D$3&amp;"_"&amp;K$3,データシート2!$A:$SI,MATCH($G$2&amp;"_"&amp;$B90,データシート2!$A$1:$SI$1,0),0)</f>
        <v>0</v>
      </c>
      <c r="L90" s="830">
        <f>VLOOKUP($D$3&amp;"_"&amp;L$3,データシート2!$A:$SI,MATCH($G$2&amp;"_"&amp;$B90,データシート2!$A$1:$SI$1,0),0)</f>
        <v>0</v>
      </c>
      <c r="M90" s="830">
        <f>VLOOKUP($D$3&amp;"_"&amp;M$3,データシート2!$A:$SI,MATCH($G$2&amp;"_"&amp;$B90,データシート2!$A$1:$SI$1,0),0)</f>
        <v>0</v>
      </c>
      <c r="N90" s="830">
        <f>VLOOKUP($D$3&amp;"_"&amp;N$3,データシート2!$A:$SI,MATCH($G$2&amp;"_"&amp;$B90,データシート2!$A$1:$SI$1,0),0)</f>
        <v>0</v>
      </c>
      <c r="O90" s="830">
        <f>VLOOKUP($D$3&amp;"_"&amp;O$3,データシート2!$A:$SI,MATCH($G$2&amp;"_"&amp;$B90,データシート2!$A$1:$SI$1,0),0)</f>
        <v>0</v>
      </c>
      <c r="P90" s="830">
        <f>VLOOKUP($D$3&amp;"_"&amp;P$3,データシート2!$A:$SI,MATCH($G$2&amp;"_"&amp;$B90,データシート2!$A$1:$SI$1,0),0)</f>
        <v>0</v>
      </c>
      <c r="Q90" s="831">
        <f>VLOOKUP($D$3&amp;"_"&amp;Q$3,データシート2!$A:$SI,MATCH($G$2&amp;"_"&amp;$B90,データシート2!$A$1:$SI$1,0),0)</f>
        <v>0</v>
      </c>
      <c r="R90" s="1043">
        <f>VLOOKUP($D$3&amp;"_"&amp;R$3,データシート2!$A:$SI,MATCH($R$2&amp;"_"&amp;$B90,データシート2!$A$1:$SI$1,0),0)</f>
        <v>0</v>
      </c>
      <c r="S90" s="1044">
        <f>VLOOKUP($D$3&amp;"_"&amp;S$3,データシート2!$A:$SI,MATCH($R$2&amp;"_"&amp;$B90,データシート2!$A$1:$SI$1,0),0)</f>
        <v>0</v>
      </c>
      <c r="T90" s="1044">
        <f>VLOOKUP($D$3&amp;"_"&amp;T$3,データシート2!$A:$SI,MATCH($R$2&amp;"_"&amp;$B90,データシート2!$A$1:$SI$1,0),0)</f>
        <v>0</v>
      </c>
      <c r="U90" s="1044">
        <f>VLOOKUP($D$3&amp;"_"&amp;U$3,データシート2!$A:$SI,MATCH($R$2&amp;"_"&amp;$B90,データシート2!$A$1:$SI$1,0),0)</f>
        <v>0</v>
      </c>
      <c r="V90" s="1044">
        <f>VLOOKUP($D$3&amp;"_"&amp;V$3,データシート2!$A:$SI,MATCH($R$2&amp;"_"&amp;$B90,データシート2!$A$1:$SI$1,0),0)</f>
        <v>0</v>
      </c>
      <c r="W90" s="1044">
        <f>VLOOKUP($D$3&amp;"_"&amp;W$3,データシート2!$A:$SI,MATCH($R$2&amp;"_"&amp;$B90,データシート2!$A$1:$SI$1,0),0)</f>
        <v>0</v>
      </c>
      <c r="X90" s="1044">
        <f>VLOOKUP($D$3&amp;"_"&amp;X$3,データシート2!$A:$SI,MATCH($R$2&amp;"_"&amp;$B90,データシート2!$A$1:$SI$1,0),0)</f>
        <v>0</v>
      </c>
      <c r="Y90" s="1044">
        <f>VLOOKUP($D$3&amp;"_"&amp;Y$3,データシート2!$A:$SI,MATCH($R$2&amp;"_"&amp;$B90,データシート2!$A$1:$SI$1,0),0)</f>
        <v>0</v>
      </c>
      <c r="Z90" s="1044">
        <f>VLOOKUP($D$3&amp;"_"&amp;Z$3,データシート2!$A:$SI,MATCH($R$2&amp;"_"&amp;$B90,データシート2!$A$1:$SI$1,0),0)</f>
        <v>0</v>
      </c>
      <c r="AA90" s="1044">
        <f>VLOOKUP($D$3&amp;"_"&amp;AA$3,データシート2!$A:$SI,MATCH($R$2&amp;"_"&amp;$B90,データシート2!$A$1:$SI$1,0),0)</f>
        <v>0</v>
      </c>
      <c r="AB90" s="1045">
        <f>VLOOKUP($D$3&amp;"_"&amp;AB$3,データシート2!$A:$SI,MATCH($R$2&amp;"_"&amp;$B90,データシート2!$A$1:$SI$1,0),0)</f>
        <v>0</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0</v>
      </c>
      <c r="H91" s="838">
        <f>VLOOKUP($D$3&amp;"_"&amp;H$3,データシート2!$A:$SI,MATCH($G$2&amp;"_"&amp;$C91,データシート2!$A$1:$SI$1,0),0)</f>
        <v>0</v>
      </c>
      <c r="I91" s="838">
        <f>VLOOKUP($D$3&amp;"_"&amp;I$3,データシート2!$A:$SI,MATCH($G$2&amp;"_"&amp;$C91,データシート2!$A$1:$SI$1,0),0)</f>
        <v>0</v>
      </c>
      <c r="J91" s="838">
        <f>VLOOKUP($D$3&amp;"_"&amp;J$3,データシート2!$A:$SI,MATCH($G$2&amp;"_"&amp;$C91,データシート2!$A$1:$SI$1,0),0)</f>
        <v>0</v>
      </c>
      <c r="K91" s="839">
        <f>VLOOKUP($D$3&amp;"_"&amp;K$3,データシート2!$A:$SI,MATCH($G$2&amp;"_"&amp;$C91,データシート2!$A$1:$SI$1,0),0)</f>
        <v>0</v>
      </c>
      <c r="L91" s="839">
        <f>VLOOKUP($D$3&amp;"_"&amp;L$3,データシート2!$A:$SI,MATCH($G$2&amp;"_"&amp;$C91,データシート2!$A$1:$SI$1,0),0)</f>
        <v>0</v>
      </c>
      <c r="M91" s="839">
        <f>VLOOKUP($D$3&amp;"_"&amp;M$3,データシート2!$A:$SI,MATCH($G$2&amp;"_"&amp;$C91,データシート2!$A$1:$SI$1,0),0)</f>
        <v>0</v>
      </c>
      <c r="N91" s="839">
        <f>VLOOKUP($D$3&amp;"_"&amp;N$3,データシート2!$A:$SI,MATCH($G$2&amp;"_"&amp;$C91,データシート2!$A$1:$SI$1,0),0)</f>
        <v>0</v>
      </c>
      <c r="O91" s="839">
        <f>VLOOKUP($D$3&amp;"_"&amp;O$3,データシート2!$A:$SI,MATCH($G$2&amp;"_"&amp;$C91,データシート2!$A$1:$SI$1,0),0)</f>
        <v>0</v>
      </c>
      <c r="P91" s="839">
        <f>VLOOKUP($D$3&amp;"_"&amp;P$3,データシート2!$A:$SI,MATCH($G$2&amp;"_"&amp;$C91,データシート2!$A$1:$SI$1,0),0)</f>
        <v>0</v>
      </c>
      <c r="Q91" s="840">
        <f>VLOOKUP($D$3&amp;"_"&amp;Q$3,データシート2!$A:$SI,MATCH($G$2&amp;"_"&amp;$C91,データシート2!$A$1:$SI$1,0),0)</f>
        <v>0</v>
      </c>
      <c r="R91" s="1052">
        <f>VLOOKUP($D$3&amp;"_"&amp;R$3,データシート2!$A:$SI,MATCH($R$2&amp;"_"&amp;$C91,データシート2!$A$1:$SI$1,0),0)</f>
        <v>0</v>
      </c>
      <c r="S91" s="1047">
        <f>VLOOKUP($D$3&amp;"_"&amp;S$3,データシート2!$A:$SI,MATCH($R$2&amp;"_"&amp;$C91,データシート2!$A$1:$SI$1,0),0)</f>
        <v>0</v>
      </c>
      <c r="T91" s="1047">
        <f>VLOOKUP($D$3&amp;"_"&amp;T$3,データシート2!$A:$SI,MATCH($R$2&amp;"_"&amp;$C91,データシート2!$A$1:$SI$1,0),0)</f>
        <v>0</v>
      </c>
      <c r="U91" s="1047">
        <f>VLOOKUP($D$3&amp;"_"&amp;U$3,データシート2!$A:$SI,MATCH($R$2&amp;"_"&amp;$C91,データシート2!$A$1:$SI$1,0),0)</f>
        <v>0</v>
      </c>
      <c r="V91" s="1047">
        <f>VLOOKUP($D$3&amp;"_"&amp;V$3,データシート2!$A:$SI,MATCH($R$2&amp;"_"&amp;$C91,データシート2!$A$1:$SI$1,0),0)</f>
        <v>0</v>
      </c>
      <c r="W91" s="1047">
        <f>VLOOKUP($D$3&amp;"_"&amp;W$3,データシート2!$A:$SI,MATCH($R$2&amp;"_"&amp;$C91,データシート2!$A$1:$SI$1,0),0)</f>
        <v>0</v>
      </c>
      <c r="X91" s="1047">
        <f>VLOOKUP($D$3&amp;"_"&amp;X$3,データシート2!$A:$SI,MATCH($R$2&amp;"_"&amp;$C91,データシート2!$A$1:$SI$1,0),0)</f>
        <v>0</v>
      </c>
      <c r="Y91" s="1047">
        <f>VLOOKUP($D$3&amp;"_"&amp;Y$3,データシート2!$A:$SI,MATCH($R$2&amp;"_"&amp;$C91,データシート2!$A$1:$SI$1,0),0)</f>
        <v>0</v>
      </c>
      <c r="Z91" s="1047">
        <f>VLOOKUP($D$3&amp;"_"&amp;Z$3,データシート2!$A:$SI,MATCH($R$2&amp;"_"&amp;$C91,データシート2!$A$1:$SI$1,0),0)</f>
        <v>0</v>
      </c>
      <c r="AA91" s="1047">
        <f>VLOOKUP($D$3&amp;"_"&amp;AA$3,データシート2!$A:$SI,MATCH($R$2&amp;"_"&amp;$C91,データシート2!$A$1:$SI$1,0),0)</f>
        <v>0</v>
      </c>
      <c r="AB91" s="1048">
        <f>VLOOKUP($D$3&amp;"_"&amp;AB$3,データシート2!$A:$SI,MATCH($R$2&amp;"_"&amp;$C91,データシート2!$A$1:$SI$1,0),0)</f>
        <v>0</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0</v>
      </c>
      <c r="H93" s="866">
        <f>VLOOKUP($D$3&amp;"_"&amp;H$3,データシート2!$A:$SI,MATCH($G$2&amp;"_"&amp;$C93,データシート2!$A$1:$SI$1,0),0)</f>
        <v>0</v>
      </c>
      <c r="I93" s="866">
        <f>VLOOKUP($D$3&amp;"_"&amp;I$3,データシート2!$A:$SI,MATCH($G$2&amp;"_"&amp;$C93,データシート2!$A$1:$SI$1,0),0)</f>
        <v>0</v>
      </c>
      <c r="J93" s="866">
        <f>VLOOKUP($D$3&amp;"_"&amp;J$3,データシート2!$A:$SI,MATCH($G$2&amp;"_"&amp;$C93,データシート2!$A$1:$SI$1,0),0)</f>
        <v>0</v>
      </c>
      <c r="K93" s="867">
        <f>VLOOKUP($D$3&amp;"_"&amp;K$3,データシート2!$A:$SI,MATCH($G$2&amp;"_"&amp;$C93,データシート2!$A$1:$SI$1,0),0)</f>
        <v>0</v>
      </c>
      <c r="L93" s="867">
        <f>VLOOKUP($D$3&amp;"_"&amp;L$3,データシート2!$A:$SI,MATCH($G$2&amp;"_"&amp;$C93,データシート2!$A$1:$SI$1,0),0)</f>
        <v>0</v>
      </c>
      <c r="M93" s="867">
        <f>VLOOKUP($D$3&amp;"_"&amp;M$3,データシート2!$A:$SI,MATCH($G$2&amp;"_"&amp;$C93,データシート2!$A$1:$SI$1,0),0)</f>
        <v>0</v>
      </c>
      <c r="N93" s="867">
        <f>VLOOKUP($D$3&amp;"_"&amp;N$3,データシート2!$A:$SI,MATCH($G$2&amp;"_"&amp;$C93,データシート2!$A$1:$SI$1,0),0)</f>
        <v>0</v>
      </c>
      <c r="O93" s="867">
        <f>VLOOKUP($D$3&amp;"_"&amp;O$3,データシート2!$A:$SI,MATCH($G$2&amp;"_"&amp;$C93,データシート2!$A$1:$SI$1,0),0)</f>
        <v>0</v>
      </c>
      <c r="P93" s="867">
        <f>VLOOKUP($D$3&amp;"_"&amp;P$3,データシート2!$A:$SI,MATCH($G$2&amp;"_"&amp;$C93,データシート2!$A$1:$SI$1,0),0)</f>
        <v>0</v>
      </c>
      <c r="Q93" s="868">
        <f>VLOOKUP($D$3&amp;"_"&amp;Q$3,データシート2!$A:$SI,MATCH($G$2&amp;"_"&amp;$C93,データシート2!$A$1:$SI$1,0),0)</f>
        <v>0</v>
      </c>
      <c r="R93" s="1056">
        <f>VLOOKUP($D$3&amp;"_"&amp;R$3,データシート2!$A:$SI,MATCH($R$2&amp;"_"&amp;$C93,データシート2!$A$1:$SI$1,0),0)</f>
        <v>0</v>
      </c>
      <c r="S93" s="1057">
        <f>VLOOKUP($D$3&amp;"_"&amp;S$3,データシート2!$A:$SI,MATCH($R$2&amp;"_"&amp;$C93,データシート2!$A$1:$SI$1,0),0)</f>
        <v>0</v>
      </c>
      <c r="T93" s="1057">
        <f>VLOOKUP($D$3&amp;"_"&amp;T$3,データシート2!$A:$SI,MATCH($R$2&amp;"_"&amp;$C93,データシート2!$A$1:$SI$1,0),0)</f>
        <v>0</v>
      </c>
      <c r="U93" s="1057">
        <f>VLOOKUP($D$3&amp;"_"&amp;U$3,データシート2!$A:$SI,MATCH($R$2&amp;"_"&amp;$C93,データシート2!$A$1:$SI$1,0),0)</f>
        <v>0</v>
      </c>
      <c r="V93" s="1057">
        <f>VLOOKUP($D$3&amp;"_"&amp;V$3,データシート2!$A:$SI,MATCH($R$2&amp;"_"&amp;$C93,データシート2!$A$1:$SI$1,0),0)</f>
        <v>0</v>
      </c>
      <c r="W93" s="1057">
        <f>VLOOKUP($D$3&amp;"_"&amp;W$3,データシート2!$A:$SI,MATCH($R$2&amp;"_"&amp;$C93,データシート2!$A$1:$SI$1,0),0)</f>
        <v>0</v>
      </c>
      <c r="X93" s="1057">
        <f>VLOOKUP($D$3&amp;"_"&amp;X$3,データシート2!$A:$SI,MATCH($R$2&amp;"_"&amp;$C93,データシート2!$A$1:$SI$1,0),0)</f>
        <v>0</v>
      </c>
      <c r="Y93" s="1057">
        <f>VLOOKUP($D$3&amp;"_"&amp;Y$3,データシート2!$A:$SI,MATCH($R$2&amp;"_"&amp;$C93,データシート2!$A$1:$SI$1,0),0)</f>
        <v>0</v>
      </c>
      <c r="Z93" s="1057">
        <f>VLOOKUP($D$3&amp;"_"&amp;Z$3,データシート2!$A:$SI,MATCH($R$2&amp;"_"&amp;$C93,データシート2!$A$1:$SI$1,0),0)</f>
        <v>0</v>
      </c>
      <c r="AA93" s="1057">
        <f>VLOOKUP($D$3&amp;"_"&amp;AA$3,データシート2!$A:$SI,MATCH($R$2&amp;"_"&amp;$C93,データシート2!$A$1:$SI$1,0),0)</f>
        <v>0</v>
      </c>
      <c r="AB93" s="1058">
        <f>VLOOKUP($D$3&amp;"_"&amp;AB$3,データシート2!$A:$SI,MATCH($R$2&amp;"_"&amp;$C93,データシート2!$A$1:$SI$1,0),0)</f>
        <v>0</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0</v>
      </c>
      <c r="H94" s="866">
        <f>VLOOKUP($D$3&amp;"_"&amp;H$3,データシート2!$A:$SI,MATCH($G$2&amp;"_"&amp;$C94,データシート2!$A$1:$SI$1,0),0)</f>
        <v>0</v>
      </c>
      <c r="I94" s="866">
        <f>VLOOKUP($D$3&amp;"_"&amp;I$3,データシート2!$A:$SI,MATCH($G$2&amp;"_"&amp;$C94,データシート2!$A$1:$SI$1,0),0)</f>
        <v>0</v>
      </c>
      <c r="J94" s="866">
        <f>VLOOKUP($D$3&amp;"_"&amp;J$3,データシート2!$A:$SI,MATCH($G$2&amp;"_"&amp;$C94,データシート2!$A$1:$SI$1,0),0)</f>
        <v>0</v>
      </c>
      <c r="K94" s="867">
        <f>VLOOKUP($D$3&amp;"_"&amp;K$3,データシート2!$A:$SI,MATCH($G$2&amp;"_"&amp;$C94,データシート2!$A$1:$SI$1,0),0)</f>
        <v>0</v>
      </c>
      <c r="L94" s="867">
        <f>VLOOKUP($D$3&amp;"_"&amp;L$3,データシート2!$A:$SI,MATCH($G$2&amp;"_"&amp;$C94,データシート2!$A$1:$SI$1,0),0)</f>
        <v>0</v>
      </c>
      <c r="M94" s="867">
        <f>VLOOKUP($D$3&amp;"_"&amp;M$3,データシート2!$A:$SI,MATCH($G$2&amp;"_"&amp;$C94,データシート2!$A$1:$SI$1,0),0)</f>
        <v>0</v>
      </c>
      <c r="N94" s="867">
        <f>VLOOKUP($D$3&amp;"_"&amp;N$3,データシート2!$A:$SI,MATCH($G$2&amp;"_"&amp;$C94,データシート2!$A$1:$SI$1,0),0)</f>
        <v>0</v>
      </c>
      <c r="O94" s="867">
        <f>VLOOKUP($D$3&amp;"_"&amp;O$3,データシート2!$A:$SI,MATCH($G$2&amp;"_"&amp;$C94,データシート2!$A$1:$SI$1,0),0)</f>
        <v>0</v>
      </c>
      <c r="P94" s="867">
        <f>VLOOKUP($D$3&amp;"_"&amp;P$3,データシート2!$A:$SI,MATCH($G$2&amp;"_"&amp;$C94,データシート2!$A$1:$SI$1,0),0)</f>
        <v>0</v>
      </c>
      <c r="Q94" s="868">
        <f>VLOOKUP($D$3&amp;"_"&amp;Q$3,データシート2!$A:$SI,MATCH($G$2&amp;"_"&amp;$C94,データシート2!$A$1:$SI$1,0),0)</f>
        <v>0</v>
      </c>
      <c r="R94" s="1056">
        <f>VLOOKUP($D$3&amp;"_"&amp;R$3,データシート2!$A:$SI,MATCH($R$2&amp;"_"&amp;$C94,データシート2!$A$1:$SI$1,0),0)</f>
        <v>0</v>
      </c>
      <c r="S94" s="1057">
        <f>VLOOKUP($D$3&amp;"_"&amp;S$3,データシート2!$A:$SI,MATCH($R$2&amp;"_"&amp;$C94,データシート2!$A$1:$SI$1,0),0)</f>
        <v>0</v>
      </c>
      <c r="T94" s="1057">
        <f>VLOOKUP($D$3&amp;"_"&amp;T$3,データシート2!$A:$SI,MATCH($R$2&amp;"_"&amp;$C94,データシート2!$A$1:$SI$1,0),0)</f>
        <v>0</v>
      </c>
      <c r="U94" s="1057">
        <f>VLOOKUP($D$3&amp;"_"&amp;U$3,データシート2!$A:$SI,MATCH($R$2&amp;"_"&amp;$C94,データシート2!$A$1:$SI$1,0),0)</f>
        <v>0</v>
      </c>
      <c r="V94" s="1057">
        <f>VLOOKUP($D$3&amp;"_"&amp;V$3,データシート2!$A:$SI,MATCH($R$2&amp;"_"&amp;$C94,データシート2!$A$1:$SI$1,0),0)</f>
        <v>0</v>
      </c>
      <c r="W94" s="1057">
        <f>VLOOKUP($D$3&amp;"_"&amp;W$3,データシート2!$A:$SI,MATCH($R$2&amp;"_"&amp;$C94,データシート2!$A$1:$SI$1,0),0)</f>
        <v>0</v>
      </c>
      <c r="X94" s="1057">
        <f>VLOOKUP($D$3&amp;"_"&amp;X$3,データシート2!$A:$SI,MATCH($R$2&amp;"_"&amp;$C94,データシート2!$A$1:$SI$1,0),0)</f>
        <v>0</v>
      </c>
      <c r="Y94" s="1057">
        <f>VLOOKUP($D$3&amp;"_"&amp;Y$3,データシート2!$A:$SI,MATCH($R$2&amp;"_"&amp;$C94,データシート2!$A$1:$SI$1,0),0)</f>
        <v>0</v>
      </c>
      <c r="Z94" s="1057">
        <f>VLOOKUP($D$3&amp;"_"&amp;Z$3,データシート2!$A:$SI,MATCH($R$2&amp;"_"&amp;$C94,データシート2!$A$1:$SI$1,0),0)</f>
        <v>0</v>
      </c>
      <c r="AA94" s="1057">
        <f>VLOOKUP($D$3&amp;"_"&amp;AA$3,データシート2!$A:$SI,MATCH($R$2&amp;"_"&amp;$C94,データシート2!$A$1:$SI$1,0),0)</f>
        <v>0</v>
      </c>
      <c r="AB94" s="1058">
        <f>VLOOKUP($D$3&amp;"_"&amp;AB$3,データシート2!$A:$SI,MATCH($R$2&amp;"_"&amp;$C94,データシート2!$A$1:$SI$1,0),0)</f>
        <v>0</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0</v>
      </c>
      <c r="H96" s="849">
        <f>VLOOKUP($D$3&amp;"_"&amp;H$3,データシート2!$A:$SI,MATCH($G$2&amp;"_"&amp;$C96,データシート2!$A$1:$SI$1,0),0)</f>
        <v>0</v>
      </c>
      <c r="I96" s="849">
        <f>VLOOKUP($D$3&amp;"_"&amp;I$3,データシート2!$A:$SI,MATCH($G$2&amp;"_"&amp;$C96,データシート2!$A$1:$SI$1,0),0)</f>
        <v>0</v>
      </c>
      <c r="J96" s="849">
        <f>VLOOKUP($D$3&amp;"_"&amp;J$3,データシート2!$A:$SI,MATCH($G$2&amp;"_"&amp;$C96,データシート2!$A$1:$SI$1,0),0)</f>
        <v>0</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0</v>
      </c>
      <c r="Q96" s="851">
        <f>VLOOKUP($D$3&amp;"_"&amp;Q$3,データシート2!$A:$SI,MATCH($G$2&amp;"_"&amp;$C96,データシート2!$A$1:$SI$1,0),0)</f>
        <v>0</v>
      </c>
      <c r="R96" s="1049">
        <f>VLOOKUP($D$3&amp;"_"&amp;R$3,データシート2!$A:$SI,MATCH($R$2&amp;"_"&amp;$C96,データシート2!$A$1:$SI$1,0),0)</f>
        <v>0</v>
      </c>
      <c r="S96" s="1050">
        <f>VLOOKUP($D$3&amp;"_"&amp;S$3,データシート2!$A:$SI,MATCH($R$2&amp;"_"&amp;$C96,データシート2!$A$1:$SI$1,0),0)</f>
        <v>0</v>
      </c>
      <c r="T96" s="1050">
        <f>VLOOKUP($D$3&amp;"_"&amp;T$3,データシート2!$A:$SI,MATCH($R$2&amp;"_"&amp;$C96,データシート2!$A$1:$SI$1,0),0)</f>
        <v>0</v>
      </c>
      <c r="U96" s="1050">
        <f>VLOOKUP($D$3&amp;"_"&amp;U$3,データシート2!$A:$SI,MATCH($R$2&amp;"_"&amp;$C96,データシート2!$A$1:$SI$1,0),0)</f>
        <v>0</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0</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0</v>
      </c>
      <c r="H97" s="829">
        <f>VLOOKUP($D$3&amp;"_"&amp;H$3,データシート2!$A:$SI,MATCH($G$2&amp;"_"&amp;$B97,データシート2!$A$1:$SI$1,0),0)</f>
        <v>0</v>
      </c>
      <c r="I97" s="829">
        <f>VLOOKUP($D$3&amp;"_"&amp;I$3,データシート2!$A:$SI,MATCH($G$2&amp;"_"&amp;$B97,データシート2!$A$1:$SI$1,0),0)</f>
        <v>0</v>
      </c>
      <c r="J97" s="829">
        <f>VLOOKUP($D$3&amp;"_"&amp;J$3,データシート2!$A:$SI,MATCH($G$2&amp;"_"&amp;$B97,データシート2!$A$1:$SI$1,0),0)</f>
        <v>0</v>
      </c>
      <c r="K97" s="830">
        <f>VLOOKUP($D$3&amp;"_"&amp;K$3,データシート2!$A:$SI,MATCH($G$2&amp;"_"&amp;$B97,データシート2!$A$1:$SI$1,0),0)</f>
        <v>0</v>
      </c>
      <c r="L97" s="830">
        <f>VLOOKUP($D$3&amp;"_"&amp;L$3,データシート2!$A:$SI,MATCH($G$2&amp;"_"&amp;$B97,データシート2!$A$1:$SI$1,0),0)</f>
        <v>0</v>
      </c>
      <c r="M97" s="830">
        <f>VLOOKUP($D$3&amp;"_"&amp;M$3,データシート2!$A:$SI,MATCH($G$2&amp;"_"&amp;$B97,データシート2!$A$1:$SI$1,0),0)</f>
        <v>0</v>
      </c>
      <c r="N97" s="830">
        <f>VLOOKUP($D$3&amp;"_"&amp;N$3,データシート2!$A:$SI,MATCH($G$2&amp;"_"&amp;$B97,データシート2!$A$1:$SI$1,0),0)</f>
        <v>0</v>
      </c>
      <c r="O97" s="830">
        <f>VLOOKUP($D$3&amp;"_"&amp;O$3,データシート2!$A:$SI,MATCH($G$2&amp;"_"&amp;$B97,データシート2!$A$1:$SI$1,0),0)</f>
        <v>0</v>
      </c>
      <c r="P97" s="830">
        <f>VLOOKUP($D$3&amp;"_"&amp;P$3,データシート2!$A:$SI,MATCH($G$2&amp;"_"&amp;$B97,データシート2!$A$1:$SI$1,0),0)</f>
        <v>0</v>
      </c>
      <c r="Q97" s="831">
        <f>VLOOKUP($D$3&amp;"_"&amp;Q$3,データシート2!$A:$SI,MATCH($G$2&amp;"_"&amp;$B97,データシート2!$A$1:$SI$1,0),0)</f>
        <v>0</v>
      </c>
      <c r="R97" s="1043">
        <f>VLOOKUP($D$3&amp;"_"&amp;R$3,データシート2!$A:$SI,MATCH($R$2&amp;"_"&amp;$B97,データシート2!$A$1:$SI$1,0),0)</f>
        <v>0</v>
      </c>
      <c r="S97" s="1044">
        <f>VLOOKUP($D$3&amp;"_"&amp;S$3,データシート2!$A:$SI,MATCH($R$2&amp;"_"&amp;$B97,データシート2!$A$1:$SI$1,0),0)</f>
        <v>0</v>
      </c>
      <c r="T97" s="1044">
        <f>VLOOKUP($D$3&amp;"_"&amp;T$3,データシート2!$A:$SI,MATCH($R$2&amp;"_"&amp;$B97,データシート2!$A$1:$SI$1,0),0)</f>
        <v>0</v>
      </c>
      <c r="U97" s="1044">
        <f>VLOOKUP($D$3&amp;"_"&amp;U$3,データシート2!$A:$SI,MATCH($R$2&amp;"_"&amp;$B97,データシート2!$A$1:$SI$1,0),0)</f>
        <v>0</v>
      </c>
      <c r="V97" s="1044">
        <f>VLOOKUP($D$3&amp;"_"&amp;V$3,データシート2!$A:$SI,MATCH($R$2&amp;"_"&amp;$B97,データシート2!$A$1:$SI$1,0),0)</f>
        <v>0</v>
      </c>
      <c r="W97" s="1044">
        <f>VLOOKUP($D$3&amp;"_"&amp;W$3,データシート2!$A:$SI,MATCH($R$2&amp;"_"&amp;$B97,データシート2!$A$1:$SI$1,0),0)</f>
        <v>0</v>
      </c>
      <c r="X97" s="1044">
        <f>VLOOKUP($D$3&amp;"_"&amp;X$3,データシート2!$A:$SI,MATCH($R$2&amp;"_"&amp;$B97,データシート2!$A$1:$SI$1,0),0)</f>
        <v>0</v>
      </c>
      <c r="Y97" s="1044">
        <f>VLOOKUP($D$3&amp;"_"&amp;Y$3,データシート2!$A:$SI,MATCH($R$2&amp;"_"&amp;$B97,データシート2!$A$1:$SI$1,0),0)</f>
        <v>0</v>
      </c>
      <c r="Z97" s="1044">
        <f>VLOOKUP($D$3&amp;"_"&amp;Z$3,データシート2!$A:$SI,MATCH($R$2&amp;"_"&amp;$B97,データシート2!$A$1:$SI$1,0),0)</f>
        <v>0</v>
      </c>
      <c r="AA97" s="1044">
        <f>VLOOKUP($D$3&amp;"_"&amp;AA$3,データシート2!$A:$SI,MATCH($R$2&amp;"_"&amp;$B97,データシート2!$A$1:$SI$1,0),0)</f>
        <v>0</v>
      </c>
      <c r="AB97" s="1045">
        <f>VLOOKUP($D$3&amp;"_"&amp;AB$3,データシート2!$A:$SI,MATCH($R$2&amp;"_"&amp;$B97,データシート2!$A$1:$SI$1,0),0)</f>
        <v>0</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0</v>
      </c>
      <c r="H99" s="866">
        <f>VLOOKUP($D$3&amp;"_"&amp;H$3,データシート2!$A:$SI,MATCH($G$2&amp;"_"&amp;$C99,データシート2!$A$1:$SI$1,0),0)</f>
        <v>0</v>
      </c>
      <c r="I99" s="866">
        <f>VLOOKUP($D$3&amp;"_"&amp;I$3,データシート2!$A:$SI,MATCH($G$2&amp;"_"&amp;$C99,データシート2!$A$1:$SI$1,0),0)</f>
        <v>0</v>
      </c>
      <c r="J99" s="866">
        <f>VLOOKUP($D$3&amp;"_"&amp;J$3,データシート2!$A:$SI,MATCH($G$2&amp;"_"&amp;$C99,データシート2!$A$1:$SI$1,0),0)</f>
        <v>0</v>
      </c>
      <c r="K99" s="867">
        <f>VLOOKUP($D$3&amp;"_"&amp;K$3,データシート2!$A:$SI,MATCH($G$2&amp;"_"&amp;$C99,データシート2!$A$1:$SI$1,0),0)</f>
        <v>0</v>
      </c>
      <c r="L99" s="867">
        <f>VLOOKUP($D$3&amp;"_"&amp;L$3,データシート2!$A:$SI,MATCH($G$2&amp;"_"&amp;$C99,データシート2!$A$1:$SI$1,0),0)</f>
        <v>0</v>
      </c>
      <c r="M99" s="867">
        <f>VLOOKUP($D$3&amp;"_"&amp;M$3,データシート2!$A:$SI,MATCH($G$2&amp;"_"&amp;$C99,データシート2!$A$1:$SI$1,0),0)</f>
        <v>0</v>
      </c>
      <c r="N99" s="867">
        <f>VLOOKUP($D$3&amp;"_"&amp;N$3,データシート2!$A:$SI,MATCH($G$2&amp;"_"&amp;$C99,データシート2!$A$1:$SI$1,0),0)</f>
        <v>0</v>
      </c>
      <c r="O99" s="867">
        <f>VLOOKUP($D$3&amp;"_"&amp;O$3,データシート2!$A:$SI,MATCH($G$2&amp;"_"&amp;$C99,データシート2!$A$1:$SI$1,0),0)</f>
        <v>0</v>
      </c>
      <c r="P99" s="867">
        <f>VLOOKUP($D$3&amp;"_"&amp;P$3,データシート2!$A:$SI,MATCH($G$2&amp;"_"&amp;$C99,データシート2!$A$1:$SI$1,0),0)</f>
        <v>0</v>
      </c>
      <c r="Q99" s="868">
        <f>VLOOKUP($D$3&amp;"_"&amp;Q$3,データシート2!$A:$SI,MATCH($G$2&amp;"_"&amp;$C99,データシート2!$A$1:$SI$1,0),0)</f>
        <v>0</v>
      </c>
      <c r="R99" s="1056">
        <f>VLOOKUP($D$3&amp;"_"&amp;R$3,データシート2!$A:$SI,MATCH($R$2&amp;"_"&amp;$C99,データシート2!$A$1:$SI$1,0),0)</f>
        <v>0</v>
      </c>
      <c r="S99" s="1057">
        <f>VLOOKUP($D$3&amp;"_"&amp;S$3,データシート2!$A:$SI,MATCH($R$2&amp;"_"&amp;$C99,データシート2!$A$1:$SI$1,0),0)</f>
        <v>0</v>
      </c>
      <c r="T99" s="1057">
        <f>VLOOKUP($D$3&amp;"_"&amp;T$3,データシート2!$A:$SI,MATCH($R$2&amp;"_"&amp;$C99,データシート2!$A$1:$SI$1,0),0)</f>
        <v>0</v>
      </c>
      <c r="U99" s="1057">
        <f>VLOOKUP($D$3&amp;"_"&amp;U$3,データシート2!$A:$SI,MATCH($R$2&amp;"_"&amp;$C99,データシート2!$A$1:$SI$1,0),0)</f>
        <v>0</v>
      </c>
      <c r="V99" s="1057">
        <f>VLOOKUP($D$3&amp;"_"&amp;V$3,データシート2!$A:$SI,MATCH($R$2&amp;"_"&amp;$C99,データシート2!$A$1:$SI$1,0),0)</f>
        <v>0</v>
      </c>
      <c r="W99" s="1057">
        <f>VLOOKUP($D$3&amp;"_"&amp;W$3,データシート2!$A:$SI,MATCH($R$2&amp;"_"&amp;$C99,データシート2!$A$1:$SI$1,0),0)</f>
        <v>0</v>
      </c>
      <c r="X99" s="1057">
        <f>VLOOKUP($D$3&amp;"_"&amp;X$3,データシート2!$A:$SI,MATCH($R$2&amp;"_"&amp;$C99,データシート2!$A$1:$SI$1,0),0)</f>
        <v>0</v>
      </c>
      <c r="Y99" s="1057">
        <f>VLOOKUP($D$3&amp;"_"&amp;Y$3,データシート2!$A:$SI,MATCH($R$2&amp;"_"&amp;$C99,データシート2!$A$1:$SI$1,0),0)</f>
        <v>0</v>
      </c>
      <c r="Z99" s="1057">
        <f>VLOOKUP($D$3&amp;"_"&amp;Z$3,データシート2!$A:$SI,MATCH($R$2&amp;"_"&amp;$C99,データシート2!$A$1:$SI$1,0),0)</f>
        <v>0</v>
      </c>
      <c r="AA99" s="1057">
        <f>VLOOKUP($D$3&amp;"_"&amp;AA$3,データシート2!$A:$SI,MATCH($R$2&amp;"_"&amp;$C99,データシート2!$A$1:$SI$1,0),0)</f>
        <v>0</v>
      </c>
      <c r="AB99" s="1058">
        <f>VLOOKUP($D$3&amp;"_"&amp;AB$3,データシート2!$A:$SI,MATCH($R$2&amp;"_"&amp;$C99,データシート2!$A$1:$SI$1,0),0)</f>
        <v>0</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0</v>
      </c>
      <c r="H101" s="829">
        <f>VLOOKUP($D$3&amp;"_"&amp;H$3,データシート2!$A:$SI,MATCH($G$2&amp;"_"&amp;$B101,データシート2!$A$1:$SI$1,0),0)</f>
        <v>0</v>
      </c>
      <c r="I101" s="829">
        <f>VLOOKUP($D$3&amp;"_"&amp;I$3,データシート2!$A:$SI,MATCH($G$2&amp;"_"&amp;$B101,データシート2!$A$1:$SI$1,0),0)</f>
        <v>0</v>
      </c>
      <c r="J101" s="829">
        <f>VLOOKUP($D$3&amp;"_"&amp;J$3,データシート2!$A:$SI,MATCH($G$2&amp;"_"&amp;$B101,データシート2!$A$1:$SI$1,0),0)</f>
        <v>0</v>
      </c>
      <c r="K101" s="830">
        <f>VLOOKUP($D$3&amp;"_"&amp;K$3,データシート2!$A:$SI,MATCH($G$2&amp;"_"&amp;$B101,データシート2!$A$1:$SI$1,0),0)</f>
        <v>0</v>
      </c>
      <c r="L101" s="830">
        <f>VLOOKUP($D$3&amp;"_"&amp;L$3,データシート2!$A:$SI,MATCH($G$2&amp;"_"&amp;$B101,データシート2!$A$1:$SI$1,0),0)</f>
        <v>0</v>
      </c>
      <c r="M101" s="830">
        <f>VLOOKUP($D$3&amp;"_"&amp;M$3,データシート2!$A:$SI,MATCH($G$2&amp;"_"&amp;$B101,データシート2!$A$1:$SI$1,0),0)</f>
        <v>0</v>
      </c>
      <c r="N101" s="830">
        <f>VLOOKUP($D$3&amp;"_"&amp;N$3,データシート2!$A:$SI,MATCH($G$2&amp;"_"&amp;$B101,データシート2!$A$1:$SI$1,0),0)</f>
        <v>0</v>
      </c>
      <c r="O101" s="830">
        <f>VLOOKUP($D$3&amp;"_"&amp;O$3,データシート2!$A:$SI,MATCH($G$2&amp;"_"&amp;$B101,データシート2!$A$1:$SI$1,0),0)</f>
        <v>0</v>
      </c>
      <c r="P101" s="830">
        <f>VLOOKUP($D$3&amp;"_"&amp;P$3,データシート2!$A:$SI,MATCH($G$2&amp;"_"&amp;$B101,データシート2!$A$1:$SI$1,0),0)</f>
        <v>0</v>
      </c>
      <c r="Q101" s="831">
        <f>VLOOKUP($D$3&amp;"_"&amp;Q$3,データシート2!$A:$SI,MATCH($G$2&amp;"_"&amp;$B101,データシート2!$A$1:$SI$1,0),0)</f>
        <v>0</v>
      </c>
      <c r="R101" s="1043">
        <f>VLOOKUP($D$3&amp;"_"&amp;R$3,データシート2!$A:$SI,MATCH($R$2&amp;"_"&amp;$B101,データシート2!$A$1:$SI$1,0),0)</f>
        <v>0</v>
      </c>
      <c r="S101" s="1044">
        <f>VLOOKUP($D$3&amp;"_"&amp;S$3,データシート2!$A:$SI,MATCH($R$2&amp;"_"&amp;$B101,データシート2!$A$1:$SI$1,0),0)</f>
        <v>0</v>
      </c>
      <c r="T101" s="1044">
        <f>VLOOKUP($D$3&amp;"_"&amp;T$3,データシート2!$A:$SI,MATCH($R$2&amp;"_"&amp;$B101,データシート2!$A$1:$SI$1,0),0)</f>
        <v>0</v>
      </c>
      <c r="U101" s="1044">
        <f>VLOOKUP($D$3&amp;"_"&amp;U$3,データシート2!$A:$SI,MATCH($R$2&amp;"_"&amp;$B101,データシート2!$A$1:$SI$1,0),0)</f>
        <v>0</v>
      </c>
      <c r="V101" s="1044">
        <f>VLOOKUP($D$3&amp;"_"&amp;V$3,データシート2!$A:$SI,MATCH($R$2&amp;"_"&amp;$B101,データシート2!$A$1:$SI$1,0),0)</f>
        <v>0</v>
      </c>
      <c r="W101" s="1044">
        <f>VLOOKUP($D$3&amp;"_"&amp;W$3,データシート2!$A:$SI,MATCH($R$2&amp;"_"&amp;$B101,データシート2!$A$1:$SI$1,0),0)</f>
        <v>0</v>
      </c>
      <c r="X101" s="1044">
        <f>VLOOKUP($D$3&amp;"_"&amp;X$3,データシート2!$A:$SI,MATCH($R$2&amp;"_"&amp;$B101,データシート2!$A$1:$SI$1,0),0)</f>
        <v>0</v>
      </c>
      <c r="Y101" s="1044">
        <f>VLOOKUP($D$3&amp;"_"&amp;Y$3,データシート2!$A:$SI,MATCH($R$2&amp;"_"&amp;$B101,データシート2!$A$1:$SI$1,0),0)</f>
        <v>0</v>
      </c>
      <c r="Z101" s="1044">
        <f>VLOOKUP($D$3&amp;"_"&amp;Z$3,データシート2!$A:$SI,MATCH($R$2&amp;"_"&amp;$B101,データシート2!$A$1:$SI$1,0),0)</f>
        <v>0</v>
      </c>
      <c r="AA101" s="1044">
        <f>VLOOKUP($D$3&amp;"_"&amp;AA$3,データシート2!$A:$SI,MATCH($R$2&amp;"_"&amp;$B101,データシート2!$A$1:$SI$1,0),0)</f>
        <v>0</v>
      </c>
      <c r="AB101" s="1045">
        <f>VLOOKUP($D$3&amp;"_"&amp;AB$3,データシート2!$A:$SI,MATCH($R$2&amp;"_"&amp;$B101,データシート2!$A$1:$SI$1,0),0)</f>
        <v>0</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0</v>
      </c>
      <c r="H102" s="838">
        <f>VLOOKUP($D$3&amp;"_"&amp;H$3,データシート2!$A:$SI,MATCH($G$2&amp;"_"&amp;$C102,データシート2!$A$1:$SI$1,0),0)</f>
        <v>0</v>
      </c>
      <c r="I102" s="838">
        <f>VLOOKUP($D$3&amp;"_"&amp;I$3,データシート2!$A:$SI,MATCH($G$2&amp;"_"&amp;$C102,データシート2!$A$1:$SI$1,0),0)</f>
        <v>0</v>
      </c>
      <c r="J102" s="838">
        <f>VLOOKUP($D$3&amp;"_"&amp;J$3,データシート2!$A:$SI,MATCH($G$2&amp;"_"&amp;$C102,データシート2!$A$1:$SI$1,0),0)</f>
        <v>0</v>
      </c>
      <c r="K102" s="839">
        <f>VLOOKUP($D$3&amp;"_"&amp;K$3,データシート2!$A:$SI,MATCH($G$2&amp;"_"&amp;$C102,データシート2!$A$1:$SI$1,0),0)</f>
        <v>0</v>
      </c>
      <c r="L102" s="839">
        <f>VLOOKUP($D$3&amp;"_"&amp;L$3,データシート2!$A:$SI,MATCH($G$2&amp;"_"&amp;$C102,データシート2!$A$1:$SI$1,0),0)</f>
        <v>0</v>
      </c>
      <c r="M102" s="839">
        <f>VLOOKUP($D$3&amp;"_"&amp;M$3,データシート2!$A:$SI,MATCH($G$2&amp;"_"&amp;$C102,データシート2!$A$1:$SI$1,0),0)</f>
        <v>0</v>
      </c>
      <c r="N102" s="839">
        <f>VLOOKUP($D$3&amp;"_"&amp;N$3,データシート2!$A:$SI,MATCH($G$2&amp;"_"&amp;$C102,データシート2!$A$1:$SI$1,0),0)</f>
        <v>0</v>
      </c>
      <c r="O102" s="839">
        <f>VLOOKUP($D$3&amp;"_"&amp;O$3,データシート2!$A:$SI,MATCH($G$2&amp;"_"&amp;$C102,データシート2!$A$1:$SI$1,0),0)</f>
        <v>0</v>
      </c>
      <c r="P102" s="839">
        <f>VLOOKUP($D$3&amp;"_"&amp;P$3,データシート2!$A:$SI,MATCH($G$2&amp;"_"&amp;$C102,データシート2!$A$1:$SI$1,0),0)</f>
        <v>0</v>
      </c>
      <c r="Q102" s="840">
        <f>VLOOKUP($D$3&amp;"_"&amp;Q$3,データシート2!$A:$SI,MATCH($G$2&amp;"_"&amp;$C102,データシート2!$A$1:$SI$1,0),0)</f>
        <v>0</v>
      </c>
      <c r="R102" s="1052">
        <f>VLOOKUP($D$3&amp;"_"&amp;R$3,データシート2!$A:$SI,MATCH($R$2&amp;"_"&amp;$C102,データシート2!$A$1:$SI$1,0),0)</f>
        <v>0</v>
      </c>
      <c r="S102" s="1047">
        <f>VLOOKUP($D$3&amp;"_"&amp;S$3,データシート2!$A:$SI,MATCH($R$2&amp;"_"&amp;$C102,データシート2!$A$1:$SI$1,0),0)</f>
        <v>0</v>
      </c>
      <c r="T102" s="1047">
        <f>VLOOKUP($D$3&amp;"_"&amp;T$3,データシート2!$A:$SI,MATCH($R$2&amp;"_"&amp;$C102,データシート2!$A$1:$SI$1,0),0)</f>
        <v>0</v>
      </c>
      <c r="U102" s="1047">
        <f>VLOOKUP($D$3&amp;"_"&amp;U$3,データシート2!$A:$SI,MATCH($R$2&amp;"_"&amp;$C102,データシート2!$A$1:$SI$1,0),0)</f>
        <v>0</v>
      </c>
      <c r="V102" s="1047">
        <f>VLOOKUP($D$3&amp;"_"&amp;V$3,データシート2!$A:$SI,MATCH($R$2&amp;"_"&amp;$C102,データシート2!$A$1:$SI$1,0),0)</f>
        <v>0</v>
      </c>
      <c r="W102" s="1047">
        <f>VLOOKUP($D$3&amp;"_"&amp;W$3,データシート2!$A:$SI,MATCH($R$2&amp;"_"&amp;$C102,データシート2!$A$1:$SI$1,0),0)</f>
        <v>0</v>
      </c>
      <c r="X102" s="1047">
        <f>VLOOKUP($D$3&amp;"_"&amp;X$3,データシート2!$A:$SI,MATCH($R$2&amp;"_"&amp;$C102,データシート2!$A$1:$SI$1,0),0)</f>
        <v>0</v>
      </c>
      <c r="Y102" s="1047">
        <f>VLOOKUP($D$3&amp;"_"&amp;Y$3,データシート2!$A:$SI,MATCH($R$2&amp;"_"&amp;$C102,データシート2!$A$1:$SI$1,0),0)</f>
        <v>0</v>
      </c>
      <c r="Z102" s="1047">
        <f>VLOOKUP($D$3&amp;"_"&amp;Z$3,データシート2!$A:$SI,MATCH($R$2&amp;"_"&amp;$C102,データシート2!$A$1:$SI$1,0),0)</f>
        <v>0</v>
      </c>
      <c r="AA102" s="1047">
        <f>VLOOKUP($D$3&amp;"_"&amp;AA$3,データシート2!$A:$SI,MATCH($R$2&amp;"_"&amp;$C102,データシート2!$A$1:$SI$1,0),0)</f>
        <v>0</v>
      </c>
      <c r="AB102" s="1048">
        <f>VLOOKUP($D$3&amp;"_"&amp;AB$3,データシート2!$A:$SI,MATCH($R$2&amp;"_"&amp;$C102,データシート2!$A$1:$SI$1,0),0)</f>
        <v>0</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0</v>
      </c>
      <c r="J105" s="849">
        <f>VLOOKUP($D$3&amp;"_"&amp;J$3,データシート2!$A:$SI,MATCH($G$2&amp;"_"&amp;$C105,データシート2!$A$1:$SI$1,0),0)</f>
        <v>0</v>
      </c>
      <c r="K105" s="850">
        <f>VLOOKUP($D$3&amp;"_"&amp;K$3,データシート2!$A:$SI,MATCH($G$2&amp;"_"&amp;$C105,データシート2!$A$1:$SI$1,0),0)</f>
        <v>0</v>
      </c>
      <c r="L105" s="850">
        <f>VLOOKUP($D$3&amp;"_"&amp;L$3,データシート2!$A:$SI,MATCH($G$2&amp;"_"&amp;$C105,データシート2!$A$1:$SI$1,0),0)</f>
        <v>0</v>
      </c>
      <c r="M105" s="850">
        <f>VLOOKUP($D$3&amp;"_"&amp;M$3,データシート2!$A:$SI,MATCH($G$2&amp;"_"&amp;$C105,データシート2!$A$1:$SI$1,0),0)</f>
        <v>0</v>
      </c>
      <c r="N105" s="850">
        <f>VLOOKUP($D$3&amp;"_"&amp;N$3,データシート2!$A:$SI,MATCH($G$2&amp;"_"&amp;$C105,データシート2!$A$1:$SI$1,0),0)</f>
        <v>0</v>
      </c>
      <c r="O105" s="850">
        <f>VLOOKUP($D$3&amp;"_"&amp;O$3,データシート2!$A:$SI,MATCH($G$2&amp;"_"&amp;$C105,データシート2!$A$1:$SI$1,0),0)</f>
        <v>0</v>
      </c>
      <c r="P105" s="850">
        <f>VLOOKUP($D$3&amp;"_"&amp;P$3,データシート2!$A:$SI,MATCH($G$2&amp;"_"&amp;$C105,データシート2!$A$1:$SI$1,0),0)</f>
        <v>0</v>
      </c>
      <c r="Q105" s="851">
        <f>VLOOKUP($D$3&amp;"_"&amp;Q$3,データシート2!$A:$SI,MATCH($G$2&amp;"_"&amp;$C105,データシート2!$A$1:$SI$1,0),0)</f>
        <v>0</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0</v>
      </c>
      <c r="U105" s="1050">
        <f>VLOOKUP($D$3&amp;"_"&amp;U$3,データシート2!$A:$SI,MATCH($R$2&amp;"_"&amp;$C105,データシート2!$A$1:$SI$1,0),0)</f>
        <v>0</v>
      </c>
      <c r="V105" s="1050">
        <f>VLOOKUP($D$3&amp;"_"&amp;V$3,データシート2!$A:$SI,MATCH($R$2&amp;"_"&amp;$C105,データシート2!$A$1:$SI$1,0),0)</f>
        <v>0</v>
      </c>
      <c r="W105" s="1050">
        <f>VLOOKUP($D$3&amp;"_"&amp;W$3,データシート2!$A:$SI,MATCH($R$2&amp;"_"&amp;$C105,データシート2!$A$1:$SI$1,0),0)</f>
        <v>0</v>
      </c>
      <c r="X105" s="1050">
        <f>VLOOKUP($D$3&amp;"_"&amp;X$3,データシート2!$A:$SI,MATCH($R$2&amp;"_"&amp;$C105,データシート2!$A$1:$SI$1,0),0)</f>
        <v>0</v>
      </c>
      <c r="Y105" s="1050">
        <f>VLOOKUP($D$3&amp;"_"&amp;Y$3,データシート2!$A:$SI,MATCH($R$2&amp;"_"&amp;$C105,データシート2!$A$1:$SI$1,0),0)</f>
        <v>0</v>
      </c>
      <c r="Z105" s="1050">
        <f>VLOOKUP($D$3&amp;"_"&amp;Z$3,データシート2!$A:$SI,MATCH($R$2&amp;"_"&amp;$C105,データシート2!$A$1:$SI$1,0),0)</f>
        <v>0</v>
      </c>
      <c r="AA105" s="1050">
        <f>VLOOKUP($D$3&amp;"_"&amp;AA$3,データシート2!$A:$SI,MATCH($R$2&amp;"_"&amp;$C105,データシート2!$A$1:$SI$1,0),0)</f>
        <v>0</v>
      </c>
      <c r="AB105" s="1051">
        <f>VLOOKUP($D$3&amp;"_"&amp;AB$3,データシート2!$A:$SI,MATCH($R$2&amp;"_"&amp;$C105,データシート2!$A$1:$SI$1,0),0)</f>
        <v>0</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0</v>
      </c>
      <c r="H106" s="829">
        <f>VLOOKUP($D$3&amp;"_"&amp;H$3,データシート2!$A:$SI,MATCH($G$2&amp;"_"&amp;$B106,データシート2!$A$1:$SI$1,0),0)</f>
        <v>0</v>
      </c>
      <c r="I106" s="829">
        <f>VLOOKUP($D$3&amp;"_"&amp;I$3,データシート2!$A:$SI,MATCH($G$2&amp;"_"&amp;$B106,データシート2!$A$1:$SI$1,0),0)</f>
        <v>0</v>
      </c>
      <c r="J106" s="829">
        <f>VLOOKUP($D$3&amp;"_"&amp;J$3,データシート2!$A:$SI,MATCH($G$2&amp;"_"&amp;$B106,データシート2!$A$1:$SI$1,0),0)</f>
        <v>0</v>
      </c>
      <c r="K106" s="830">
        <f>VLOOKUP($D$3&amp;"_"&amp;K$3,データシート2!$A:$SI,MATCH($G$2&amp;"_"&amp;$B106,データシート2!$A$1:$SI$1,0),0)</f>
        <v>0</v>
      </c>
      <c r="L106" s="830">
        <f>VLOOKUP($D$3&amp;"_"&amp;L$3,データシート2!$A:$SI,MATCH($G$2&amp;"_"&amp;$B106,データシート2!$A$1:$SI$1,0),0)</f>
        <v>0</v>
      </c>
      <c r="M106" s="830">
        <f>VLOOKUP($D$3&amp;"_"&amp;M$3,データシート2!$A:$SI,MATCH($G$2&amp;"_"&amp;$B106,データシート2!$A$1:$SI$1,0),0)</f>
        <v>0</v>
      </c>
      <c r="N106" s="830">
        <f>VLOOKUP($D$3&amp;"_"&amp;N$3,データシート2!$A:$SI,MATCH($G$2&amp;"_"&amp;$B106,データシート2!$A$1:$SI$1,0),0)</f>
        <v>0</v>
      </c>
      <c r="O106" s="830">
        <f>VLOOKUP($D$3&amp;"_"&amp;O$3,データシート2!$A:$SI,MATCH($G$2&amp;"_"&amp;$B106,データシート2!$A$1:$SI$1,0),0)</f>
        <v>0</v>
      </c>
      <c r="P106" s="830">
        <f>VLOOKUP($D$3&amp;"_"&amp;P$3,データシート2!$A:$SI,MATCH($G$2&amp;"_"&amp;$B106,データシート2!$A$1:$SI$1,0),0)</f>
        <v>0</v>
      </c>
      <c r="Q106" s="831">
        <f>VLOOKUP($D$3&amp;"_"&amp;Q$3,データシート2!$A:$SI,MATCH($G$2&amp;"_"&amp;$B106,データシート2!$A$1:$SI$1,0),0)</f>
        <v>0</v>
      </c>
      <c r="R106" s="1043">
        <f>VLOOKUP($D$3&amp;"_"&amp;R$3,データシート2!$A:$SI,MATCH($R$2&amp;"_"&amp;$B106,データシート2!$A$1:$SI$1,0),0)</f>
        <v>0</v>
      </c>
      <c r="S106" s="1044">
        <f>VLOOKUP($D$3&amp;"_"&amp;S$3,データシート2!$A:$SI,MATCH($R$2&amp;"_"&amp;$B106,データシート2!$A$1:$SI$1,0),0)</f>
        <v>0</v>
      </c>
      <c r="T106" s="1044">
        <f>VLOOKUP($D$3&amp;"_"&amp;T$3,データシート2!$A:$SI,MATCH($R$2&amp;"_"&amp;$B106,データシート2!$A$1:$SI$1,0),0)</f>
        <v>0</v>
      </c>
      <c r="U106" s="1044">
        <f>VLOOKUP($D$3&amp;"_"&amp;U$3,データシート2!$A:$SI,MATCH($R$2&amp;"_"&amp;$B106,データシート2!$A$1:$SI$1,0),0)</f>
        <v>0</v>
      </c>
      <c r="V106" s="1044">
        <f>VLOOKUP($D$3&amp;"_"&amp;V$3,データシート2!$A:$SI,MATCH($R$2&amp;"_"&amp;$B106,データシート2!$A$1:$SI$1,0),0)</f>
        <v>0</v>
      </c>
      <c r="W106" s="1044">
        <f>VLOOKUP($D$3&amp;"_"&amp;W$3,データシート2!$A:$SI,MATCH($R$2&amp;"_"&amp;$B106,データシート2!$A$1:$SI$1,0),0)</f>
        <v>0</v>
      </c>
      <c r="X106" s="1044">
        <f>VLOOKUP($D$3&amp;"_"&amp;X$3,データシート2!$A:$SI,MATCH($R$2&amp;"_"&amp;$B106,データシート2!$A$1:$SI$1,0),0)</f>
        <v>0</v>
      </c>
      <c r="Y106" s="1044">
        <f>VLOOKUP($D$3&amp;"_"&amp;Y$3,データシート2!$A:$SI,MATCH($R$2&amp;"_"&amp;$B106,データシート2!$A$1:$SI$1,0),0)</f>
        <v>0</v>
      </c>
      <c r="Z106" s="1044">
        <f>VLOOKUP($D$3&amp;"_"&amp;Z$3,データシート2!$A:$SI,MATCH($R$2&amp;"_"&amp;$B106,データシート2!$A$1:$SI$1,0),0)</f>
        <v>0</v>
      </c>
      <c r="AA106" s="1044">
        <f>VLOOKUP($D$3&amp;"_"&amp;AA$3,データシート2!$A:$SI,MATCH($R$2&amp;"_"&amp;$B106,データシート2!$A$1:$SI$1,0),0)</f>
        <v>0</v>
      </c>
      <c r="AB106" s="1045">
        <f>VLOOKUP($D$3&amp;"_"&amp;AB$3,データシート2!$A:$SI,MATCH($R$2&amp;"_"&amp;$B106,データシート2!$A$1:$SI$1,0),0)</f>
        <v>0</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0</v>
      </c>
      <c r="H107" s="866">
        <f>VLOOKUP($D$3&amp;"_"&amp;H$3,データシート2!$A:$SI,MATCH($G$2&amp;"_"&amp;$C107,データシート2!$A$1:$SI$1,0),0)</f>
        <v>0</v>
      </c>
      <c r="I107" s="866">
        <f>VLOOKUP($D$3&amp;"_"&amp;I$3,データシート2!$A:$SI,MATCH($G$2&amp;"_"&amp;$C107,データシート2!$A$1:$SI$1,0),0)</f>
        <v>0</v>
      </c>
      <c r="J107" s="866">
        <f>VLOOKUP($D$3&amp;"_"&amp;J$3,データシート2!$A:$SI,MATCH($G$2&amp;"_"&amp;$C107,データシート2!$A$1:$SI$1,0),0)</f>
        <v>0</v>
      </c>
      <c r="K107" s="867">
        <f>VLOOKUP($D$3&amp;"_"&amp;K$3,データシート2!$A:$SI,MATCH($G$2&amp;"_"&amp;$C107,データシート2!$A$1:$SI$1,0),0)</f>
        <v>0</v>
      </c>
      <c r="L107" s="867">
        <f>VLOOKUP($D$3&amp;"_"&amp;L$3,データシート2!$A:$SI,MATCH($G$2&amp;"_"&amp;$C107,データシート2!$A$1:$SI$1,0),0)</f>
        <v>0</v>
      </c>
      <c r="M107" s="867">
        <f>VLOOKUP($D$3&amp;"_"&amp;M$3,データシート2!$A:$SI,MATCH($G$2&amp;"_"&amp;$C107,データシート2!$A$1:$SI$1,0),0)</f>
        <v>0</v>
      </c>
      <c r="N107" s="867">
        <f>VLOOKUP($D$3&amp;"_"&amp;N$3,データシート2!$A:$SI,MATCH($G$2&amp;"_"&amp;$C107,データシート2!$A$1:$SI$1,0),0)</f>
        <v>0</v>
      </c>
      <c r="O107" s="867">
        <f>VLOOKUP($D$3&amp;"_"&amp;O$3,データシート2!$A:$SI,MATCH($G$2&amp;"_"&amp;$C107,データシート2!$A$1:$SI$1,0),0)</f>
        <v>0</v>
      </c>
      <c r="P107" s="867">
        <f>VLOOKUP($D$3&amp;"_"&amp;P$3,データシート2!$A:$SI,MATCH($G$2&amp;"_"&amp;$C107,データシート2!$A$1:$SI$1,0),0)</f>
        <v>0</v>
      </c>
      <c r="Q107" s="868">
        <f>VLOOKUP($D$3&amp;"_"&amp;Q$3,データシート2!$A:$SI,MATCH($G$2&amp;"_"&amp;$C107,データシート2!$A$1:$SI$1,0),0)</f>
        <v>0</v>
      </c>
      <c r="R107" s="1056">
        <f>VLOOKUP($D$3&amp;"_"&amp;R$3,データシート2!$A:$SI,MATCH($R$2&amp;"_"&amp;$C107,データシート2!$A$1:$SI$1,0),0)</f>
        <v>0</v>
      </c>
      <c r="S107" s="1057">
        <f>VLOOKUP($D$3&amp;"_"&amp;S$3,データシート2!$A:$SI,MATCH($R$2&amp;"_"&amp;$C107,データシート2!$A$1:$SI$1,0),0)</f>
        <v>0</v>
      </c>
      <c r="T107" s="1057">
        <f>VLOOKUP($D$3&amp;"_"&amp;T$3,データシート2!$A:$SI,MATCH($R$2&amp;"_"&amp;$C107,データシート2!$A$1:$SI$1,0),0)</f>
        <v>0</v>
      </c>
      <c r="U107" s="1057">
        <f>VLOOKUP($D$3&amp;"_"&amp;U$3,データシート2!$A:$SI,MATCH($R$2&amp;"_"&amp;$C107,データシート2!$A$1:$SI$1,0),0)</f>
        <v>0</v>
      </c>
      <c r="V107" s="1057">
        <f>VLOOKUP($D$3&amp;"_"&amp;V$3,データシート2!$A:$SI,MATCH($R$2&amp;"_"&amp;$C107,データシート2!$A$1:$SI$1,0),0)</f>
        <v>0</v>
      </c>
      <c r="W107" s="1057">
        <f>VLOOKUP($D$3&amp;"_"&amp;W$3,データシート2!$A:$SI,MATCH($R$2&amp;"_"&amp;$C107,データシート2!$A$1:$SI$1,0),0)</f>
        <v>0</v>
      </c>
      <c r="X107" s="1057">
        <f>VLOOKUP($D$3&amp;"_"&amp;X$3,データシート2!$A:$SI,MATCH($R$2&amp;"_"&amp;$C107,データシート2!$A$1:$SI$1,0),0)</f>
        <v>0</v>
      </c>
      <c r="Y107" s="1057">
        <f>VLOOKUP($D$3&amp;"_"&amp;Y$3,データシート2!$A:$SI,MATCH($R$2&amp;"_"&amp;$C107,データシート2!$A$1:$SI$1,0),0)</f>
        <v>0</v>
      </c>
      <c r="Z107" s="1057">
        <f>VLOOKUP($D$3&amp;"_"&amp;Z$3,データシート2!$A:$SI,MATCH($R$2&amp;"_"&amp;$C107,データシート2!$A$1:$SI$1,0),0)</f>
        <v>0</v>
      </c>
      <c r="AA107" s="1057">
        <f>VLOOKUP($D$3&amp;"_"&amp;AA$3,データシート2!$A:$SI,MATCH($R$2&amp;"_"&amp;$C107,データシート2!$A$1:$SI$1,0),0)</f>
        <v>0</v>
      </c>
      <c r="AB107" s="1058">
        <f>VLOOKUP($D$3&amp;"_"&amp;AB$3,データシート2!$A:$SI,MATCH($R$2&amp;"_"&amp;$C107,データシート2!$A$1:$SI$1,0),0)</f>
        <v>0</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0</v>
      </c>
      <c r="H108" s="866">
        <f>VLOOKUP($D$3&amp;"_"&amp;H$3,データシート2!$A:$SI,MATCH($G$2&amp;"_"&amp;$C108,データシート2!$A$1:$SI$1,0),0)</f>
        <v>0</v>
      </c>
      <c r="I108" s="866">
        <f>VLOOKUP($D$3&amp;"_"&amp;I$3,データシート2!$A:$SI,MATCH($G$2&amp;"_"&amp;$C108,データシート2!$A$1:$SI$1,0),0)</f>
        <v>0</v>
      </c>
      <c r="J108" s="866">
        <f>VLOOKUP($D$3&amp;"_"&amp;J$3,データシート2!$A:$SI,MATCH($G$2&amp;"_"&amp;$C108,データシート2!$A$1:$SI$1,0),0)</f>
        <v>0</v>
      </c>
      <c r="K108" s="867">
        <f>VLOOKUP($D$3&amp;"_"&amp;K$3,データシート2!$A:$SI,MATCH($G$2&amp;"_"&amp;$C108,データシート2!$A$1:$SI$1,0),0)</f>
        <v>0</v>
      </c>
      <c r="L108" s="867">
        <f>VLOOKUP($D$3&amp;"_"&amp;L$3,データシート2!$A:$SI,MATCH($G$2&amp;"_"&amp;$C108,データシート2!$A$1:$SI$1,0),0)</f>
        <v>0</v>
      </c>
      <c r="M108" s="867">
        <f>VLOOKUP($D$3&amp;"_"&amp;M$3,データシート2!$A:$SI,MATCH($G$2&amp;"_"&amp;$C108,データシート2!$A$1:$SI$1,0),0)</f>
        <v>0</v>
      </c>
      <c r="N108" s="867">
        <f>VLOOKUP($D$3&amp;"_"&amp;N$3,データシート2!$A:$SI,MATCH($G$2&amp;"_"&amp;$C108,データシート2!$A$1:$SI$1,0),0)</f>
        <v>0</v>
      </c>
      <c r="O108" s="867">
        <f>VLOOKUP($D$3&amp;"_"&amp;O$3,データシート2!$A:$SI,MATCH($G$2&amp;"_"&amp;$C108,データシート2!$A$1:$SI$1,0),0)</f>
        <v>0</v>
      </c>
      <c r="P108" s="867">
        <f>VLOOKUP($D$3&amp;"_"&amp;P$3,データシート2!$A:$SI,MATCH($G$2&amp;"_"&amp;$C108,データシート2!$A$1:$SI$1,0),0)</f>
        <v>0</v>
      </c>
      <c r="Q108" s="868">
        <f>VLOOKUP($D$3&amp;"_"&amp;Q$3,データシート2!$A:$SI,MATCH($G$2&amp;"_"&amp;$C108,データシート2!$A$1:$SI$1,0),0)</f>
        <v>0</v>
      </c>
      <c r="R108" s="1056">
        <f>VLOOKUP($D$3&amp;"_"&amp;R$3,データシート2!$A:$SI,MATCH($R$2&amp;"_"&amp;$C108,データシート2!$A$1:$SI$1,0),0)</f>
        <v>0</v>
      </c>
      <c r="S108" s="1057">
        <f>VLOOKUP($D$3&amp;"_"&amp;S$3,データシート2!$A:$SI,MATCH($R$2&amp;"_"&amp;$C108,データシート2!$A$1:$SI$1,0),0)</f>
        <v>0</v>
      </c>
      <c r="T108" s="1057">
        <f>VLOOKUP($D$3&amp;"_"&amp;T$3,データシート2!$A:$SI,MATCH($R$2&amp;"_"&amp;$C108,データシート2!$A$1:$SI$1,0),0)</f>
        <v>0</v>
      </c>
      <c r="U108" s="1057">
        <f>VLOOKUP($D$3&amp;"_"&amp;U$3,データシート2!$A:$SI,MATCH($R$2&amp;"_"&amp;$C108,データシート2!$A$1:$SI$1,0),0)</f>
        <v>0</v>
      </c>
      <c r="V108" s="1057">
        <f>VLOOKUP($D$3&amp;"_"&amp;V$3,データシート2!$A:$SI,MATCH($R$2&amp;"_"&amp;$C108,データシート2!$A$1:$SI$1,0),0)</f>
        <v>0</v>
      </c>
      <c r="W108" s="1057">
        <f>VLOOKUP($D$3&amp;"_"&amp;W$3,データシート2!$A:$SI,MATCH($R$2&amp;"_"&amp;$C108,データシート2!$A$1:$SI$1,0),0)</f>
        <v>0</v>
      </c>
      <c r="X108" s="1057">
        <f>VLOOKUP($D$3&amp;"_"&amp;X$3,データシート2!$A:$SI,MATCH($R$2&amp;"_"&amp;$C108,データシート2!$A$1:$SI$1,0),0)</f>
        <v>0</v>
      </c>
      <c r="Y108" s="1057">
        <f>VLOOKUP($D$3&amp;"_"&amp;Y$3,データシート2!$A:$SI,MATCH($R$2&amp;"_"&amp;$C108,データシート2!$A$1:$SI$1,0),0)</f>
        <v>0</v>
      </c>
      <c r="Z108" s="1057">
        <f>VLOOKUP($D$3&amp;"_"&amp;Z$3,データシート2!$A:$SI,MATCH($R$2&amp;"_"&amp;$C108,データシート2!$A$1:$SI$1,0),0)</f>
        <v>0</v>
      </c>
      <c r="AA108" s="1057">
        <f>VLOOKUP($D$3&amp;"_"&amp;AA$3,データシート2!$A:$SI,MATCH($R$2&amp;"_"&amp;$C108,データシート2!$A$1:$SI$1,0),0)</f>
        <v>0</v>
      </c>
      <c r="AB108" s="1058">
        <f>VLOOKUP($D$3&amp;"_"&amp;AB$3,データシート2!$A:$SI,MATCH($R$2&amp;"_"&amp;$C108,データシート2!$A$1:$SI$1,0),0)</f>
        <v>0</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0</v>
      </c>
      <c r="H110" s="829">
        <f>VLOOKUP($D$3&amp;"_"&amp;H$3,データシート2!$A:$SI,MATCH($G$2&amp;"_"&amp;$B110,データシート2!$A$1:$SI$1,0),0)</f>
        <v>0</v>
      </c>
      <c r="I110" s="829">
        <f>VLOOKUP($D$3&amp;"_"&amp;I$3,データシート2!$A:$SI,MATCH($G$2&amp;"_"&amp;$B110,データシート2!$A$1:$SI$1,0),0)</f>
        <v>0</v>
      </c>
      <c r="J110" s="829">
        <f>VLOOKUP($D$3&amp;"_"&amp;J$3,データシート2!$A:$SI,MATCH($G$2&amp;"_"&amp;$B110,データシート2!$A$1:$SI$1,0),0)</f>
        <v>0</v>
      </c>
      <c r="K110" s="830">
        <f>VLOOKUP($D$3&amp;"_"&amp;K$3,データシート2!$A:$SI,MATCH($G$2&amp;"_"&amp;$B110,データシート2!$A$1:$SI$1,0),0)</f>
        <v>0</v>
      </c>
      <c r="L110" s="830">
        <f>VLOOKUP($D$3&amp;"_"&amp;L$3,データシート2!$A:$SI,MATCH($G$2&amp;"_"&amp;$B110,データシート2!$A$1:$SI$1,0),0)</f>
        <v>0</v>
      </c>
      <c r="M110" s="830">
        <f>VLOOKUP($D$3&amp;"_"&amp;M$3,データシート2!$A:$SI,MATCH($G$2&amp;"_"&amp;$B110,データシート2!$A$1:$SI$1,0),0)</f>
        <v>0</v>
      </c>
      <c r="N110" s="830">
        <f>VLOOKUP($D$3&amp;"_"&amp;N$3,データシート2!$A:$SI,MATCH($G$2&amp;"_"&amp;$B110,データシート2!$A$1:$SI$1,0),0)</f>
        <v>0</v>
      </c>
      <c r="O110" s="830">
        <f>VLOOKUP($D$3&amp;"_"&amp;O$3,データシート2!$A:$SI,MATCH($G$2&amp;"_"&amp;$B110,データシート2!$A$1:$SI$1,0),0)</f>
        <v>0</v>
      </c>
      <c r="P110" s="830">
        <f>VLOOKUP($D$3&amp;"_"&amp;P$3,データシート2!$A:$SI,MATCH($G$2&amp;"_"&amp;$B110,データシート2!$A$1:$SI$1,0),0)</f>
        <v>0</v>
      </c>
      <c r="Q110" s="831">
        <f>VLOOKUP($D$3&amp;"_"&amp;Q$3,データシート2!$A:$SI,MATCH($G$2&amp;"_"&amp;$B110,データシート2!$A$1:$SI$1,0),0)</f>
        <v>0</v>
      </c>
      <c r="R110" s="1043">
        <f>VLOOKUP($D$3&amp;"_"&amp;R$3,データシート2!$A:$SI,MATCH($R$2&amp;"_"&amp;$B110,データシート2!$A$1:$SI$1,0),0)</f>
        <v>0</v>
      </c>
      <c r="S110" s="1044">
        <f>VLOOKUP($D$3&amp;"_"&amp;S$3,データシート2!$A:$SI,MATCH($R$2&amp;"_"&amp;$B110,データシート2!$A$1:$SI$1,0),0)</f>
        <v>0</v>
      </c>
      <c r="T110" s="1044">
        <f>VLOOKUP($D$3&amp;"_"&amp;T$3,データシート2!$A:$SI,MATCH($R$2&amp;"_"&amp;$B110,データシート2!$A$1:$SI$1,0),0)</f>
        <v>0</v>
      </c>
      <c r="U110" s="1044">
        <f>VLOOKUP($D$3&amp;"_"&amp;U$3,データシート2!$A:$SI,MATCH($R$2&amp;"_"&amp;$B110,データシート2!$A$1:$SI$1,0),0)</f>
        <v>0</v>
      </c>
      <c r="V110" s="1044">
        <f>VLOOKUP($D$3&amp;"_"&amp;V$3,データシート2!$A:$SI,MATCH($R$2&amp;"_"&amp;$B110,データシート2!$A$1:$SI$1,0),0)</f>
        <v>0</v>
      </c>
      <c r="W110" s="1044">
        <f>VLOOKUP($D$3&amp;"_"&amp;W$3,データシート2!$A:$SI,MATCH($R$2&amp;"_"&amp;$B110,データシート2!$A$1:$SI$1,0),0)</f>
        <v>0</v>
      </c>
      <c r="X110" s="1044">
        <f>VLOOKUP($D$3&amp;"_"&amp;X$3,データシート2!$A:$SI,MATCH($R$2&amp;"_"&amp;$B110,データシート2!$A$1:$SI$1,0),0)</f>
        <v>0</v>
      </c>
      <c r="Y110" s="1044">
        <f>VLOOKUP($D$3&amp;"_"&amp;Y$3,データシート2!$A:$SI,MATCH($R$2&amp;"_"&amp;$B110,データシート2!$A$1:$SI$1,0),0)</f>
        <v>0</v>
      </c>
      <c r="Z110" s="1044">
        <f>VLOOKUP($D$3&amp;"_"&amp;Z$3,データシート2!$A:$SI,MATCH($R$2&amp;"_"&amp;$B110,データシート2!$A$1:$SI$1,0),0)</f>
        <v>0</v>
      </c>
      <c r="AA110" s="1044">
        <f>VLOOKUP($D$3&amp;"_"&amp;AA$3,データシート2!$A:$SI,MATCH($R$2&amp;"_"&amp;$B110,データシート2!$A$1:$SI$1,0),0)</f>
        <v>0</v>
      </c>
      <c r="AB110" s="1045">
        <f>VLOOKUP($D$3&amp;"_"&amp;AB$3,データシート2!$A:$SI,MATCH($R$2&amp;"_"&amp;$B110,データシート2!$A$1:$SI$1,0),0)</f>
        <v>0</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0</v>
      </c>
      <c r="H111" s="838">
        <f>VLOOKUP($D$3&amp;"_"&amp;H$3,データシート2!$A:$SI,MATCH($G$2&amp;"_"&amp;$C111,データシート2!$A$1:$SI$1,0),0)</f>
        <v>0</v>
      </c>
      <c r="I111" s="838">
        <f>VLOOKUP($D$3&amp;"_"&amp;I$3,データシート2!$A:$SI,MATCH($G$2&amp;"_"&amp;$C111,データシート2!$A$1:$SI$1,0),0)</f>
        <v>0</v>
      </c>
      <c r="J111" s="838">
        <f>VLOOKUP($D$3&amp;"_"&amp;J$3,データシート2!$A:$SI,MATCH($G$2&amp;"_"&amp;$C111,データシート2!$A$1:$SI$1,0),0)</f>
        <v>0</v>
      </c>
      <c r="K111" s="839">
        <f>VLOOKUP($D$3&amp;"_"&amp;K$3,データシート2!$A:$SI,MATCH($G$2&amp;"_"&amp;$C111,データシート2!$A$1:$SI$1,0),0)</f>
        <v>0</v>
      </c>
      <c r="L111" s="839">
        <f>VLOOKUP($D$3&amp;"_"&amp;L$3,データシート2!$A:$SI,MATCH($G$2&amp;"_"&amp;$C111,データシート2!$A$1:$SI$1,0),0)</f>
        <v>0</v>
      </c>
      <c r="M111" s="839">
        <f>VLOOKUP($D$3&amp;"_"&amp;M$3,データシート2!$A:$SI,MATCH($G$2&amp;"_"&amp;$C111,データシート2!$A$1:$SI$1,0),0)</f>
        <v>0</v>
      </c>
      <c r="N111" s="839">
        <f>VLOOKUP($D$3&amp;"_"&amp;N$3,データシート2!$A:$SI,MATCH($G$2&amp;"_"&amp;$C111,データシート2!$A$1:$SI$1,0),0)</f>
        <v>0</v>
      </c>
      <c r="O111" s="839">
        <f>VLOOKUP($D$3&amp;"_"&amp;O$3,データシート2!$A:$SI,MATCH($G$2&amp;"_"&amp;$C111,データシート2!$A$1:$SI$1,0),0)</f>
        <v>0</v>
      </c>
      <c r="P111" s="839">
        <f>VLOOKUP($D$3&amp;"_"&amp;P$3,データシート2!$A:$SI,MATCH($G$2&amp;"_"&amp;$C111,データシート2!$A$1:$SI$1,0),0)</f>
        <v>0</v>
      </c>
      <c r="Q111" s="840">
        <f>VLOOKUP($D$3&amp;"_"&amp;Q$3,データシート2!$A:$SI,MATCH($G$2&amp;"_"&amp;$C111,データシート2!$A$1:$SI$1,0),0)</f>
        <v>0</v>
      </c>
      <c r="R111" s="1052">
        <f>VLOOKUP($D$3&amp;"_"&amp;R$3,データシート2!$A:$SI,MATCH($R$2&amp;"_"&amp;$C111,データシート2!$A$1:$SI$1,0),0)</f>
        <v>0</v>
      </c>
      <c r="S111" s="1047">
        <f>VLOOKUP($D$3&amp;"_"&amp;S$3,データシート2!$A:$SI,MATCH($R$2&amp;"_"&amp;$C111,データシート2!$A$1:$SI$1,0),0)</f>
        <v>0</v>
      </c>
      <c r="T111" s="1047">
        <f>VLOOKUP($D$3&amp;"_"&amp;T$3,データシート2!$A:$SI,MATCH($R$2&amp;"_"&amp;$C111,データシート2!$A$1:$SI$1,0),0)</f>
        <v>0</v>
      </c>
      <c r="U111" s="1047">
        <f>VLOOKUP($D$3&amp;"_"&amp;U$3,データシート2!$A:$SI,MATCH($R$2&amp;"_"&amp;$C111,データシート2!$A$1:$SI$1,0),0)</f>
        <v>0</v>
      </c>
      <c r="V111" s="1047">
        <f>VLOOKUP($D$3&amp;"_"&amp;V$3,データシート2!$A:$SI,MATCH($R$2&amp;"_"&amp;$C111,データシート2!$A$1:$SI$1,0),0)</f>
        <v>0</v>
      </c>
      <c r="W111" s="1047">
        <f>VLOOKUP($D$3&amp;"_"&amp;W$3,データシート2!$A:$SI,MATCH($R$2&amp;"_"&amp;$C111,データシート2!$A$1:$SI$1,0),0)</f>
        <v>0</v>
      </c>
      <c r="X111" s="1047">
        <f>VLOOKUP($D$3&amp;"_"&amp;X$3,データシート2!$A:$SI,MATCH($R$2&amp;"_"&amp;$C111,データシート2!$A$1:$SI$1,0),0)</f>
        <v>0</v>
      </c>
      <c r="Y111" s="1047">
        <f>VLOOKUP($D$3&amp;"_"&amp;Y$3,データシート2!$A:$SI,MATCH($R$2&amp;"_"&amp;$C111,データシート2!$A$1:$SI$1,0),0)</f>
        <v>0</v>
      </c>
      <c r="Z111" s="1047">
        <f>VLOOKUP($D$3&amp;"_"&amp;Z$3,データシート2!$A:$SI,MATCH($R$2&amp;"_"&amp;$C111,データシート2!$A$1:$SI$1,0),0)</f>
        <v>0</v>
      </c>
      <c r="AA111" s="1047">
        <f>VLOOKUP($D$3&amp;"_"&amp;AA$3,データシート2!$A:$SI,MATCH($R$2&amp;"_"&amp;$C111,データシート2!$A$1:$SI$1,0),0)</f>
        <v>0</v>
      </c>
      <c r="AB111" s="1048">
        <f>VLOOKUP($D$3&amp;"_"&amp;AB$3,データシート2!$A:$SI,MATCH($R$2&amp;"_"&amp;$C111,データシート2!$A$1:$SI$1,0),0)</f>
        <v>0</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0</v>
      </c>
      <c r="M112" s="867">
        <f>VLOOKUP($D$3&amp;"_"&amp;M$3,データシート2!$A:$SI,MATCH($G$2&amp;"_"&amp;$C112,データシート2!$A$1:$SI$1,0),0)</f>
        <v>0</v>
      </c>
      <c r="N112" s="867">
        <f>VLOOKUP($D$3&amp;"_"&amp;N$3,データシート2!$A:$SI,MATCH($G$2&amp;"_"&amp;$C112,データシート2!$A$1:$SI$1,0),0)</f>
        <v>0</v>
      </c>
      <c r="O112" s="867">
        <f>VLOOKUP($D$3&amp;"_"&amp;O$3,データシート2!$A:$SI,MATCH($G$2&amp;"_"&amp;$C112,データシート2!$A$1:$SI$1,0),0)</f>
        <v>0</v>
      </c>
      <c r="P112" s="867">
        <f>VLOOKUP($D$3&amp;"_"&amp;P$3,データシート2!$A:$SI,MATCH($G$2&amp;"_"&amp;$C112,データシート2!$A$1:$SI$1,0),0)</f>
        <v>0</v>
      </c>
      <c r="Q112" s="868">
        <f>VLOOKUP($D$3&amp;"_"&amp;Q$3,データシート2!$A:$SI,MATCH($G$2&amp;"_"&amp;$C112,データシート2!$A$1:$SI$1,0),0)</f>
        <v>0</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0</v>
      </c>
      <c r="X112" s="1057">
        <f>VLOOKUP($D$3&amp;"_"&amp;X$3,データシート2!$A:$SI,MATCH($R$2&amp;"_"&amp;$C112,データシート2!$A$1:$SI$1,0),0)</f>
        <v>0</v>
      </c>
      <c r="Y112" s="1057">
        <f>VLOOKUP($D$3&amp;"_"&amp;Y$3,データシート2!$A:$SI,MATCH($R$2&amp;"_"&amp;$C112,データシート2!$A$1:$SI$1,0),0)</f>
        <v>0</v>
      </c>
      <c r="Z112" s="1057">
        <f>VLOOKUP($D$3&amp;"_"&amp;Z$3,データシート2!$A:$SI,MATCH($R$2&amp;"_"&amp;$C112,データシート2!$A$1:$SI$1,0),0)</f>
        <v>0</v>
      </c>
      <c r="AA112" s="1057">
        <f>VLOOKUP($D$3&amp;"_"&amp;AA$3,データシート2!$A:$SI,MATCH($R$2&amp;"_"&amp;$C112,データシート2!$A$1:$SI$1,0),0)</f>
        <v>0</v>
      </c>
      <c r="AB112" s="1058">
        <f>VLOOKUP($D$3&amp;"_"&amp;AB$3,データシート2!$A:$SI,MATCH($R$2&amp;"_"&amp;$C112,データシート2!$A$1:$SI$1,0),0)</f>
        <v>0</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0</v>
      </c>
      <c r="H113" s="849">
        <f>VLOOKUP($D$3&amp;"_"&amp;H$3,データシート2!$A:$SI,MATCH($G$2&amp;"_"&amp;$C113,データシート2!$A$1:$SI$1,0),0)</f>
        <v>0</v>
      </c>
      <c r="I113" s="849">
        <f>VLOOKUP($D$3&amp;"_"&amp;I$3,データシート2!$A:$SI,MATCH($G$2&amp;"_"&amp;$C113,データシート2!$A$1:$SI$1,0),0)</f>
        <v>0</v>
      </c>
      <c r="J113" s="849">
        <f>VLOOKUP($D$3&amp;"_"&amp;J$3,データシート2!$A:$SI,MATCH($G$2&amp;"_"&amp;$C113,データシート2!$A$1:$SI$1,0),0)</f>
        <v>0</v>
      </c>
      <c r="K113" s="850">
        <f>VLOOKUP($D$3&amp;"_"&amp;K$3,データシート2!$A:$SI,MATCH($G$2&amp;"_"&amp;$C113,データシート2!$A$1:$SI$1,0),0)</f>
        <v>0</v>
      </c>
      <c r="L113" s="850">
        <f>VLOOKUP($D$3&amp;"_"&amp;L$3,データシート2!$A:$SI,MATCH($G$2&amp;"_"&amp;$C113,データシート2!$A$1:$SI$1,0),0)</f>
        <v>0</v>
      </c>
      <c r="M113" s="850">
        <f>VLOOKUP($D$3&amp;"_"&amp;M$3,データシート2!$A:$SI,MATCH($G$2&amp;"_"&amp;$C113,データシート2!$A$1:$SI$1,0),0)</f>
        <v>0</v>
      </c>
      <c r="N113" s="850">
        <f>VLOOKUP($D$3&amp;"_"&amp;N$3,データシート2!$A:$SI,MATCH($G$2&amp;"_"&amp;$C113,データシート2!$A$1:$SI$1,0),0)</f>
        <v>0</v>
      </c>
      <c r="O113" s="850">
        <f>VLOOKUP($D$3&amp;"_"&amp;O$3,データシート2!$A:$SI,MATCH($G$2&amp;"_"&amp;$C113,データシート2!$A$1:$SI$1,0),0)</f>
        <v>0</v>
      </c>
      <c r="P113" s="850">
        <f>VLOOKUP($D$3&amp;"_"&amp;P$3,データシート2!$A:$SI,MATCH($G$2&amp;"_"&amp;$C113,データシート2!$A$1:$SI$1,0),0)</f>
        <v>0</v>
      </c>
      <c r="Q113" s="851">
        <f>VLOOKUP($D$3&amp;"_"&amp;Q$3,データシート2!$A:$SI,MATCH($G$2&amp;"_"&amp;$C113,データシート2!$A$1:$SI$1,0),0)</f>
        <v>0</v>
      </c>
      <c r="R113" s="1049">
        <f>VLOOKUP($D$3&amp;"_"&amp;R$3,データシート2!$A:$SI,MATCH($R$2&amp;"_"&amp;$C113,データシート2!$A$1:$SI$1,0),0)</f>
        <v>0</v>
      </c>
      <c r="S113" s="1050">
        <f>VLOOKUP($D$3&amp;"_"&amp;S$3,データシート2!$A:$SI,MATCH($R$2&amp;"_"&amp;$C113,データシート2!$A$1:$SI$1,0),0)</f>
        <v>0</v>
      </c>
      <c r="T113" s="1050">
        <f>VLOOKUP($D$3&amp;"_"&amp;T$3,データシート2!$A:$SI,MATCH($R$2&amp;"_"&amp;$C113,データシート2!$A$1:$SI$1,0),0)</f>
        <v>0</v>
      </c>
      <c r="U113" s="1050">
        <f>VLOOKUP($D$3&amp;"_"&amp;U$3,データシート2!$A:$SI,MATCH($R$2&amp;"_"&amp;$C113,データシート2!$A$1:$SI$1,0),0)</f>
        <v>0</v>
      </c>
      <c r="V113" s="1050">
        <f>VLOOKUP($D$3&amp;"_"&amp;V$3,データシート2!$A:$SI,MATCH($R$2&amp;"_"&amp;$C113,データシート2!$A$1:$SI$1,0),0)</f>
        <v>0</v>
      </c>
      <c r="W113" s="1050">
        <f>VLOOKUP($D$3&amp;"_"&amp;W$3,データシート2!$A:$SI,MATCH($R$2&amp;"_"&amp;$C113,データシート2!$A$1:$SI$1,0),0)</f>
        <v>0</v>
      </c>
      <c r="X113" s="1050">
        <f>VLOOKUP($D$3&amp;"_"&amp;X$3,データシート2!$A:$SI,MATCH($R$2&amp;"_"&amp;$C113,データシート2!$A$1:$SI$1,0),0)</f>
        <v>0</v>
      </c>
      <c r="Y113" s="1050">
        <f>VLOOKUP($D$3&amp;"_"&amp;Y$3,データシート2!$A:$SI,MATCH($R$2&amp;"_"&amp;$C113,データシート2!$A$1:$SI$1,0),0)</f>
        <v>0</v>
      </c>
      <c r="Z113" s="1050">
        <f>VLOOKUP($D$3&amp;"_"&amp;Z$3,データシート2!$A:$SI,MATCH($R$2&amp;"_"&amp;$C113,データシート2!$A$1:$SI$1,0),0)</f>
        <v>0</v>
      </c>
      <c r="AA113" s="1050">
        <f>VLOOKUP($D$3&amp;"_"&amp;AA$3,データシート2!$A:$SI,MATCH($R$2&amp;"_"&amp;$C113,データシート2!$A$1:$SI$1,0),0)</f>
        <v>0</v>
      </c>
      <c r="AB113" s="1051">
        <f>VLOOKUP($D$3&amp;"_"&amp;AB$3,データシート2!$A:$SI,MATCH($R$2&amp;"_"&amp;$C113,データシート2!$A$1:$SI$1,0),0)</f>
        <v>0</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0</v>
      </c>
      <c r="H114" s="829">
        <f>VLOOKUP($D$3&amp;"_"&amp;H$3,データシート2!$A:$SI,MATCH($G$2&amp;"_"&amp;$B114,データシート2!$A$1:$SI$1,0),0)</f>
        <v>0</v>
      </c>
      <c r="I114" s="829">
        <f>VLOOKUP($D$3&amp;"_"&amp;I$3,データシート2!$A:$SI,MATCH($G$2&amp;"_"&amp;$B114,データシート2!$A$1:$SI$1,0),0)</f>
        <v>0</v>
      </c>
      <c r="J114" s="829">
        <f>VLOOKUP($D$3&amp;"_"&amp;J$3,データシート2!$A:$SI,MATCH($G$2&amp;"_"&amp;$B114,データシート2!$A$1:$SI$1,0),0)</f>
        <v>0</v>
      </c>
      <c r="K114" s="830">
        <f>VLOOKUP($D$3&amp;"_"&amp;K$3,データシート2!$A:$SI,MATCH($G$2&amp;"_"&amp;$B114,データシート2!$A$1:$SI$1,0),0)</f>
        <v>0</v>
      </c>
      <c r="L114" s="830">
        <f>VLOOKUP($D$3&amp;"_"&amp;L$3,データシート2!$A:$SI,MATCH($G$2&amp;"_"&amp;$B114,データシート2!$A$1:$SI$1,0),0)</f>
        <v>0</v>
      </c>
      <c r="M114" s="830">
        <f>VLOOKUP($D$3&amp;"_"&amp;M$3,データシート2!$A:$SI,MATCH($G$2&amp;"_"&amp;$B114,データシート2!$A$1:$SI$1,0),0)</f>
        <v>0</v>
      </c>
      <c r="N114" s="830">
        <f>VLOOKUP($D$3&amp;"_"&amp;N$3,データシート2!$A:$SI,MATCH($G$2&amp;"_"&amp;$B114,データシート2!$A$1:$SI$1,0),0)</f>
        <v>0</v>
      </c>
      <c r="O114" s="830">
        <f>VLOOKUP($D$3&amp;"_"&amp;O$3,データシート2!$A:$SI,MATCH($G$2&amp;"_"&amp;$B114,データシート2!$A$1:$SI$1,0),0)</f>
        <v>0</v>
      </c>
      <c r="P114" s="830">
        <f>VLOOKUP($D$3&amp;"_"&amp;P$3,データシート2!$A:$SI,MATCH($G$2&amp;"_"&amp;$B114,データシート2!$A$1:$SI$1,0),0)</f>
        <v>0</v>
      </c>
      <c r="Q114" s="831">
        <f>VLOOKUP($D$3&amp;"_"&amp;Q$3,データシート2!$A:$SI,MATCH($G$2&amp;"_"&amp;$B114,データシート2!$A$1:$SI$1,0),0)</f>
        <v>0</v>
      </c>
      <c r="R114" s="1043">
        <f>VLOOKUP($D$3&amp;"_"&amp;R$3,データシート2!$A:$SI,MATCH($R$2&amp;"_"&amp;$B114,データシート2!$A$1:$SI$1,0),0)</f>
        <v>0</v>
      </c>
      <c r="S114" s="1044">
        <f>VLOOKUP($D$3&amp;"_"&amp;S$3,データシート2!$A:$SI,MATCH($R$2&amp;"_"&amp;$B114,データシート2!$A$1:$SI$1,0),0)</f>
        <v>0</v>
      </c>
      <c r="T114" s="1044">
        <f>VLOOKUP($D$3&amp;"_"&amp;T$3,データシート2!$A:$SI,MATCH($R$2&amp;"_"&amp;$B114,データシート2!$A$1:$SI$1,0),0)</f>
        <v>0</v>
      </c>
      <c r="U114" s="1044">
        <f>VLOOKUP($D$3&amp;"_"&amp;U$3,データシート2!$A:$SI,MATCH($R$2&amp;"_"&amp;$B114,データシート2!$A$1:$SI$1,0),0)</f>
        <v>0</v>
      </c>
      <c r="V114" s="1044">
        <f>VLOOKUP($D$3&amp;"_"&amp;V$3,データシート2!$A:$SI,MATCH($R$2&amp;"_"&amp;$B114,データシート2!$A$1:$SI$1,0),0)</f>
        <v>0</v>
      </c>
      <c r="W114" s="1044">
        <f>VLOOKUP($D$3&amp;"_"&amp;W$3,データシート2!$A:$SI,MATCH($R$2&amp;"_"&amp;$B114,データシート2!$A$1:$SI$1,0),0)</f>
        <v>0</v>
      </c>
      <c r="X114" s="1044">
        <f>VLOOKUP($D$3&amp;"_"&amp;X$3,データシート2!$A:$SI,MATCH($R$2&amp;"_"&amp;$B114,データシート2!$A$1:$SI$1,0),0)</f>
        <v>0</v>
      </c>
      <c r="Y114" s="1044">
        <f>VLOOKUP($D$3&amp;"_"&amp;Y$3,データシート2!$A:$SI,MATCH($R$2&amp;"_"&amp;$B114,データシート2!$A$1:$SI$1,0),0)</f>
        <v>0</v>
      </c>
      <c r="Z114" s="1044">
        <f>VLOOKUP($D$3&amp;"_"&amp;Z$3,データシート2!$A:$SI,MATCH($R$2&amp;"_"&amp;$B114,データシート2!$A$1:$SI$1,0),0)</f>
        <v>0</v>
      </c>
      <c r="AA114" s="1044">
        <f>VLOOKUP($D$3&amp;"_"&amp;AA$3,データシート2!$A:$SI,MATCH($R$2&amp;"_"&amp;$B114,データシート2!$A$1:$SI$1,0),0)</f>
        <v>0</v>
      </c>
      <c r="AB114" s="1045">
        <f>VLOOKUP($D$3&amp;"_"&amp;AB$3,データシート2!$A:$SI,MATCH($R$2&amp;"_"&amp;$B114,データシート2!$A$1:$SI$1,0),0)</f>
        <v>0</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0</v>
      </c>
      <c r="H115" s="838">
        <f>VLOOKUP($D$3&amp;"_"&amp;H$3,データシート2!$A:$SI,MATCH($G$2&amp;"_"&amp;$C115,データシート2!$A$1:$SI$1,0),0)</f>
        <v>0</v>
      </c>
      <c r="I115" s="838">
        <f>VLOOKUP($D$3&amp;"_"&amp;I$3,データシート2!$A:$SI,MATCH($G$2&amp;"_"&amp;$C115,データシート2!$A$1:$SI$1,0),0)</f>
        <v>0</v>
      </c>
      <c r="J115" s="838">
        <f>VLOOKUP($D$3&amp;"_"&amp;J$3,データシート2!$A:$SI,MATCH($G$2&amp;"_"&amp;$C115,データシート2!$A$1:$SI$1,0),0)</f>
        <v>0</v>
      </c>
      <c r="K115" s="839">
        <f>VLOOKUP($D$3&amp;"_"&amp;K$3,データシート2!$A:$SI,MATCH($G$2&amp;"_"&amp;$C115,データシート2!$A$1:$SI$1,0),0)</f>
        <v>0</v>
      </c>
      <c r="L115" s="839">
        <f>VLOOKUP($D$3&amp;"_"&amp;L$3,データシート2!$A:$SI,MATCH($G$2&amp;"_"&amp;$C115,データシート2!$A$1:$SI$1,0),0)</f>
        <v>0</v>
      </c>
      <c r="M115" s="839">
        <f>VLOOKUP($D$3&amp;"_"&amp;M$3,データシート2!$A:$SI,MATCH($G$2&amp;"_"&amp;$C115,データシート2!$A$1:$SI$1,0),0)</f>
        <v>0</v>
      </c>
      <c r="N115" s="839">
        <f>VLOOKUP($D$3&amp;"_"&amp;N$3,データシート2!$A:$SI,MATCH($G$2&amp;"_"&amp;$C115,データシート2!$A$1:$SI$1,0),0)</f>
        <v>0</v>
      </c>
      <c r="O115" s="839">
        <f>VLOOKUP($D$3&amp;"_"&amp;O$3,データシート2!$A:$SI,MATCH($G$2&amp;"_"&amp;$C115,データシート2!$A$1:$SI$1,0),0)</f>
        <v>0</v>
      </c>
      <c r="P115" s="839">
        <f>VLOOKUP($D$3&amp;"_"&amp;P$3,データシート2!$A:$SI,MATCH($G$2&amp;"_"&amp;$C115,データシート2!$A$1:$SI$1,0),0)</f>
        <v>0</v>
      </c>
      <c r="Q115" s="840">
        <f>VLOOKUP($D$3&amp;"_"&amp;Q$3,データシート2!$A:$SI,MATCH($G$2&amp;"_"&amp;$C115,データシート2!$A$1:$SI$1,0),0)</f>
        <v>0</v>
      </c>
      <c r="R115" s="1052">
        <f>VLOOKUP($D$3&amp;"_"&amp;R$3,データシート2!$A:$SI,MATCH($R$2&amp;"_"&amp;$C115,データシート2!$A$1:$SI$1,0),0)</f>
        <v>0</v>
      </c>
      <c r="S115" s="1047">
        <f>VLOOKUP($D$3&amp;"_"&amp;S$3,データシート2!$A:$SI,MATCH($R$2&amp;"_"&amp;$C115,データシート2!$A$1:$SI$1,0),0)</f>
        <v>0</v>
      </c>
      <c r="T115" s="1047">
        <f>VLOOKUP($D$3&amp;"_"&amp;T$3,データシート2!$A:$SI,MATCH($R$2&amp;"_"&amp;$C115,データシート2!$A$1:$SI$1,0),0)</f>
        <v>0</v>
      </c>
      <c r="U115" s="1047">
        <f>VLOOKUP($D$3&amp;"_"&amp;U$3,データシート2!$A:$SI,MATCH($R$2&amp;"_"&amp;$C115,データシート2!$A$1:$SI$1,0),0)</f>
        <v>0</v>
      </c>
      <c r="V115" s="1047">
        <f>VLOOKUP($D$3&amp;"_"&amp;V$3,データシート2!$A:$SI,MATCH($R$2&amp;"_"&amp;$C115,データシート2!$A$1:$SI$1,0),0)</f>
        <v>0</v>
      </c>
      <c r="W115" s="1047">
        <f>VLOOKUP($D$3&amp;"_"&amp;W$3,データシート2!$A:$SI,MATCH($R$2&amp;"_"&amp;$C115,データシート2!$A$1:$SI$1,0),0)</f>
        <v>0</v>
      </c>
      <c r="X115" s="1047">
        <f>VLOOKUP($D$3&amp;"_"&amp;X$3,データシート2!$A:$SI,MATCH($R$2&amp;"_"&amp;$C115,データシート2!$A$1:$SI$1,0),0)</f>
        <v>0</v>
      </c>
      <c r="Y115" s="1047">
        <f>VLOOKUP($D$3&amp;"_"&amp;Y$3,データシート2!$A:$SI,MATCH($R$2&amp;"_"&amp;$C115,データシート2!$A$1:$SI$1,0),0)</f>
        <v>0</v>
      </c>
      <c r="Z115" s="1047">
        <f>VLOOKUP($D$3&amp;"_"&amp;Z$3,データシート2!$A:$SI,MATCH($R$2&amp;"_"&amp;$C115,データシート2!$A$1:$SI$1,0),0)</f>
        <v>0</v>
      </c>
      <c r="AA115" s="1047">
        <f>VLOOKUP($D$3&amp;"_"&amp;AA$3,データシート2!$A:$SI,MATCH($R$2&amp;"_"&amp;$C115,データシート2!$A$1:$SI$1,0),0)</f>
        <v>0</v>
      </c>
      <c r="AB115" s="1048">
        <f>VLOOKUP($D$3&amp;"_"&amp;AB$3,データシート2!$A:$SI,MATCH($R$2&amp;"_"&amp;$C115,データシート2!$A$1:$SI$1,0),0)</f>
        <v>0</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0</v>
      </c>
      <c r="H116" s="849">
        <f>VLOOKUP($D$3&amp;"_"&amp;H$3,データシート2!$A:$SI,MATCH($G$2&amp;"_"&amp;$C116,データシート2!$A$1:$SI$1,0),0)</f>
        <v>0</v>
      </c>
      <c r="I116" s="849">
        <f>VLOOKUP($D$3&amp;"_"&amp;I$3,データシート2!$A:$SI,MATCH($G$2&amp;"_"&amp;$C116,データシート2!$A$1:$SI$1,0),0)</f>
        <v>0</v>
      </c>
      <c r="J116" s="849">
        <f>VLOOKUP($D$3&amp;"_"&amp;J$3,データシート2!$A:$SI,MATCH($G$2&amp;"_"&amp;$C116,データシート2!$A$1:$SI$1,0),0)</f>
        <v>0</v>
      </c>
      <c r="K116" s="850">
        <f>VLOOKUP($D$3&amp;"_"&amp;K$3,データシート2!$A:$SI,MATCH($G$2&amp;"_"&amp;$C116,データシート2!$A$1:$SI$1,0),0)</f>
        <v>0</v>
      </c>
      <c r="L116" s="850">
        <f>VLOOKUP($D$3&amp;"_"&amp;L$3,データシート2!$A:$SI,MATCH($G$2&amp;"_"&amp;$C116,データシート2!$A$1:$SI$1,0),0)</f>
        <v>0</v>
      </c>
      <c r="M116" s="850">
        <f>VLOOKUP($D$3&amp;"_"&amp;M$3,データシート2!$A:$SI,MATCH($G$2&amp;"_"&amp;$C116,データシート2!$A$1:$SI$1,0),0)</f>
        <v>0</v>
      </c>
      <c r="N116" s="850">
        <f>VLOOKUP($D$3&amp;"_"&amp;N$3,データシート2!$A:$SI,MATCH($G$2&amp;"_"&amp;$C116,データシート2!$A$1:$SI$1,0),0)</f>
        <v>0</v>
      </c>
      <c r="O116" s="850">
        <f>VLOOKUP($D$3&amp;"_"&amp;O$3,データシート2!$A:$SI,MATCH($G$2&amp;"_"&amp;$C116,データシート2!$A$1:$SI$1,0),0)</f>
        <v>0</v>
      </c>
      <c r="P116" s="850">
        <f>VLOOKUP($D$3&amp;"_"&amp;P$3,データシート2!$A:$SI,MATCH($G$2&amp;"_"&amp;$C116,データシート2!$A$1:$SI$1,0),0)</f>
        <v>0</v>
      </c>
      <c r="Q116" s="851">
        <f>VLOOKUP($D$3&amp;"_"&amp;Q$3,データシート2!$A:$SI,MATCH($G$2&amp;"_"&amp;$C116,データシート2!$A$1:$SI$1,0),0)</f>
        <v>0</v>
      </c>
      <c r="R116" s="1049">
        <f>VLOOKUP($D$3&amp;"_"&amp;R$3,データシート2!$A:$SI,MATCH($R$2&amp;"_"&amp;$C116,データシート2!$A$1:$SI$1,0),0)</f>
        <v>0</v>
      </c>
      <c r="S116" s="1050">
        <f>VLOOKUP($D$3&amp;"_"&amp;S$3,データシート2!$A:$SI,MATCH($R$2&amp;"_"&amp;$C116,データシート2!$A$1:$SI$1,0),0)</f>
        <v>0</v>
      </c>
      <c r="T116" s="1050">
        <f>VLOOKUP($D$3&amp;"_"&amp;T$3,データシート2!$A:$SI,MATCH($R$2&amp;"_"&amp;$C116,データシート2!$A$1:$SI$1,0),0)</f>
        <v>0</v>
      </c>
      <c r="U116" s="1050">
        <f>VLOOKUP($D$3&amp;"_"&amp;U$3,データシート2!$A:$SI,MATCH($R$2&amp;"_"&amp;$C116,データシート2!$A$1:$SI$1,0),0)</f>
        <v>0</v>
      </c>
      <c r="V116" s="1050">
        <f>VLOOKUP($D$3&amp;"_"&amp;V$3,データシート2!$A:$SI,MATCH($R$2&amp;"_"&amp;$C116,データシート2!$A$1:$SI$1,0),0)</f>
        <v>0</v>
      </c>
      <c r="W116" s="1050">
        <f>VLOOKUP($D$3&amp;"_"&amp;W$3,データシート2!$A:$SI,MATCH($R$2&amp;"_"&amp;$C116,データシート2!$A$1:$SI$1,0),0)</f>
        <v>0</v>
      </c>
      <c r="X116" s="1050">
        <f>VLOOKUP($D$3&amp;"_"&amp;X$3,データシート2!$A:$SI,MATCH($R$2&amp;"_"&amp;$C116,データシート2!$A$1:$SI$1,0),0)</f>
        <v>0</v>
      </c>
      <c r="Y116" s="1050">
        <f>VLOOKUP($D$3&amp;"_"&amp;Y$3,データシート2!$A:$SI,MATCH($R$2&amp;"_"&amp;$C116,データシート2!$A$1:$SI$1,0),0)</f>
        <v>0</v>
      </c>
      <c r="Z116" s="1050">
        <f>VLOOKUP($D$3&amp;"_"&amp;Z$3,データシート2!$A:$SI,MATCH($R$2&amp;"_"&amp;$C116,データシート2!$A$1:$SI$1,0),0)</f>
        <v>0</v>
      </c>
      <c r="AA116" s="1050">
        <f>VLOOKUP($D$3&amp;"_"&amp;AA$3,データシート2!$A:$SI,MATCH($R$2&amp;"_"&amp;$C116,データシート2!$A$1:$SI$1,0),0)</f>
        <v>0</v>
      </c>
      <c r="AB116" s="1051">
        <f>VLOOKUP($D$3&amp;"_"&amp;AB$3,データシート2!$A:$SI,MATCH($R$2&amp;"_"&amp;$C116,データシート2!$A$1:$SI$1,0),0)</f>
        <v>0</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0</v>
      </c>
      <c r="H117" s="829">
        <f>VLOOKUP($D$3&amp;"_"&amp;H$3,データシート2!$A:$SI,MATCH($G$2&amp;"_"&amp;$B117,データシート2!$A$1:$SI$1,0),0)</f>
        <v>0</v>
      </c>
      <c r="I117" s="829">
        <f>VLOOKUP($D$3&amp;"_"&amp;I$3,データシート2!$A:$SI,MATCH($G$2&amp;"_"&amp;$B117,データシート2!$A$1:$SI$1,0),0)</f>
        <v>0</v>
      </c>
      <c r="J117" s="829">
        <f>VLOOKUP($D$3&amp;"_"&amp;J$3,データシート2!$A:$SI,MATCH($G$2&amp;"_"&amp;$B117,データシート2!$A$1:$SI$1,0),0)</f>
        <v>0</v>
      </c>
      <c r="K117" s="830">
        <f>VLOOKUP($D$3&amp;"_"&amp;K$3,データシート2!$A:$SI,MATCH($G$2&amp;"_"&amp;$B117,データシート2!$A$1:$SI$1,0),0)</f>
        <v>0</v>
      </c>
      <c r="L117" s="830">
        <f>VLOOKUP($D$3&amp;"_"&amp;L$3,データシート2!$A:$SI,MATCH($G$2&amp;"_"&amp;$B117,データシート2!$A$1:$SI$1,0),0)</f>
        <v>0</v>
      </c>
      <c r="M117" s="830">
        <f>VLOOKUP($D$3&amp;"_"&amp;M$3,データシート2!$A:$SI,MATCH($G$2&amp;"_"&amp;$B117,データシート2!$A$1:$SI$1,0),0)</f>
        <v>0</v>
      </c>
      <c r="N117" s="830">
        <f>VLOOKUP($D$3&amp;"_"&amp;N$3,データシート2!$A:$SI,MATCH($G$2&amp;"_"&amp;$B117,データシート2!$A$1:$SI$1,0),0)</f>
        <v>0</v>
      </c>
      <c r="O117" s="830">
        <f>VLOOKUP($D$3&amp;"_"&amp;O$3,データシート2!$A:$SI,MATCH($G$2&amp;"_"&amp;$B117,データシート2!$A$1:$SI$1,0),0)</f>
        <v>0</v>
      </c>
      <c r="P117" s="830">
        <f>VLOOKUP($D$3&amp;"_"&amp;P$3,データシート2!$A:$SI,MATCH($G$2&amp;"_"&amp;$B117,データシート2!$A$1:$SI$1,0),0)</f>
        <v>0</v>
      </c>
      <c r="Q117" s="831">
        <f>VLOOKUP($D$3&amp;"_"&amp;Q$3,データシート2!$A:$SI,MATCH($G$2&amp;"_"&amp;$B117,データシート2!$A$1:$SI$1,0),0)</f>
        <v>0</v>
      </c>
      <c r="R117" s="1043">
        <f>VLOOKUP($D$3&amp;"_"&amp;R$3,データシート2!$A:$SI,MATCH($R$2&amp;"_"&amp;$B117,データシート2!$A$1:$SI$1,0),0)</f>
        <v>0</v>
      </c>
      <c r="S117" s="1044">
        <f>VLOOKUP($D$3&amp;"_"&amp;S$3,データシート2!$A:$SI,MATCH($R$2&amp;"_"&amp;$B117,データシート2!$A$1:$SI$1,0),0)</f>
        <v>0</v>
      </c>
      <c r="T117" s="1044">
        <f>VLOOKUP($D$3&amp;"_"&amp;T$3,データシート2!$A:$SI,MATCH($R$2&amp;"_"&amp;$B117,データシート2!$A$1:$SI$1,0),0)</f>
        <v>0</v>
      </c>
      <c r="U117" s="1044">
        <f>VLOOKUP($D$3&amp;"_"&amp;U$3,データシート2!$A:$SI,MATCH($R$2&amp;"_"&amp;$B117,データシート2!$A$1:$SI$1,0),0)</f>
        <v>0</v>
      </c>
      <c r="V117" s="1044">
        <f>VLOOKUP($D$3&amp;"_"&amp;V$3,データシート2!$A:$SI,MATCH($R$2&amp;"_"&amp;$B117,データシート2!$A$1:$SI$1,0),0)</f>
        <v>0</v>
      </c>
      <c r="W117" s="1044">
        <f>VLOOKUP($D$3&amp;"_"&amp;W$3,データシート2!$A:$SI,MATCH($R$2&amp;"_"&amp;$B117,データシート2!$A$1:$SI$1,0),0)</f>
        <v>0</v>
      </c>
      <c r="X117" s="1044">
        <f>VLOOKUP($D$3&amp;"_"&amp;X$3,データシート2!$A:$SI,MATCH($R$2&amp;"_"&amp;$B117,データシート2!$A$1:$SI$1,0),0)</f>
        <v>0</v>
      </c>
      <c r="Y117" s="1044">
        <f>VLOOKUP($D$3&amp;"_"&amp;Y$3,データシート2!$A:$SI,MATCH($R$2&amp;"_"&amp;$B117,データシート2!$A$1:$SI$1,0),0)</f>
        <v>0</v>
      </c>
      <c r="Z117" s="1044">
        <f>VLOOKUP($D$3&amp;"_"&amp;Z$3,データシート2!$A:$SI,MATCH($R$2&amp;"_"&amp;$B117,データシート2!$A$1:$SI$1,0),0)</f>
        <v>0</v>
      </c>
      <c r="AA117" s="1044">
        <f>VLOOKUP($D$3&amp;"_"&amp;AA$3,データシート2!$A:$SI,MATCH($R$2&amp;"_"&amp;$B117,データシート2!$A$1:$SI$1,0),0)</f>
        <v>0</v>
      </c>
      <c r="AB117" s="1045">
        <f>VLOOKUP($D$3&amp;"_"&amp;AB$3,データシート2!$A:$SI,MATCH($R$2&amp;"_"&amp;$B117,データシート2!$A$1:$SI$1,0),0)</f>
        <v>0</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0</v>
      </c>
      <c r="H118" s="838">
        <f>VLOOKUP($D$3&amp;"_"&amp;H$3,データシート2!$A:$SI,MATCH($G$2&amp;"_"&amp;$C118,データシート2!$A$1:$SI$1,0),0)</f>
        <v>0</v>
      </c>
      <c r="I118" s="838">
        <f>VLOOKUP($D$3&amp;"_"&amp;I$3,データシート2!$A:$SI,MATCH($G$2&amp;"_"&amp;$C118,データシート2!$A$1:$SI$1,0),0)</f>
        <v>0</v>
      </c>
      <c r="J118" s="838">
        <f>VLOOKUP($D$3&amp;"_"&amp;J$3,データシート2!$A:$SI,MATCH($G$2&amp;"_"&amp;$C118,データシート2!$A$1:$SI$1,0),0)</f>
        <v>0</v>
      </c>
      <c r="K118" s="839">
        <f>VLOOKUP($D$3&amp;"_"&amp;K$3,データシート2!$A:$SI,MATCH($G$2&amp;"_"&amp;$C118,データシート2!$A$1:$SI$1,0),0)</f>
        <v>0</v>
      </c>
      <c r="L118" s="839">
        <f>VLOOKUP($D$3&amp;"_"&amp;L$3,データシート2!$A:$SI,MATCH($G$2&amp;"_"&amp;$C118,データシート2!$A$1:$SI$1,0),0)</f>
        <v>0</v>
      </c>
      <c r="M118" s="839">
        <f>VLOOKUP($D$3&amp;"_"&amp;M$3,データシート2!$A:$SI,MATCH($G$2&amp;"_"&amp;$C118,データシート2!$A$1:$SI$1,0),0)</f>
        <v>0</v>
      </c>
      <c r="N118" s="839">
        <f>VLOOKUP($D$3&amp;"_"&amp;N$3,データシート2!$A:$SI,MATCH($G$2&amp;"_"&amp;$C118,データシート2!$A$1:$SI$1,0),0)</f>
        <v>0</v>
      </c>
      <c r="O118" s="839">
        <f>VLOOKUP($D$3&amp;"_"&amp;O$3,データシート2!$A:$SI,MATCH($G$2&amp;"_"&amp;$C118,データシート2!$A$1:$SI$1,0),0)</f>
        <v>0</v>
      </c>
      <c r="P118" s="839">
        <f>VLOOKUP($D$3&amp;"_"&amp;P$3,データシート2!$A:$SI,MATCH($G$2&amp;"_"&amp;$C118,データシート2!$A$1:$SI$1,0),0)</f>
        <v>0</v>
      </c>
      <c r="Q118" s="840">
        <f>VLOOKUP($D$3&amp;"_"&amp;Q$3,データシート2!$A:$SI,MATCH($G$2&amp;"_"&amp;$C118,データシート2!$A$1:$SI$1,0),0)</f>
        <v>0</v>
      </c>
      <c r="R118" s="1052">
        <f>VLOOKUP($D$3&amp;"_"&amp;R$3,データシート2!$A:$SI,MATCH($R$2&amp;"_"&amp;$C118,データシート2!$A$1:$SI$1,0),0)</f>
        <v>0</v>
      </c>
      <c r="S118" s="1047">
        <f>VLOOKUP($D$3&amp;"_"&amp;S$3,データシート2!$A:$SI,MATCH($R$2&amp;"_"&amp;$C118,データシート2!$A$1:$SI$1,0),0)</f>
        <v>0</v>
      </c>
      <c r="T118" s="1047">
        <f>VLOOKUP($D$3&amp;"_"&amp;T$3,データシート2!$A:$SI,MATCH($R$2&amp;"_"&amp;$C118,データシート2!$A$1:$SI$1,0),0)</f>
        <v>0</v>
      </c>
      <c r="U118" s="1047">
        <f>VLOOKUP($D$3&amp;"_"&amp;U$3,データシート2!$A:$SI,MATCH($R$2&amp;"_"&amp;$C118,データシート2!$A$1:$SI$1,0),0)</f>
        <v>0</v>
      </c>
      <c r="V118" s="1047">
        <f>VLOOKUP($D$3&amp;"_"&amp;V$3,データシート2!$A:$SI,MATCH($R$2&amp;"_"&amp;$C118,データシート2!$A$1:$SI$1,0),0)</f>
        <v>0</v>
      </c>
      <c r="W118" s="1047">
        <f>VLOOKUP($D$3&amp;"_"&amp;W$3,データシート2!$A:$SI,MATCH($R$2&amp;"_"&amp;$C118,データシート2!$A$1:$SI$1,0),0)</f>
        <v>0</v>
      </c>
      <c r="X118" s="1047">
        <f>VLOOKUP($D$3&amp;"_"&amp;X$3,データシート2!$A:$SI,MATCH($R$2&amp;"_"&amp;$C118,データシート2!$A$1:$SI$1,0),0)</f>
        <v>0</v>
      </c>
      <c r="Y118" s="1047">
        <f>VLOOKUP($D$3&amp;"_"&amp;Y$3,データシート2!$A:$SI,MATCH($R$2&amp;"_"&amp;$C118,データシート2!$A$1:$SI$1,0),0)</f>
        <v>0</v>
      </c>
      <c r="Z118" s="1047">
        <f>VLOOKUP($D$3&amp;"_"&amp;Z$3,データシート2!$A:$SI,MATCH($R$2&amp;"_"&amp;$C118,データシート2!$A$1:$SI$1,0),0)</f>
        <v>0</v>
      </c>
      <c r="AA118" s="1047">
        <f>VLOOKUP($D$3&amp;"_"&amp;AA$3,データシート2!$A:$SI,MATCH($R$2&amp;"_"&amp;$C118,データシート2!$A$1:$SI$1,0),0)</f>
        <v>0</v>
      </c>
      <c r="AB118" s="1048">
        <f>VLOOKUP($D$3&amp;"_"&amp;AB$3,データシート2!$A:$SI,MATCH($R$2&amp;"_"&amp;$C118,データシート2!$A$1:$SI$1,0),0)</f>
        <v>0</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0</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0</v>
      </c>
      <c r="N120" s="850">
        <f>VLOOKUP($D$3&amp;"_"&amp;N$3,データシート2!$A:$SI,MATCH($G$2&amp;"_"&amp;$C120,データシート2!$A$1:$SI$1,0),0)</f>
        <v>0</v>
      </c>
      <c r="O120" s="850">
        <f>VLOOKUP($D$3&amp;"_"&amp;O$3,データシート2!$A:$SI,MATCH($G$2&amp;"_"&amp;$C120,データシート2!$A$1:$SI$1,0),0)</f>
        <v>0</v>
      </c>
      <c r="P120" s="850">
        <f>VLOOKUP($D$3&amp;"_"&amp;P$3,データシート2!$A:$SI,MATCH($G$2&amp;"_"&amp;$C120,データシート2!$A$1:$SI$1,0),0)</f>
        <v>0</v>
      </c>
      <c r="Q120" s="851">
        <f>VLOOKUP($D$3&amp;"_"&amp;Q$3,データシート2!$A:$SI,MATCH($G$2&amp;"_"&amp;$C120,データシート2!$A$1:$SI$1,0),0)</f>
        <v>0</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0</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0</v>
      </c>
      <c r="Y120" s="1050">
        <f>VLOOKUP($D$3&amp;"_"&amp;Y$3,データシート2!$A:$SI,MATCH($R$2&amp;"_"&amp;$C120,データシート2!$A$1:$SI$1,0),0)</f>
        <v>0</v>
      </c>
      <c r="Z120" s="1050">
        <f>VLOOKUP($D$3&amp;"_"&amp;Z$3,データシート2!$A:$SI,MATCH($R$2&amp;"_"&amp;$C120,データシート2!$A$1:$SI$1,0),0)</f>
        <v>0</v>
      </c>
      <c r="AA120" s="1050">
        <f>VLOOKUP($D$3&amp;"_"&amp;AA$3,データシート2!$A:$SI,MATCH($R$2&amp;"_"&amp;$C120,データシート2!$A$1:$SI$1,0),0)</f>
        <v>0</v>
      </c>
      <c r="AB120" s="1051">
        <f>VLOOKUP($D$3&amp;"_"&amp;AB$3,データシート2!$A:$SI,MATCH($R$2&amp;"_"&amp;$C120,データシート2!$A$1:$SI$1,0),0)</f>
        <v>0</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1</v>
      </c>
      <c r="H124" s="829">
        <f>VLOOKUP($D$3&amp;"_"&amp;H$3,データシート2!$A:$SI,MATCH($G$2&amp;"_"&amp;$B124,データシート2!$A$1:$SI$1,0),0)</f>
        <v>1</v>
      </c>
      <c r="I124" s="829">
        <f>VLOOKUP($D$3&amp;"_"&amp;I$3,データシート2!$A:$SI,MATCH($G$2&amp;"_"&amp;$B124,データシート2!$A$1:$SI$1,0),0)</f>
        <v>1</v>
      </c>
      <c r="J124" s="829">
        <f>VLOOKUP($D$3&amp;"_"&amp;J$3,データシート2!$A:$SI,MATCH($G$2&amp;"_"&amp;$B124,データシート2!$A$1:$SI$1,0),0)</f>
        <v>1</v>
      </c>
      <c r="K124" s="830">
        <f>VLOOKUP($D$3&amp;"_"&amp;K$3,データシート2!$A:$SI,MATCH($G$2&amp;"_"&amp;$B124,データシート2!$A$1:$SI$1,0),0)</f>
        <v>1</v>
      </c>
      <c r="L124" s="830">
        <f>VLOOKUP($D$3&amp;"_"&amp;L$3,データシート2!$A:$SI,MATCH($G$2&amp;"_"&amp;$B124,データシート2!$A$1:$SI$1,0),0)</f>
        <v>1</v>
      </c>
      <c r="M124" s="830">
        <f>VLOOKUP($D$3&amp;"_"&amp;M$3,データシート2!$A:$SI,MATCH($G$2&amp;"_"&amp;$B124,データシート2!$A$1:$SI$1,0),0)</f>
        <v>1</v>
      </c>
      <c r="N124" s="830">
        <f>VLOOKUP($D$3&amp;"_"&amp;N$3,データシート2!$A:$SI,MATCH($G$2&amp;"_"&amp;$B124,データシート2!$A$1:$SI$1,0),0)</f>
        <v>1</v>
      </c>
      <c r="O124" s="830">
        <f>VLOOKUP($D$3&amp;"_"&amp;O$3,データシート2!$A:$SI,MATCH($G$2&amp;"_"&amp;$B124,データシート2!$A$1:$SI$1,0),0)</f>
        <v>1</v>
      </c>
      <c r="P124" s="830">
        <f>VLOOKUP($D$3&amp;"_"&amp;P$3,データシート2!$A:$SI,MATCH($G$2&amp;"_"&amp;$B124,データシート2!$A$1:$SI$1,0),0)</f>
        <v>1</v>
      </c>
      <c r="Q124" s="831">
        <f>VLOOKUP($D$3&amp;"_"&amp;Q$3,データシート2!$A:$SI,MATCH($G$2&amp;"_"&amp;$B124,データシート2!$A$1:$SI$1,0),0)</f>
        <v>1</v>
      </c>
      <c r="R124" s="1043">
        <f>VLOOKUP($D$3&amp;"_"&amp;R$3,データシート2!$A:$SI,MATCH($R$2&amp;"_"&amp;$B124,データシート2!$A$1:$SI$1,0),0)</f>
        <v>14.689</v>
      </c>
      <c r="S124" s="1044">
        <f>VLOOKUP($D$3&amp;"_"&amp;S$3,データシート2!$A:$SI,MATCH($R$2&amp;"_"&amp;$B124,データシート2!$A$1:$SI$1,0),0)</f>
        <v>14.694000000000001</v>
      </c>
      <c r="T124" s="1044">
        <f>VLOOKUP($D$3&amp;"_"&amp;T$3,データシート2!$A:$SI,MATCH($R$2&amp;"_"&amp;$B124,データシート2!$A$1:$SI$1,0),0)</f>
        <v>15.388</v>
      </c>
      <c r="U124" s="1044">
        <f>VLOOKUP($D$3&amp;"_"&amp;U$3,データシート2!$A:$SI,MATCH($R$2&amp;"_"&amp;$B124,データシート2!$A$1:$SI$1,0),0)</f>
        <v>12.327</v>
      </c>
      <c r="V124" s="1044">
        <f>VLOOKUP($D$3&amp;"_"&amp;V$3,データシート2!$A:$SI,MATCH($R$2&amp;"_"&amp;$B124,データシート2!$A$1:$SI$1,0),0)</f>
        <v>15.756</v>
      </c>
      <c r="W124" s="1044">
        <f>VLOOKUP($D$3&amp;"_"&amp;W$3,データシート2!$A:$SI,MATCH($R$2&amp;"_"&amp;$B124,データシート2!$A$1:$SI$1,0),0)</f>
        <v>15.420999999999999</v>
      </c>
      <c r="X124" s="1044">
        <f>VLOOKUP($D$3&amp;"_"&amp;X$3,データシート2!$A:$SI,MATCH($R$2&amp;"_"&amp;$B124,データシート2!$A$1:$SI$1,0),0)</f>
        <v>15.754</v>
      </c>
      <c r="Y124" s="1044">
        <f>VLOOKUP($D$3&amp;"_"&amp;Y$3,データシート2!$A:$SI,MATCH($R$2&amp;"_"&amp;$B124,データシート2!$A$1:$SI$1,0),0)</f>
        <v>15.042</v>
      </c>
      <c r="Z124" s="1044">
        <f>VLOOKUP($D$3&amp;"_"&amp;Z$3,データシート2!$A:$SI,MATCH($R$2&amp;"_"&amp;$B124,データシート2!$A$1:$SI$1,0),0)</f>
        <v>15.47</v>
      </c>
      <c r="AA124" s="1044">
        <f>VLOOKUP($D$3&amp;"_"&amp;AA$3,データシート2!$A:$SI,MATCH($R$2&amp;"_"&amp;$B124,データシート2!$A$1:$SI$1,0),0)</f>
        <v>17.501999999999999</v>
      </c>
      <c r="AB124" s="1045">
        <f>VLOOKUP($D$3&amp;"_"&amp;AB$3,データシート2!$A:$SI,MATCH($R$2&amp;"_"&amp;$B124,データシート2!$A$1:$SI$1,0),0)</f>
        <v>17.794</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1</v>
      </c>
      <c r="H125" s="888">
        <f>VLOOKUP($D$3&amp;"_"&amp;H$3,データシート2!$A:$SI,MATCH($G$2&amp;"_"&amp;$C125,データシート2!$A$1:$SI$1,0),0)</f>
        <v>1</v>
      </c>
      <c r="I125" s="888">
        <f>VLOOKUP($D$3&amp;"_"&amp;I$3,データシート2!$A:$SI,MATCH($G$2&amp;"_"&amp;$C125,データシート2!$A$1:$SI$1,0),0)</f>
        <v>1</v>
      </c>
      <c r="J125" s="888">
        <f>VLOOKUP($D$3&amp;"_"&amp;J$3,データシート2!$A:$SI,MATCH($G$2&amp;"_"&amp;$C125,データシート2!$A$1:$SI$1,0),0)</f>
        <v>1</v>
      </c>
      <c r="K125" s="889">
        <f>VLOOKUP($D$3&amp;"_"&amp;K$3,データシート2!$A:$SI,MATCH($G$2&amp;"_"&amp;$C125,データシート2!$A$1:$SI$1,0),0)</f>
        <v>1</v>
      </c>
      <c r="L125" s="889">
        <f>VLOOKUP($D$3&amp;"_"&amp;L$3,データシート2!$A:$SI,MATCH($G$2&amp;"_"&amp;$C125,データシート2!$A$1:$SI$1,0),0)</f>
        <v>1</v>
      </c>
      <c r="M125" s="889">
        <f>VLOOKUP($D$3&amp;"_"&amp;M$3,データシート2!$A:$SI,MATCH($G$2&amp;"_"&amp;$C125,データシート2!$A$1:$SI$1,0),0)</f>
        <v>1</v>
      </c>
      <c r="N125" s="889">
        <f>VLOOKUP($D$3&amp;"_"&amp;N$3,データシート2!$A:$SI,MATCH($G$2&amp;"_"&amp;$C125,データシート2!$A$1:$SI$1,0),0)</f>
        <v>1</v>
      </c>
      <c r="O125" s="889">
        <f>VLOOKUP($D$3&amp;"_"&amp;O$3,データシート2!$A:$SI,MATCH($G$2&amp;"_"&amp;$C125,データシート2!$A$1:$SI$1,0),0)</f>
        <v>1</v>
      </c>
      <c r="P125" s="889">
        <f>VLOOKUP($D$3&amp;"_"&amp;P$3,データシート2!$A:$SI,MATCH($G$2&amp;"_"&amp;$C125,データシート2!$A$1:$SI$1,0),0)</f>
        <v>1</v>
      </c>
      <c r="Q125" s="890">
        <f>VLOOKUP($D$3&amp;"_"&amp;Q$3,データシート2!$A:$SI,MATCH($G$2&amp;"_"&amp;$C125,データシート2!$A$1:$SI$1,0),0)</f>
        <v>1</v>
      </c>
      <c r="R125" s="1059">
        <f>VLOOKUP($D$3&amp;"_"&amp;R$3,データシート2!$A:$SI,MATCH($R$2&amp;"_"&amp;$C125,データシート2!$A$1:$SI$1,0),0)</f>
        <v>14.689</v>
      </c>
      <c r="S125" s="1060">
        <f>VLOOKUP($D$3&amp;"_"&amp;S$3,データシート2!$A:$SI,MATCH($R$2&amp;"_"&amp;$C125,データシート2!$A$1:$SI$1,0),0)</f>
        <v>14.694000000000001</v>
      </c>
      <c r="T125" s="1060">
        <f>VLOOKUP($D$3&amp;"_"&amp;T$3,データシート2!$A:$SI,MATCH($R$2&amp;"_"&amp;$C125,データシート2!$A$1:$SI$1,0),0)</f>
        <v>15.388</v>
      </c>
      <c r="U125" s="1060">
        <f>VLOOKUP($D$3&amp;"_"&amp;U$3,データシート2!$A:$SI,MATCH($R$2&amp;"_"&amp;$C125,データシート2!$A$1:$SI$1,0),0)</f>
        <v>12.327</v>
      </c>
      <c r="V125" s="1060">
        <f>VLOOKUP($D$3&amp;"_"&amp;V$3,データシート2!$A:$SI,MATCH($R$2&amp;"_"&amp;$C125,データシート2!$A$1:$SI$1,0),0)</f>
        <v>15.756</v>
      </c>
      <c r="W125" s="1060">
        <f>VLOOKUP($D$3&amp;"_"&amp;W$3,データシート2!$A:$SI,MATCH($R$2&amp;"_"&amp;$C125,データシート2!$A$1:$SI$1,0),0)</f>
        <v>15.420999999999999</v>
      </c>
      <c r="X125" s="1060">
        <f>VLOOKUP($D$3&amp;"_"&amp;X$3,データシート2!$A:$SI,MATCH($R$2&amp;"_"&amp;$C125,データシート2!$A$1:$SI$1,0),0)</f>
        <v>15.754</v>
      </c>
      <c r="Y125" s="1060">
        <f>VLOOKUP($D$3&amp;"_"&amp;Y$3,データシート2!$A:$SI,MATCH($R$2&amp;"_"&amp;$C125,データシート2!$A$1:$SI$1,0),0)</f>
        <v>15.042</v>
      </c>
      <c r="Z125" s="1060">
        <f>VLOOKUP($D$3&amp;"_"&amp;Z$3,データシート2!$A:$SI,MATCH($R$2&amp;"_"&amp;$C125,データシート2!$A$1:$SI$1,0),0)</f>
        <v>15.47</v>
      </c>
      <c r="AA125" s="1060">
        <f>VLOOKUP($D$3&amp;"_"&amp;AA$3,データシート2!$A:$SI,MATCH($R$2&amp;"_"&amp;$C125,データシート2!$A$1:$SI$1,0),0)</f>
        <v>17.501999999999999</v>
      </c>
      <c r="AB125" s="1061">
        <f>VLOOKUP($D$3&amp;"_"&amp;AB$3,データシート2!$A:$SI,MATCH($R$2&amp;"_"&amp;$C125,データシート2!$A$1:$SI$1,0),0)</f>
        <v>17.794</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0</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0</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0</v>
      </c>
      <c r="I132" s="849">
        <f>VLOOKUP($D$3&amp;"_"&amp;I$3,データシート2!$A:$SI,MATCH($G$2&amp;"_"&amp;$C132,データシート2!$A$1:$SI$1,0),0)</f>
        <v>0</v>
      </c>
      <c r="J132" s="849">
        <f>VLOOKUP($D$3&amp;"_"&amp;J$3,データシート2!$A:$SI,MATCH($G$2&amp;"_"&amp;$C132,データシート2!$A$1:$SI$1,0),0)</f>
        <v>0</v>
      </c>
      <c r="K132" s="850">
        <f>VLOOKUP($D$3&amp;"_"&amp;K$3,データシート2!$A:$SI,MATCH($G$2&amp;"_"&amp;$C132,データシート2!$A$1:$SI$1,0),0)</f>
        <v>0</v>
      </c>
      <c r="L132" s="850">
        <f>VLOOKUP($D$3&amp;"_"&amp;L$3,データシート2!$A:$SI,MATCH($G$2&amp;"_"&amp;$C132,データシート2!$A$1:$SI$1,0),0)</f>
        <v>0</v>
      </c>
      <c r="M132" s="850">
        <f>VLOOKUP($D$3&amp;"_"&amp;M$3,データシート2!$A:$SI,MATCH($G$2&amp;"_"&amp;$C132,データシート2!$A$1:$SI$1,0),0)</f>
        <v>0</v>
      </c>
      <c r="N132" s="850">
        <f>VLOOKUP($D$3&amp;"_"&amp;N$3,データシート2!$A:$SI,MATCH($G$2&amp;"_"&amp;$C132,データシート2!$A$1:$SI$1,0),0)</f>
        <v>0</v>
      </c>
      <c r="O132" s="850">
        <f>VLOOKUP($D$3&amp;"_"&amp;O$3,データシート2!$A:$SI,MATCH($G$2&amp;"_"&amp;$C132,データシート2!$A$1:$SI$1,0),0)</f>
        <v>0</v>
      </c>
      <c r="P132" s="850">
        <f>VLOOKUP($D$3&amp;"_"&amp;P$3,データシート2!$A:$SI,MATCH($G$2&amp;"_"&amp;$C132,データシート2!$A$1:$SI$1,0),0)</f>
        <v>0</v>
      </c>
      <c r="Q132" s="851">
        <f>VLOOKUP($D$3&amp;"_"&amp;Q$3,データシート2!$A:$SI,MATCH($G$2&amp;"_"&amp;$C132,データシート2!$A$1:$SI$1,0),0)</f>
        <v>0</v>
      </c>
      <c r="R132" s="1066">
        <f>VLOOKUP($D$3&amp;"_"&amp;R$3,データシート2!$A:$SI,MATCH($R$2&amp;"_"&amp;$C132,データシート2!$A$1:$SI$1,0),0)</f>
        <v>0</v>
      </c>
      <c r="S132" s="1050">
        <f>VLOOKUP($D$3&amp;"_"&amp;S$3,データシート2!$A:$SI,MATCH($R$2&amp;"_"&amp;$C132,データシート2!$A$1:$SI$1,0),0)</f>
        <v>0</v>
      </c>
      <c r="T132" s="1050">
        <f>VLOOKUP($D$3&amp;"_"&amp;T$3,データシート2!$A:$SI,MATCH($R$2&amp;"_"&amp;$C132,データシート2!$A$1:$SI$1,0),0)</f>
        <v>0</v>
      </c>
      <c r="U132" s="1050">
        <f>VLOOKUP($D$3&amp;"_"&amp;U$3,データシート2!$A:$SI,MATCH($R$2&amp;"_"&amp;$C132,データシート2!$A$1:$SI$1,0),0)</f>
        <v>0</v>
      </c>
      <c r="V132" s="1050">
        <f>VLOOKUP($D$3&amp;"_"&amp;V$3,データシート2!$A:$SI,MATCH($R$2&amp;"_"&amp;$C132,データシート2!$A$1:$SI$1,0),0)</f>
        <v>0</v>
      </c>
      <c r="W132" s="1050">
        <f>VLOOKUP($D$3&amp;"_"&amp;W$3,データシート2!$A:$SI,MATCH($R$2&amp;"_"&amp;$C132,データシート2!$A$1:$SI$1,0),0)</f>
        <v>0</v>
      </c>
      <c r="X132" s="1050">
        <f>VLOOKUP($D$3&amp;"_"&amp;X$3,データシート2!$A:$SI,MATCH($R$2&amp;"_"&amp;$C132,データシート2!$A$1:$SI$1,0),0)</f>
        <v>0</v>
      </c>
      <c r="Y132" s="1050">
        <f>VLOOKUP($D$3&amp;"_"&amp;Y$3,データシート2!$A:$SI,MATCH($R$2&amp;"_"&amp;$C132,データシート2!$A$1:$SI$1,0),0)</f>
        <v>0</v>
      </c>
      <c r="Z132" s="1050">
        <f>VLOOKUP($D$3&amp;"_"&amp;Z$3,データシート2!$A:$SI,MATCH($R$2&amp;"_"&amp;$C132,データシート2!$A$1:$SI$1,0),0)</f>
        <v>0</v>
      </c>
      <c r="AA132" s="1050">
        <f>VLOOKUP($D$3&amp;"_"&amp;AA$3,データシート2!$A:$SI,MATCH($R$2&amp;"_"&amp;$C132,データシート2!$A$1:$SI$1,0),0)</f>
        <v>0</v>
      </c>
      <c r="AB132" s="1051">
        <f>VLOOKUP($D$3&amp;"_"&amp;AB$3,データシート2!$A:$SI,MATCH($R$2&amp;"_"&amp;$C132,データシート2!$A$1:$SI$1,0),0)</f>
        <v>0</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0</v>
      </c>
      <c r="H133" s="829">
        <f>VLOOKUP($D$3&amp;"_"&amp;H$3,データシート2!$A:$SI,MATCH($G$2&amp;"_"&amp;$B133,データシート2!$A$1:$SI$1,0),0)</f>
        <v>0</v>
      </c>
      <c r="I133" s="829">
        <f>VLOOKUP($D$3&amp;"_"&amp;I$3,データシート2!$A:$SI,MATCH($G$2&amp;"_"&amp;$B133,データシート2!$A$1:$SI$1,0),0)</f>
        <v>0</v>
      </c>
      <c r="J133" s="829">
        <f>VLOOKUP($D$3&amp;"_"&amp;J$3,データシート2!$A:$SI,MATCH($G$2&amp;"_"&amp;$B133,データシート2!$A$1:$SI$1,0),0)</f>
        <v>0</v>
      </c>
      <c r="K133" s="830">
        <f>VLOOKUP($D$3&amp;"_"&amp;K$3,データシート2!$A:$SI,MATCH($G$2&amp;"_"&amp;$B133,データシート2!$A$1:$SI$1,0),0)</f>
        <v>0</v>
      </c>
      <c r="L133" s="830">
        <f>VLOOKUP($D$3&amp;"_"&amp;L$3,データシート2!$A:$SI,MATCH($G$2&amp;"_"&amp;$B133,データシート2!$A$1:$SI$1,0),0)</f>
        <v>0</v>
      </c>
      <c r="M133" s="830">
        <f>VLOOKUP($D$3&amp;"_"&amp;M$3,データシート2!$A:$SI,MATCH($G$2&amp;"_"&amp;$B133,データシート2!$A$1:$SI$1,0),0)</f>
        <v>0</v>
      </c>
      <c r="N133" s="830">
        <f>VLOOKUP($D$3&amp;"_"&amp;N$3,データシート2!$A:$SI,MATCH($G$2&amp;"_"&amp;$B133,データシート2!$A$1:$SI$1,0),0)</f>
        <v>0</v>
      </c>
      <c r="O133" s="830">
        <f>VLOOKUP($D$3&amp;"_"&amp;O$3,データシート2!$A:$SI,MATCH($G$2&amp;"_"&amp;$B133,データシート2!$A$1:$SI$1,0),0)</f>
        <v>0</v>
      </c>
      <c r="P133" s="830">
        <f>VLOOKUP($D$3&amp;"_"&amp;P$3,データシート2!$A:$SI,MATCH($G$2&amp;"_"&amp;$B133,データシート2!$A$1:$SI$1,0),0)</f>
        <v>0</v>
      </c>
      <c r="Q133" s="831">
        <f>VLOOKUP($D$3&amp;"_"&amp;Q$3,データシート2!$A:$SI,MATCH($G$2&amp;"_"&amp;$B133,データシート2!$A$1:$SI$1,0),0)</f>
        <v>0</v>
      </c>
      <c r="R133" s="1067">
        <f>VLOOKUP($D$3&amp;"_"&amp;R$3,データシート2!$A:$SI,MATCH($R$2&amp;"_"&amp;$B133,データシート2!$A$1:$SI$1,0),0)</f>
        <v>0</v>
      </c>
      <c r="S133" s="1044">
        <f>VLOOKUP($D$3&amp;"_"&amp;S$3,データシート2!$A:$SI,MATCH($R$2&amp;"_"&amp;$B133,データシート2!$A$1:$SI$1,0),0)</f>
        <v>0</v>
      </c>
      <c r="T133" s="1044">
        <f>VLOOKUP($D$3&amp;"_"&amp;T$3,データシート2!$A:$SI,MATCH($R$2&amp;"_"&amp;$B133,データシート2!$A$1:$SI$1,0),0)</f>
        <v>0</v>
      </c>
      <c r="U133" s="1044">
        <f>VLOOKUP($D$3&amp;"_"&amp;U$3,データシート2!$A:$SI,MATCH($R$2&amp;"_"&amp;$B133,データシート2!$A$1:$SI$1,0),0)</f>
        <v>0</v>
      </c>
      <c r="V133" s="1044">
        <f>VLOOKUP($D$3&amp;"_"&amp;V$3,データシート2!$A:$SI,MATCH($R$2&amp;"_"&amp;$B133,データシート2!$A$1:$SI$1,0),0)</f>
        <v>0</v>
      </c>
      <c r="W133" s="1044">
        <f>VLOOKUP($D$3&amp;"_"&amp;W$3,データシート2!$A:$SI,MATCH($R$2&amp;"_"&amp;$B133,データシート2!$A$1:$SI$1,0),0)</f>
        <v>0</v>
      </c>
      <c r="X133" s="1044">
        <f>VLOOKUP($D$3&amp;"_"&amp;X$3,データシート2!$A:$SI,MATCH($R$2&amp;"_"&amp;$B133,データシート2!$A$1:$SI$1,0),0)</f>
        <v>0</v>
      </c>
      <c r="Y133" s="1044">
        <f>VLOOKUP($D$3&amp;"_"&amp;Y$3,データシート2!$A:$SI,MATCH($R$2&amp;"_"&amp;$B133,データシート2!$A$1:$SI$1,0),0)</f>
        <v>0</v>
      </c>
      <c r="Z133" s="1044">
        <f>VLOOKUP($D$3&amp;"_"&amp;Z$3,データシート2!$A:$SI,MATCH($R$2&amp;"_"&amp;$B133,データシート2!$A$1:$SI$1,0),0)</f>
        <v>0</v>
      </c>
      <c r="AA133" s="1044">
        <f>VLOOKUP($D$3&amp;"_"&amp;AA$3,データシート2!$A:$SI,MATCH($R$2&amp;"_"&amp;$B133,データシート2!$A$1:$SI$1,0),0)</f>
        <v>0</v>
      </c>
      <c r="AB133" s="1045">
        <f>VLOOKUP($D$3&amp;"_"&amp;AB$3,データシート2!$A:$SI,MATCH($R$2&amp;"_"&amp;$B133,データシート2!$A$1:$SI$1,0),0)</f>
        <v>0</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0</v>
      </c>
      <c r="H135" s="866">
        <f>VLOOKUP($D$3&amp;"_"&amp;H$3,データシート2!$A:$SI,MATCH($G$2&amp;"_"&amp;$C135,データシート2!$A$1:$SI$1,0),0)</f>
        <v>0</v>
      </c>
      <c r="I135" s="866">
        <f>VLOOKUP($D$3&amp;"_"&amp;I$3,データシート2!$A:$SI,MATCH($G$2&amp;"_"&amp;$C135,データシート2!$A$1:$SI$1,0),0)</f>
        <v>0</v>
      </c>
      <c r="J135" s="866">
        <f>VLOOKUP($D$3&amp;"_"&amp;J$3,データシート2!$A:$SI,MATCH($G$2&amp;"_"&amp;$C135,データシート2!$A$1:$SI$1,0),0)</f>
        <v>0</v>
      </c>
      <c r="K135" s="867">
        <f>VLOOKUP($D$3&amp;"_"&amp;K$3,データシート2!$A:$SI,MATCH($G$2&amp;"_"&amp;$C135,データシート2!$A$1:$SI$1,0),0)</f>
        <v>0</v>
      </c>
      <c r="L135" s="867">
        <f>VLOOKUP($D$3&amp;"_"&amp;L$3,データシート2!$A:$SI,MATCH($G$2&amp;"_"&amp;$C135,データシート2!$A$1:$SI$1,0),0)</f>
        <v>0</v>
      </c>
      <c r="M135" s="867">
        <f>VLOOKUP($D$3&amp;"_"&amp;M$3,データシート2!$A:$SI,MATCH($G$2&amp;"_"&amp;$C135,データシート2!$A$1:$SI$1,0),0)</f>
        <v>0</v>
      </c>
      <c r="N135" s="867">
        <f>VLOOKUP($D$3&amp;"_"&amp;N$3,データシート2!$A:$SI,MATCH($G$2&amp;"_"&amp;$C135,データシート2!$A$1:$SI$1,0),0)</f>
        <v>0</v>
      </c>
      <c r="O135" s="867">
        <f>VLOOKUP($D$3&amp;"_"&amp;O$3,データシート2!$A:$SI,MATCH($G$2&amp;"_"&amp;$C135,データシート2!$A$1:$SI$1,0),0)</f>
        <v>0</v>
      </c>
      <c r="P135" s="867">
        <f>VLOOKUP($D$3&amp;"_"&amp;P$3,データシート2!$A:$SI,MATCH($G$2&amp;"_"&amp;$C135,データシート2!$A$1:$SI$1,0),0)</f>
        <v>0</v>
      </c>
      <c r="Q135" s="868">
        <f>VLOOKUP($D$3&amp;"_"&amp;Q$3,データシート2!$A:$SI,MATCH($G$2&amp;"_"&amp;$C135,データシート2!$A$1:$SI$1,0),0)</f>
        <v>0</v>
      </c>
      <c r="R135" s="1065">
        <f>VLOOKUP($D$3&amp;"_"&amp;R$3,データシート2!$A:$SI,MATCH($R$2&amp;"_"&amp;$C135,データシート2!$A$1:$SI$1,0),0)</f>
        <v>0</v>
      </c>
      <c r="S135" s="1057">
        <f>VLOOKUP($D$3&amp;"_"&amp;S$3,データシート2!$A:$SI,MATCH($R$2&amp;"_"&amp;$C135,データシート2!$A$1:$SI$1,0),0)</f>
        <v>0</v>
      </c>
      <c r="T135" s="1057">
        <f>VLOOKUP($D$3&amp;"_"&amp;T$3,データシート2!$A:$SI,MATCH($R$2&amp;"_"&amp;$C135,データシート2!$A$1:$SI$1,0),0)</f>
        <v>0</v>
      </c>
      <c r="U135" s="1057">
        <f>VLOOKUP($D$3&amp;"_"&amp;U$3,データシート2!$A:$SI,MATCH($R$2&amp;"_"&amp;$C135,データシート2!$A$1:$SI$1,0),0)</f>
        <v>0</v>
      </c>
      <c r="V135" s="1057">
        <f>VLOOKUP($D$3&amp;"_"&amp;V$3,データシート2!$A:$SI,MATCH($R$2&amp;"_"&amp;$C135,データシート2!$A$1:$SI$1,0),0)</f>
        <v>0</v>
      </c>
      <c r="W135" s="1057">
        <f>VLOOKUP($D$3&amp;"_"&amp;W$3,データシート2!$A:$SI,MATCH($R$2&amp;"_"&amp;$C135,データシート2!$A$1:$SI$1,0),0)</f>
        <v>0</v>
      </c>
      <c r="X135" s="1057">
        <f>VLOOKUP($D$3&amp;"_"&amp;X$3,データシート2!$A:$SI,MATCH($R$2&amp;"_"&amp;$C135,データシート2!$A$1:$SI$1,0),0)</f>
        <v>0</v>
      </c>
      <c r="Y135" s="1057">
        <f>VLOOKUP($D$3&amp;"_"&amp;Y$3,データシート2!$A:$SI,MATCH($R$2&amp;"_"&amp;$C135,データシート2!$A$1:$SI$1,0),0)</f>
        <v>0</v>
      </c>
      <c r="Z135" s="1057">
        <f>VLOOKUP($D$3&amp;"_"&amp;Z$3,データシート2!$A:$SI,MATCH($R$2&amp;"_"&amp;$C135,データシート2!$A$1:$SI$1,0),0)</f>
        <v>0</v>
      </c>
      <c r="AA135" s="1057">
        <f>VLOOKUP($D$3&amp;"_"&amp;AA$3,データシート2!$A:$SI,MATCH($R$2&amp;"_"&amp;$C135,データシート2!$A$1:$SI$1,0),0)</f>
        <v>0</v>
      </c>
      <c r="AB135" s="1058">
        <f>VLOOKUP($D$3&amp;"_"&amp;AB$3,データシート2!$A:$SI,MATCH($R$2&amp;"_"&amp;$C135,データシート2!$A$1:$SI$1,0),0)</f>
        <v>0</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0</v>
      </c>
      <c r="H136" s="849">
        <f>VLOOKUP($D$3&amp;"_"&amp;H$3,データシート2!$A:$SI,MATCH($G$2&amp;"_"&amp;$C136,データシート2!$A$1:$SI$1,0),0)</f>
        <v>0</v>
      </c>
      <c r="I136" s="849">
        <f>VLOOKUP($D$3&amp;"_"&amp;I$3,データシート2!$A:$SI,MATCH($G$2&amp;"_"&amp;$C136,データシート2!$A$1:$SI$1,0),0)</f>
        <v>0</v>
      </c>
      <c r="J136" s="849">
        <f>VLOOKUP($D$3&amp;"_"&amp;J$3,データシート2!$A:$SI,MATCH($G$2&amp;"_"&amp;$C136,データシート2!$A$1:$SI$1,0),0)</f>
        <v>0</v>
      </c>
      <c r="K136" s="850">
        <f>VLOOKUP($D$3&amp;"_"&amp;K$3,データシート2!$A:$SI,MATCH($G$2&amp;"_"&amp;$C136,データシート2!$A$1:$SI$1,0),0)</f>
        <v>0</v>
      </c>
      <c r="L136" s="850">
        <f>VLOOKUP($D$3&amp;"_"&amp;L$3,データシート2!$A:$SI,MATCH($G$2&amp;"_"&amp;$C136,データシート2!$A$1:$SI$1,0),0)</f>
        <v>0</v>
      </c>
      <c r="M136" s="850">
        <f>VLOOKUP($D$3&amp;"_"&amp;M$3,データシート2!$A:$SI,MATCH($G$2&amp;"_"&amp;$C136,データシート2!$A$1:$SI$1,0),0)</f>
        <v>0</v>
      </c>
      <c r="N136" s="850">
        <f>VLOOKUP($D$3&amp;"_"&amp;N$3,データシート2!$A:$SI,MATCH($G$2&amp;"_"&amp;$C136,データシート2!$A$1:$SI$1,0),0)</f>
        <v>0</v>
      </c>
      <c r="O136" s="850">
        <f>VLOOKUP($D$3&amp;"_"&amp;O$3,データシート2!$A:$SI,MATCH($G$2&amp;"_"&amp;$C136,データシート2!$A$1:$SI$1,0),0)</f>
        <v>0</v>
      </c>
      <c r="P136" s="850">
        <f>VLOOKUP($D$3&amp;"_"&amp;P$3,データシート2!$A:$SI,MATCH($G$2&amp;"_"&amp;$C136,データシート2!$A$1:$SI$1,0),0)</f>
        <v>0</v>
      </c>
      <c r="Q136" s="851">
        <f>VLOOKUP($D$3&amp;"_"&amp;Q$3,データシート2!$A:$SI,MATCH($G$2&amp;"_"&amp;$C136,データシート2!$A$1:$SI$1,0),0)</f>
        <v>0</v>
      </c>
      <c r="R136" s="1066">
        <f>VLOOKUP($D$3&amp;"_"&amp;R$3,データシート2!$A:$SI,MATCH($R$2&amp;"_"&amp;$C136,データシート2!$A$1:$SI$1,0),0)</f>
        <v>0</v>
      </c>
      <c r="S136" s="1050">
        <f>VLOOKUP($D$3&amp;"_"&amp;S$3,データシート2!$A:$SI,MATCH($R$2&amp;"_"&amp;$C136,データシート2!$A$1:$SI$1,0),0)</f>
        <v>0</v>
      </c>
      <c r="T136" s="1050">
        <f>VLOOKUP($D$3&amp;"_"&amp;T$3,データシート2!$A:$SI,MATCH($R$2&amp;"_"&amp;$C136,データシート2!$A$1:$SI$1,0),0)</f>
        <v>0</v>
      </c>
      <c r="U136" s="1050">
        <f>VLOOKUP($D$3&amp;"_"&amp;U$3,データシート2!$A:$SI,MATCH($R$2&amp;"_"&amp;$C136,データシート2!$A$1:$SI$1,0),0)</f>
        <v>0</v>
      </c>
      <c r="V136" s="1050">
        <f>VLOOKUP($D$3&amp;"_"&amp;V$3,データシート2!$A:$SI,MATCH($R$2&amp;"_"&amp;$C136,データシート2!$A$1:$SI$1,0),0)</f>
        <v>0</v>
      </c>
      <c r="W136" s="1050">
        <f>VLOOKUP($D$3&amp;"_"&amp;W$3,データシート2!$A:$SI,MATCH($R$2&amp;"_"&amp;$C136,データシート2!$A$1:$SI$1,0),0)</f>
        <v>0</v>
      </c>
      <c r="X136" s="1050">
        <f>VLOOKUP($D$3&amp;"_"&amp;X$3,データシート2!$A:$SI,MATCH($R$2&amp;"_"&amp;$C136,データシート2!$A$1:$SI$1,0),0)</f>
        <v>0</v>
      </c>
      <c r="Y136" s="1050">
        <f>VLOOKUP($D$3&amp;"_"&amp;Y$3,データシート2!$A:$SI,MATCH($R$2&amp;"_"&amp;$C136,データシート2!$A$1:$SI$1,0),0)</f>
        <v>0</v>
      </c>
      <c r="Z136" s="1050">
        <f>VLOOKUP($D$3&amp;"_"&amp;Z$3,データシート2!$A:$SI,MATCH($R$2&amp;"_"&amp;$C136,データシート2!$A$1:$SI$1,0),0)</f>
        <v>0</v>
      </c>
      <c r="AA136" s="1050">
        <f>VLOOKUP($D$3&amp;"_"&amp;AA$3,データシート2!$A:$SI,MATCH($R$2&amp;"_"&amp;$C136,データシート2!$A$1:$SI$1,0),0)</f>
        <v>0</v>
      </c>
      <c r="AB136" s="1051">
        <f>VLOOKUP($D$3&amp;"_"&amp;AB$3,データシート2!$A:$SI,MATCH($R$2&amp;"_"&amp;$C136,データシート2!$A$1:$SI$1,0),0)</f>
        <v>0</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0</v>
      </c>
      <c r="H137" s="829">
        <f>VLOOKUP($D$3&amp;"_"&amp;H$3,データシート2!$A:$SI,MATCH($G$2&amp;"_"&amp;$B137,データシート2!$A$1:$SI$1,0),0)</f>
        <v>0</v>
      </c>
      <c r="I137" s="829">
        <f>VLOOKUP($D$3&amp;"_"&amp;I$3,データシート2!$A:$SI,MATCH($G$2&amp;"_"&amp;$B137,データシート2!$A$1:$SI$1,0),0)</f>
        <v>0</v>
      </c>
      <c r="J137" s="829">
        <f>VLOOKUP($D$3&amp;"_"&amp;J$3,データシート2!$A:$SI,MATCH($G$2&amp;"_"&amp;$B137,データシート2!$A$1:$SI$1,0),0)</f>
        <v>0</v>
      </c>
      <c r="K137" s="830">
        <f>VLOOKUP($D$3&amp;"_"&amp;K$3,データシート2!$A:$SI,MATCH($G$2&amp;"_"&amp;$B137,データシート2!$A$1:$SI$1,0),0)</f>
        <v>0</v>
      </c>
      <c r="L137" s="830">
        <f>VLOOKUP($D$3&amp;"_"&amp;L$3,データシート2!$A:$SI,MATCH($G$2&amp;"_"&amp;$B137,データシート2!$A$1:$SI$1,0),0)</f>
        <v>0</v>
      </c>
      <c r="M137" s="830">
        <f>VLOOKUP($D$3&amp;"_"&amp;M$3,データシート2!$A:$SI,MATCH($G$2&amp;"_"&amp;$B137,データシート2!$A$1:$SI$1,0),0)</f>
        <v>0</v>
      </c>
      <c r="N137" s="830">
        <f>VLOOKUP($D$3&amp;"_"&amp;N$3,データシート2!$A:$SI,MATCH($G$2&amp;"_"&amp;$B137,データシート2!$A$1:$SI$1,0),0)</f>
        <v>0</v>
      </c>
      <c r="O137" s="830">
        <f>VLOOKUP($D$3&amp;"_"&amp;O$3,データシート2!$A:$SI,MATCH($G$2&amp;"_"&amp;$B137,データシート2!$A$1:$SI$1,0),0)</f>
        <v>0</v>
      </c>
      <c r="P137" s="830">
        <f>VLOOKUP($D$3&amp;"_"&amp;P$3,データシート2!$A:$SI,MATCH($G$2&amp;"_"&amp;$B137,データシート2!$A$1:$SI$1,0),0)</f>
        <v>0</v>
      </c>
      <c r="Q137" s="831">
        <f>VLOOKUP($D$3&amp;"_"&amp;Q$3,データシート2!$A:$SI,MATCH($G$2&amp;"_"&amp;$B137,データシート2!$A$1:$SI$1,0),0)</f>
        <v>0</v>
      </c>
      <c r="R137" s="1067">
        <f>VLOOKUP($D$3&amp;"_"&amp;R$3,データシート2!$A:$SI,MATCH($R$2&amp;"_"&amp;$B137,データシート2!$A$1:$SI$1,0),0)</f>
        <v>0</v>
      </c>
      <c r="S137" s="1044">
        <f>VLOOKUP($D$3&amp;"_"&amp;S$3,データシート2!$A:$SI,MATCH($R$2&amp;"_"&amp;$B137,データシート2!$A$1:$SI$1,0),0)</f>
        <v>0</v>
      </c>
      <c r="T137" s="1044">
        <f>VLOOKUP($D$3&amp;"_"&amp;T$3,データシート2!$A:$SI,MATCH($R$2&amp;"_"&amp;$B137,データシート2!$A$1:$SI$1,0),0)</f>
        <v>0</v>
      </c>
      <c r="U137" s="1044">
        <f>VLOOKUP($D$3&amp;"_"&amp;U$3,データシート2!$A:$SI,MATCH($R$2&amp;"_"&amp;$B137,データシート2!$A$1:$SI$1,0),0)</f>
        <v>0</v>
      </c>
      <c r="V137" s="1044">
        <f>VLOOKUP($D$3&amp;"_"&amp;V$3,データシート2!$A:$SI,MATCH($R$2&amp;"_"&amp;$B137,データシート2!$A$1:$SI$1,0),0)</f>
        <v>0</v>
      </c>
      <c r="W137" s="1044">
        <f>VLOOKUP($D$3&amp;"_"&amp;W$3,データシート2!$A:$SI,MATCH($R$2&amp;"_"&amp;$B137,データシート2!$A$1:$SI$1,0),0)</f>
        <v>0</v>
      </c>
      <c r="X137" s="1044">
        <f>VLOOKUP($D$3&amp;"_"&amp;X$3,データシート2!$A:$SI,MATCH($R$2&amp;"_"&amp;$B137,データシート2!$A$1:$SI$1,0),0)</f>
        <v>0</v>
      </c>
      <c r="Y137" s="1044">
        <f>VLOOKUP($D$3&amp;"_"&amp;Y$3,データシート2!$A:$SI,MATCH($R$2&amp;"_"&amp;$B137,データシート2!$A$1:$SI$1,0),0)</f>
        <v>0</v>
      </c>
      <c r="Z137" s="1044">
        <f>VLOOKUP($D$3&amp;"_"&amp;Z$3,データシート2!$A:$SI,MATCH($R$2&amp;"_"&amp;$B137,データシート2!$A$1:$SI$1,0),0)</f>
        <v>0</v>
      </c>
      <c r="AA137" s="1044">
        <f>VLOOKUP($D$3&amp;"_"&amp;AA$3,データシート2!$A:$SI,MATCH($R$2&amp;"_"&amp;$B137,データシート2!$A$1:$SI$1,0),0)</f>
        <v>0</v>
      </c>
      <c r="AB137" s="1045">
        <f>VLOOKUP($D$3&amp;"_"&amp;AB$3,データシート2!$A:$SI,MATCH($R$2&amp;"_"&amp;$B137,データシート2!$A$1:$SI$1,0),0)</f>
        <v>0</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0</v>
      </c>
      <c r="H138" s="915">
        <f>VLOOKUP($D$3&amp;"_"&amp;H$3,データシート2!$A:$SI,MATCH($G$2&amp;"_"&amp;$C138,データシート2!$A$1:$SI$1,0),0)</f>
        <v>0</v>
      </c>
      <c r="I138" s="915">
        <f>VLOOKUP($D$3&amp;"_"&amp;I$3,データシート2!$A:$SI,MATCH($G$2&amp;"_"&amp;$C138,データシート2!$A$1:$SI$1,0),0)</f>
        <v>0</v>
      </c>
      <c r="J138" s="915">
        <f>VLOOKUP($D$3&amp;"_"&amp;J$3,データシート2!$A:$SI,MATCH($G$2&amp;"_"&amp;$C138,データシート2!$A$1:$SI$1,0),0)</f>
        <v>0</v>
      </c>
      <c r="K138" s="916">
        <f>VLOOKUP($D$3&amp;"_"&amp;K$3,データシート2!$A:$SI,MATCH($G$2&amp;"_"&amp;$C138,データシート2!$A$1:$SI$1,0),0)</f>
        <v>0</v>
      </c>
      <c r="L138" s="916">
        <f>VLOOKUP($D$3&amp;"_"&amp;L$3,データシート2!$A:$SI,MATCH($G$2&amp;"_"&amp;$C138,データシート2!$A$1:$SI$1,0),0)</f>
        <v>0</v>
      </c>
      <c r="M138" s="916">
        <f>VLOOKUP($D$3&amp;"_"&amp;M$3,データシート2!$A:$SI,MATCH($G$2&amp;"_"&amp;$C138,データシート2!$A$1:$SI$1,0),0)</f>
        <v>0</v>
      </c>
      <c r="N138" s="916">
        <f>VLOOKUP($D$3&amp;"_"&amp;N$3,データシート2!$A:$SI,MATCH($G$2&amp;"_"&amp;$C138,データシート2!$A$1:$SI$1,0),0)</f>
        <v>0</v>
      </c>
      <c r="O138" s="916">
        <f>VLOOKUP($D$3&amp;"_"&amp;O$3,データシート2!$A:$SI,MATCH($G$2&amp;"_"&amp;$C138,データシート2!$A$1:$SI$1,0),0)</f>
        <v>0</v>
      </c>
      <c r="P138" s="916">
        <f>VLOOKUP($D$3&amp;"_"&amp;P$3,データシート2!$A:$SI,MATCH($G$2&amp;"_"&amp;$C138,データシート2!$A$1:$SI$1,0),0)</f>
        <v>0</v>
      </c>
      <c r="Q138" s="917">
        <f>VLOOKUP($D$3&amp;"_"&amp;Q$3,データシート2!$A:$SI,MATCH($G$2&amp;"_"&amp;$C138,データシート2!$A$1:$SI$1,0),0)</f>
        <v>0</v>
      </c>
      <c r="R138" s="1068">
        <f>VLOOKUP($D$3&amp;"_"&amp;R$3,データシート2!$A:$SI,MATCH($R$2&amp;"_"&amp;$C138,データシート2!$A$1:$SI$1,0),0)</f>
        <v>0</v>
      </c>
      <c r="S138" s="1069">
        <f>VLOOKUP($D$3&amp;"_"&amp;S$3,データシート2!$A:$SI,MATCH($R$2&amp;"_"&amp;$C138,データシート2!$A$1:$SI$1,0),0)</f>
        <v>0</v>
      </c>
      <c r="T138" s="1069">
        <f>VLOOKUP($D$3&amp;"_"&amp;T$3,データシート2!$A:$SI,MATCH($R$2&amp;"_"&amp;$C138,データシート2!$A$1:$SI$1,0),0)</f>
        <v>0</v>
      </c>
      <c r="U138" s="1069">
        <f>VLOOKUP($D$3&amp;"_"&amp;U$3,データシート2!$A:$SI,MATCH($R$2&amp;"_"&amp;$C138,データシート2!$A$1:$SI$1,0),0)</f>
        <v>0</v>
      </c>
      <c r="V138" s="1069">
        <f>VLOOKUP($D$3&amp;"_"&amp;V$3,データシート2!$A:$SI,MATCH($R$2&amp;"_"&amp;$C138,データシート2!$A$1:$SI$1,0),0)</f>
        <v>0</v>
      </c>
      <c r="W138" s="1069">
        <f>VLOOKUP($D$3&amp;"_"&amp;W$3,データシート2!$A:$SI,MATCH($R$2&amp;"_"&amp;$C138,データシート2!$A$1:$SI$1,0),0)</f>
        <v>0</v>
      </c>
      <c r="X138" s="1069">
        <f>VLOOKUP($D$3&amp;"_"&amp;X$3,データシート2!$A:$SI,MATCH($R$2&amp;"_"&amp;$C138,データシート2!$A$1:$SI$1,0),0)</f>
        <v>0</v>
      </c>
      <c r="Y138" s="1069">
        <f>VLOOKUP($D$3&amp;"_"&amp;Y$3,データシート2!$A:$SI,MATCH($R$2&amp;"_"&amp;$C138,データシート2!$A$1:$SI$1,0),0)</f>
        <v>0</v>
      </c>
      <c r="Z138" s="1069">
        <f>VLOOKUP($D$3&amp;"_"&amp;Z$3,データシート2!$A:$SI,MATCH($R$2&amp;"_"&amp;$C138,データシート2!$A$1:$SI$1,0),0)</f>
        <v>0</v>
      </c>
      <c r="AA138" s="1069">
        <f>VLOOKUP($D$3&amp;"_"&amp;AA$3,データシート2!$A:$SI,MATCH($R$2&amp;"_"&amp;$C138,データシート2!$A$1:$SI$1,0),0)</f>
        <v>0</v>
      </c>
      <c r="AB138" s="1070">
        <f>VLOOKUP($D$3&amp;"_"&amp;AB$3,データシート2!$A:$SI,MATCH($R$2&amp;"_"&amp;$C138,データシート2!$A$1:$SI$1,0),0)</f>
        <v>0</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2024-03-14T13:21:49Z</dcterms:created>
  <dcterms:modified xsi:type="dcterms:W3CDTF">2024-03-14T13:21:49Z</dcterms:modified>
  <cp:category/>
  <cp:contentStatus/>
</cp:coreProperties>
</file>