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0AAFEBAC-C354-421F-9703-1CAC30EB817D}"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<sst xmlns="http://schemas.openxmlformats.org/spreadsheetml/2006/main" count="24520" uniqueCount="2503">
  <si>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</si>
  <si>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</si>
  <si>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</si>
  <si>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</si>
  <si>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</si>
  <si>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</si>
  <si>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</si>
  <si>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</si>
  <si>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</si>
  <si>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</si>
  <si>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</si>
  <si>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</si>
  <si>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</si>
  <si>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</si>
  <si>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</si>
  <si>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</si>
  <si>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</si>
  <si>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</si>
  <si>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</si>
  <si>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</si>
  <si>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</si>
  <si>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</si>
  <si>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</si>
  <si>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</si>
  <si>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</si>
  <si>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</si>
  <si>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</si>
  <si>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</si>
  <si>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</si>
  <si>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</si>
  <si>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</si>
  <si>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</si>
  <si>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</si>
  <si>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</si>
  <si>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</si>
  <si>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</si>
  <si>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</si>
  <si>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</si>
  <si>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</si>
  <si>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</si>
  <si>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</si>
  <si>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</si>
  <si>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</si>
  <si>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</si>
  <si>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</si>
  <si>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</si>
  <si>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</si>
  <si>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</si>
  <si>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</si>
  <si>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</si>
  <si>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</si>
  <si>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</si>
  <si>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</si>
  <si>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</si>
  <si>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</si>
  <si>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</si>
  <si>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</si>
  <si>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</si>
  <si>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</si>
  <si>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</si>
  <si>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</si>
  <si>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</si>
  <si>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</si>
  <si>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</si>
  <si>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</si>
  <si>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</si>
  <si>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</si>
  <si>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</si>
  <si>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</si>
  <si>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</si>
  <si>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</si>
  <si>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</si>
  <si>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</si>
  <si>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</si>
  <si>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</si>
  <si>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</si>
  <si>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</si>
  <si>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</si>
  <si>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</si>
  <si>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</si>
  <si>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</si>
  <si>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</si>
  <si>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</si>
  <si>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</si>
  <si>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</si>
  <si>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</si>
  <si>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</si>
  <si>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</si>
  <si>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</si>
  <si>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</si>
  <si>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</si>
  <si>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</si>
  <si>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</si>
  <si>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</si>
  <si>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</si>
  <si>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</si>
  <si>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</si>
  <si>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</si>
  <si>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</si>
  <si>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</si>
  <si>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</si>
  <si>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</si>
  <si>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</si>
  <si>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</si>
  <si>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</si>
  <si>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</si>
  <si>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</si>
  <si>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</si>
  <si>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</si>
  <si>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</si>
  <si>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</si>
  <si>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</si>
  <si>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</si>
  <si>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</si>
  <si>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</si>
  <si>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</si>
  <si>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</si>
  <si>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</si>
  <si>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</si>
  <si>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</si>
  <si>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</si>
  <si>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</si>
  <si>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</si>
  <si>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</si>
  <si>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</si>
  <si>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</si>
  <si>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</si>
  <si>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</si>
  <si>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</si>
  <si>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</si>
  <si>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</si>
  <si>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</si>
  <si>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</si>
  <si>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</si>
  <si>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</si>
  <si>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</si>
  <si>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</si>
  <si>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</si>
  <si>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</si>
  <si>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</si>
  <si>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</si>
  <si>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</si>
  <si>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</si>
  <si>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</si>
  <si>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</si>
  <si>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</si>
  <si>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</si>
  <si>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</si>
  <si>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</si>
  <si>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</si>
  <si>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</si>
  <si>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</si>
  <si>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</si>
  <si>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</si>
  <si>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</si>
  <si>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</si>
  <si>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</si>
  <si>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</si>
  <si>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</si>
  <si>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</si>
  <si>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</si>
  <si>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</si>
  <si>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</si>
  <si>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</si>
  <si>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</si>
  <si>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</si>
  <si>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</si>
  <si>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</si>
  <si>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</si>
  <si>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</si>
  <si>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</si>
  <si>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</si>
  <si>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</si>
  <si>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</si>
  <si>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</si>
  <si>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</si>
  <si>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</si>
  <si>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</si>
  <si>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</si>
  <si>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</si>
  <si>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</si>
  <si>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</si>
  <si>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</si>
  <si>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</si>
  <si>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</si>
  <si>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</si>
  <si>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</si>
  <si>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</si>
  <si>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</si>
  <si>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</si>
  <si>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</si>
  <si>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</si>
  <si>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</si>
  <si>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</si>
  <si>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</si>
  <si>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</si>
  <si>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</si>
  <si>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</si>
  <si>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</si>
  <si>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</si>
  <si>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</si>
  <si>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</si>
  <si>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</si>
  <si>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</si>
  <si>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</si>
  <si>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</si>
  <si>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</si>
  <si>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</si>
  <si>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</si>
  <si>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</si>
  <si>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</si>
  <si>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</si>
  <si>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</si>
  <si>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</si>
  <si>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</si>
  <si>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</si>
  <si>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</si>
  <si>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</si>
  <si>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</si>
  <si>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</si>
  <si>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</si>
  <si>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</si>
  <si>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</si>
  <si>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</si>
  <si>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</si>
  <si>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</si>
  <si>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</si>
  <si>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</si>
  <si>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</si>
  <si>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</si>
  <si>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</si>
  <si>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</si>
  <si>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</si>
  <si>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</si>
  <si>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</si>
  <si>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</si>
  <si>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</si>
  <si>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</si>
  <si>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</si>
  <si>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</si>
  <si>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</si>
  <si>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</si>
  <si>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</si>
  <si>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</si>
  <si>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</si>
  <si>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</si>
  <si>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</si>
  <si>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</si>
  <si>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</si>
  <si>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</si>
  <si>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</si>
  <si>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</si>
  <si>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</si>
  <si>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</si>
  <si>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</si>
  <si>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</si>
  <si>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</si>
  <si>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</si>
  <si>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</si>
  <si>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</si>
  <si>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</si>
  <si>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</si>
  <si>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</si>
  <si>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</si>
  <si>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</si>
  <si>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</si>
  <si>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</si>
  <si>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</si>
  <si>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</si>
  <si>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</si>
  <si>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</si>
  <si>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</si>
  <si>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</si>
  <si>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</si>
  <si>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</si>
  <si>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</si>
  <si>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</si>
  <si>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</si>
  <si>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</si>
  <si>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</si>
  <si>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</si>
  <si>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</si>
  <si>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</si>
  <si>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</si>
  <si>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</si>
  <si>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</si>
  <si>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</si>
  <si>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</si>
  <si>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</si>
  <si>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</si>
  <si>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</si>
  <si>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</si>
  <si>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</si>
  <si>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</si>
  <si>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</si>
  <si>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</si>
  <si>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</si>
  <si>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</si>
  <si>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</si>
  <si>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</si>
  <si>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</si>
  <si>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</si>
  <si>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</si>
  <si>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</si>
  <si>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</si>
  <si>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</si>
  <si>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</si>
  <si>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</si>
  <si>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</si>
  <si>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</si>
  <si>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</si>
  <si>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</si>
  <si>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</si>
  <si>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</si>
  <si>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</si>
  <si>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</si>
  <si>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</si>
  <si>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</si>
  <si>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</si>
  <si>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</si>
  <si>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</si>
  <si>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</si>
  <si>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</si>
  <si>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</si>
  <si>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</si>
  <si>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</si>
  <si>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</si>
  <si>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</si>
  <si>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</si>
  <si>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</si>
  <si>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</si>
  <si>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</si>
  <si>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</si>
  <si>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</si>
  <si>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</si>
  <si>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</si>
  <si>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</si>
  <si>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</si>
  <si>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</si>
  <si>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</si>
  <si>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</si>
  <si>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</si>
  <si>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</si>
  <si>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</si>
  <si>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</si>
  <si>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</si>
  <si>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</si>
  <si>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</si>
  <si>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</si>
  <si>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</si>
  <si>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</si>
  <si>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</si>
  <si>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</si>
  <si>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</si>
  <si>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</si>
  <si>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</si>
  <si>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</si>
  <si>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</si>
  <si>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</si>
  <si>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</si>
  <si>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</si>
  <si>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</si>
  <si>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</si>
  <si>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</si>
  <si>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</si>
  <si>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</si>
  <si>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</si>
  <si>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</si>
  <si>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</si>
  <si>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</si>
  <si>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</si>
  <si>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</si>
  <si>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</si>
  <si>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</si>
  <si>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</si>
  <si>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</si>
  <si>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</si>
  <si>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</si>
  <si>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</si>
  <si>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</si>
  <si>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</si>
  <si>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</si>
  <si>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</si>
  <si>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</si>
  <si>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</si>
  <si>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</si>
  <si>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</si>
  <si>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</si>
  <si>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</si>
  <si>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</si>
  <si>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</si>
  <si>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</si>
  <si>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</si>
  <si>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</si>
  <si>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</si>
  <si>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</si>
  <si>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</si>
  <si>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</si>
  <si>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</si>
  <si>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</si>
  <si>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</si>
  <si>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</si>
  <si>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</si>
  <si>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</si>
  <si>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</si>
  <si>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</si>
  <si>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</si>
  <si>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</si>
  <si>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</si>
  <si>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</si>
  <si>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</si>
  <si>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</si>
  <si>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</si>
  <si>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</si>
  <si>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</si>
  <si>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</si>
  <si>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</si>
  <si>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</si>
  <si>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</si>
  <si>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</si>
  <si>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</si>
  <si>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</si>
  <si>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</si>
  <si>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</si>
  <si>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</si>
  <si>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</si>
  <si>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</si>
  <si>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</si>
  <si>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</si>
  <si>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</si>
  <si>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</si>
  <si>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</si>
  <si>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</si>
  <si>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</si>
  <si>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</si>
  <si>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</si>
  <si>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</si>
  <si>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</si>
  <si>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</si>
  <si>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</si>
  <si>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</si>
  <si>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</si>
  <si>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</si>
  <si>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</si>
  <si>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</si>
  <si>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</si>
  <si>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</si>
  <si>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</si>
  <si>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</si>
  <si>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</si>
  <si>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</si>
  <si>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</si>
  <si>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</si>
  <si>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</si>
  <si>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</si>
  <si>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</si>
  <si>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</si>
  <si>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</si>
  <si>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</si>
  <si>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</si>
  <si>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</si>
  <si>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</si>
  <si>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</si>
  <si>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</si>
  <si>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</si>
  <si>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</si>
  <si>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</si>
  <si>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</si>
  <si>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</si>
  <si>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</si>
  <si>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</si>
  <si>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</si>
  <si>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</si>
  <si>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</si>
  <si>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</si>
  <si>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</si>
  <si>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</si>
  <si>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</si>
  <si>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</si>
  <si>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</si>
  <si>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</si>
  <si>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</si>
  <si>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</si>
  <si>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</si>
  <si>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</si>
  <si>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</si>
  <si>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</si>
  <si>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</si>
  <si>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</si>
  <si>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</si>
  <si>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</si>
  <si>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</si>
  <si>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</si>
  <si>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</si>
  <si>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</si>
  <si>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</si>
  <si>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</si>
  <si>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</si>
  <si>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</si>
  <si>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</si>
  <si>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</si>
  <si>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</si>
  <si>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</si>
  <si>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</si>
  <si>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</si>
  <si>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</si>
  <si>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</si>
  <si>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</si>
  <si>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</si>
  <si>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</si>
  <si>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</si>
  <si>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</si>
  <si>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</si>
  <si>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</si>
  <si>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</si>
  <si>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</si>
  <si>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</si>
  <si>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</si>
  <si>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</si>
  <si>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</si>
  <si>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</si>
  <si>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</si>
  <si>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</si>
  <si>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</si>
  <si>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</si>
  <si>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</si>
  <si>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</si>
  <si>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</si>
  <si>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</si>
  <si>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</si>
  <si>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</si>
  <si>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</si>
  <si>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</si>
  <si>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</si>
  <si>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</si>
  <si>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</si>
  <si>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</si>
  <si>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</si>
  <si>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</si>
  <si>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</si>
  <si>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</si>
  <si>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</si>
  <si>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</si>
  <si>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</si>
  <si>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</si>
  <si>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</si>
  <si>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</si>
  <si>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</si>
  <si>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</si>
  <si>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</si>
  <si>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</si>
  <si>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</si>
  <si>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</si>
  <si>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</si>
  <si>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</si>
  <si>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</si>
  <si>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</si>
  <si>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</si>
  <si>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</si>
  <si>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</si>
  <si>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</si>
  <si>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</si>
  <si>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</si>
  <si>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</si>
  <si>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</si>
  <si>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</si>
  <si>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</si>
  <si>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</si>
  <si>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</si>
  <si>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</si>
  <si>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</si>
  <si>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</si>
  <si>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</si>
  <si>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</si>
  <si>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</si>
  <si>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</si>
  <si>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</si>
  <si>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</si>
  <si>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</si>
  <si>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</si>
  <si>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</si>
  <si>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</si>
  <si>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</si>
  <si>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</si>
  <si>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</si>
  <si>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</si>
  <si>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</si>
  <si>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</si>
  <si>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</si>
  <si>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</si>
  <si>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</si>
  <si>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</si>
  <si>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</si>
  <si>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</si>
  <si>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</si>
  <si>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</si>
  <si>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</si>
  <si>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</si>
  <si>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</si>
  <si>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</si>
  <si>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</si>
  <si>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</si>
  <si>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</si>
  <si>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</si>
  <si>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</si>
  <si>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</si>
  <si>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</si>
  <si>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</si>
  <si>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</si>
  <si>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</si>
  <si>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</si>
  <si>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</si>
  <si>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</si>
  <si>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</si>
  <si>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</si>
  <si>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</si>
  <si>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</si>
  <si>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</si>
  <si>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</si>
  <si>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</si>
  <si>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</si>
  <si>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</si>
  <si>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</si>
  <si>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</si>
  <si>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</si>
  <si>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</si>
  <si>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</si>
  <si>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</si>
  <si>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</si>
  <si>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</si>
  <si>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</si>
  <si>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</si>
  <si>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</si>
  <si>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</si>
  <si>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</si>
  <si>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</si>
  <si>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</si>
  <si>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</si>
  <si>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</si>
  <si>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</si>
  <si>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</si>
  <si>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</si>
  <si>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</si>
  <si>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</si>
  <si>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</si>
  <si>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</si>
  <si>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</si>
  <si>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</si>
  <si>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</si>
  <si>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</si>
  <si>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</si>
  <si>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</si>
  <si>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</si>
  <si>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</si>
  <si>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</si>
  <si>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</si>
  <si>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</si>
  <si>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</si>
  <si>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</si>
  <si>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</si>
  <si>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</si>
  <si>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</si>
  <si>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</si>
  <si>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</si>
  <si>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</si>
  <si>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</si>
  <si>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</si>
  <si>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</si>
  <si>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</si>
  <si>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</si>
  <si>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</si>
  <si>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</si>
  <si>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</si>
  <si>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</si>
  <si>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</si>
  <si>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</si>
  <si>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</si>
  <si>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</si>
  <si>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</si>
  <si>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</si>
  <si>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</si>
  <si>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</si>
  <si>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</si>
  <si>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</si>
  <si>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</si>
  <si>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</si>
  <si>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</si>
  <si>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</si>
  <si>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</si>
  <si>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</si>
  <si>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</si>
  <si>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</si>
  <si>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</si>
  <si>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</si>
  <si>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</si>
  <si>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</si>
  <si>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</si>
  <si>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</si>
  <si>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</si>
  <si>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</si>
  <si>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</si>
  <si>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</si>
  <si>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</si>
  <si>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</si>
  <si>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</si>
  <si>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</si>
  <si>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</si>
  <si>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</si>
  <si>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</si>
  <si>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</si>
  <si>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</si>
  <si>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</si>
  <si>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</si>
  <si>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</si>
  <si>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</si>
  <si>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</si>
  <si>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</si>
  <si>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</si>
  <si>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</si>
  <si>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</si>
  <si>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</si>
  <si>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</si>
  <si>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</si>
  <si>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</si>
  <si>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</si>
  <si>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</si>
  <si>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</si>
  <si>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</si>
  <si>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</si>
  <si>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</si>
  <si>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</si>
  <si>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</si>
  <si>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</si>
  <si>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</si>
  <si>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</si>
  <si>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</si>
  <si>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</si>
  <si>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</si>
  <si>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</si>
  <si>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</si>
  <si>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</si>
  <si>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</si>
  <si>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</si>
  <si>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</si>
  <si>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</si>
  <si>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</si>
  <si>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</si>
  <si>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</si>
  <si>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</si>
  <si>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</si>
  <si>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</si>
  <si>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</si>
  <si>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</si>
  <si>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</si>
  <si>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</si>
  <si>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</si>
  <si>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</si>
  <si>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</si>
  <si>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</si>
  <si>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</si>
  <si>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</si>
  <si>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</si>
  <si>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</si>
  <si>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</si>
  <si>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</si>
  <si>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</si>
  <si>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</si>
  <si>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</si>
  <si>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</si>
  <si>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</si>
  <si>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</si>
  <si>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</si>
  <si>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</si>
  <si>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</si>
  <si>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</si>
  <si>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</si>
  <si>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</si>
  <si>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</si>
  <si>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</si>
  <si>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</si>
  <si>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</si>
  <si>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</si>
  <si>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</si>
  <si>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</si>
  <si>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</si>
  <si>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</si>
  <si>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</si>
  <si>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</si>
  <si>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</si>
  <si>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</si>
  <si>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</si>
  <si>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</si>
  <si>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</si>
  <si>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</si>
  <si>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</si>
  <si>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</si>
  <si>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</si>
  <si>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</si>
  <si>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</si>
  <si>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</si>
  <si>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</si>
  <si>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</si>
  <si>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</si>
  <si>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</si>
  <si>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</si>
  <si>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</si>
  <si>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</si>
  <si>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</si>
  <si>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</si>
  <si>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</si>
  <si>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</si>
  <si>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</si>
  <si>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</si>
  <si>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</si>
  <si>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</si>
  <si>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</si>
  <si>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</si>
  <si>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</si>
  <si>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</si>
  <si>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</si>
  <si>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</si>
  <si>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</si>
  <si>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</si>
  <si>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</si>
  <si>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</si>
  <si>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</si>
  <si>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</si>
  <si>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</si>
  <si>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</si>
  <si>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</si>
  <si>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</si>
  <si>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</si>
  <si>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</si>
  <si>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</si>
  <si>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</si>
  <si>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</si>
  <si>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</si>
  <si>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</si>
  <si>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</si>
  <si>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</si>
  <si>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</si>
  <si>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</si>
  <si>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</si>
  <si>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</si>
  <si>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</si>
  <si>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</si>
  <si>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</si>
  <si>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</si>
  <si>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</si>
  <si>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</si>
  <si>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</si>
  <si>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</si>
  <si>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</si>
  <si>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</si>
  <si>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</si>
  <si>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</si>
  <si>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</si>
  <si>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</si>
  <si>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</si>
  <si>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</si>
  <si>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</si>
  <si>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</si>
  <si>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</si>
  <si>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</si>
  <si>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</si>
  <si>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</si>
  <si>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</si>
  <si>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</si>
  <si>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</si>
  <si>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</si>
  <si>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</si>
  <si>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</si>
  <si>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</si>
  <si>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</si>
  <si>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</si>
  <si>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</si>
  <si>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</si>
  <si>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</si>
  <si>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</si>
  <si>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</si>
  <si>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</si>
  <si>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</si>
  <si>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</si>
  <si>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</si>
  <si>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</si>
  <si>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</si>
  <si>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</si>
  <si>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</si>
  <si>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</si>
  <si>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</si>
  <si>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</si>
  <si>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</si>
  <si>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</si>
  <si>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</si>
  <si>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</si>
  <si>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</si>
  <si>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</si>
  <si>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</si>
  <si>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</si>
  <si>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</si>
  <si>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</si>
  <si>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</si>
  <si>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</si>
  <si>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</si>
  <si>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</si>
  <si>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</si>
  <si>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</si>
  <si>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</si>
  <si>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</si>
  <si>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</si>
  <si>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</si>
  <si>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</si>
  <si>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</si>
  <si>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</si>
  <si>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</si>
  <si>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</si>
  <si>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</si>
  <si>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</si>
  <si>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</si>
  <si>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</si>
  <si>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</si>
  <si>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</si>
  <si>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</si>
  <si>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</si>
  <si>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</si>
  <si>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</si>
  <si>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</si>
  <si>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</si>
  <si>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</si>
  <si>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</si>
  <si>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</si>
  <si>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</si>
  <si>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</si>
  <si>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</si>
  <si>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</si>
  <si>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</si>
  <si>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</si>
  <si>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</si>
  <si>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</si>
  <si>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</si>
  <si>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</si>
  <si>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</si>
  <si>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</si>
  <si>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</si>
  <si>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</si>
  <si>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</si>
  <si>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</si>
  <si>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</si>
  <si>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</si>
  <si>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</si>
  <si>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</si>
  <si>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</si>
  <si>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</si>
  <si>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</si>
  <si>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</si>
  <si>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</si>
  <si>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</si>
  <si>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</si>
  <si>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</si>
  <si>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</si>
  <si>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</si>
  <si>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</si>
  <si>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</si>
  <si>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</si>
  <si>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</si>
  <si>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</si>
  <si>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</si>
  <si>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</si>
  <si>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</si>
  <si>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</si>
  <si>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</si>
  <si>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</si>
  <si>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</si>
  <si>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</si>
  <si>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</si>
  <si>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</si>
  <si>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</si>
  <si>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</si>
  <si>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</si>
  <si>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</si>
  <si>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</si>
  <si>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</si>
  <si>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</si>
  <si>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</si>
  <si>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</si>
  <si>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</si>
  <si>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</si>
  <si>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</si>
  <si>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</si>
  <si>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</si>
  <si>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</si>
  <si>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</si>
  <si>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</si>
  <si>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</si>
  <si>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</si>
  <si>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</si>
  <si>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</si>
  <si>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</si>
  <si>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</si>
  <si>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</si>
  <si>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</si>
  <si>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</si>
  <si>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</si>
  <si>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</si>
  <si>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</si>
  <si>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</si>
  <si>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</si>
  <si>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</si>
  <si>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</si>
  <si>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</si>
  <si>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</si>
  <si>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</si>
  <si>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</si>
  <si>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</si>
  <si>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</si>
  <si>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</si>
  <si>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</si>
  <si>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</si>
  <si>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</si>
  <si>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</si>
  <si>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</si>
  <si>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</si>
  <si>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</si>
  <si>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</si>
  <si>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</si>
  <si>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</si>
  <si>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</si>
  <si>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</si>
  <si>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</si>
  <si>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</si>
  <si>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</si>
  <si>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</si>
  <si>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</si>
  <si>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</si>
  <si>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</si>
  <si>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</si>
  <si>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</si>
  <si>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</si>
  <si>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</si>
  <si>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</si>
  <si>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</si>
  <si>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</si>
  <si>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</si>
  <si>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</si>
  <si>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</si>
  <si>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</si>
  <si>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</si>
  <si>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</si>
  <si>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</si>
  <si>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</si>
  <si>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</si>
  <si>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</si>
  <si>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</si>
  <si>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</si>
  <si>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</si>
  <si>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</si>
  <si>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</si>
  <si>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</si>
  <si>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</si>
  <si>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</si>
  <si>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</si>
  <si>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</si>
  <si>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</si>
  <si>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</si>
  <si>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</si>
  <si>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</si>
  <si>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</si>
  <si>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</si>
  <si>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</si>
  <si>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</si>
  <si>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</si>
  <si>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</si>
  <si>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</si>
  <si>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</si>
  <si>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</si>
  <si>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</si>
  <si>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</si>
  <si>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</si>
  <si>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</si>
  <si>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</si>
  <si>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</si>
  <si>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</si>
  <si>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</si>
  <si>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</si>
  <si>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</si>
  <si>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</si>
  <si>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</si>
  <si>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</si>
  <si>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</si>
  <si>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</si>
  <si>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</si>
  <si>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</si>
  <si>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</si>
  <si>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</si>
  <si>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</si>
  <si>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</si>
  <si>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</si>
  <si>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</si>
  <si>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</si>
  <si>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</si>
  <si>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</si>
  <si>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</si>
  <si>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</si>
  <si>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</si>
  <si>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</si>
  <si>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</si>
  <si>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</si>
  <si>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</si>
  <si>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</si>
  <si>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</si>
  <si>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</si>
  <si>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</si>
  <si>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</si>
  <si>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</si>
  <si>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</si>
  <si>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</si>
  <si>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</si>
  <si>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</si>
  <si>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</si>
  <si>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</si>
  <si>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</si>
  <si>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</si>
  <si>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</si>
  <si>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</si>
  <si>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</si>
  <si>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</si>
  <si>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</si>
  <si>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</si>
  <si>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</si>
  <si>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</si>
  <si>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</si>
  <si>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</si>
  <si>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</si>
  <si>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</si>
  <si>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</si>
  <si>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</si>
  <si>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</si>
  <si>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</si>
  <si>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</si>
  <si>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</si>
  <si>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</si>
  <si>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</si>
  <si>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</si>
  <si>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</si>
  <si>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</si>
  <si>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</si>
  <si>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</si>
  <si>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</si>
  <si>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</si>
  <si>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</si>
  <si>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</si>
  <si>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</si>
  <si>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</si>
  <si>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</si>
  <si>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</si>
  <si>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</si>
  <si>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</si>
  <si>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</si>
  <si>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</si>
  <si>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</si>
  <si>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</si>
  <si>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</si>
  <si>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</si>
  <si>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</si>
  <si>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</si>
  <si>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</si>
  <si>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</si>
  <si>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</si>
  <si>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</si>
  <si>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</si>
  <si>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</si>
  <si>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</si>
  <si>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</si>
  <si>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</si>
  <si>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</si>
  <si>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</si>
  <si>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</si>
  <si>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</si>
  <si>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</si>
  <si>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</si>
  <si>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</si>
  <si>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</si>
  <si>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</si>
  <si>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</si>
  <si>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</si>
  <si>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</si>
  <si>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</si>
  <si>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</si>
  <si>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</si>
  <si>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</si>
  <si>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</si>
  <si>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</si>
  <si>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</si>
  <si>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</si>
  <si>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</si>
  <si>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</si>
  <si>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</si>
  <si>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</si>
  <si>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</si>
  <si>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</si>
  <si>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</si>
  <si>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</si>
  <si>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</si>
  <si>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</si>
  <si>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</si>
  <si>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</si>
  <si>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</si>
  <si>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</si>
  <si>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</si>
  <si>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</si>
  <si>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</si>
  <si>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</si>
  <si>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</si>
  <si>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</si>
  <si>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</si>
  <si>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</si>
  <si>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</si>
  <si>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</si>
  <si>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</si>
  <si>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</si>
  <si>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</si>
  <si>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</si>
  <si>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</si>
  <si>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</si>
  <si>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</si>
  <si>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</si>
  <si>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</si>
  <si>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</si>
  <si>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</si>
  <si>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</si>
  <si>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</si>
  <si>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</si>
  <si>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</si>
  <si>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</si>
  <si>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</si>
  <si>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</si>
  <si>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</si>
  <si>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</si>
  <si>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</si>
  <si>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</si>
  <si>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</si>
  <si>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</si>
  <si>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</si>
  <si>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</si>
  <si>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</si>
  <si>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</si>
  <si>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</si>
  <si>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</si>
  <si>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</si>
  <si>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</si>
  <si>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</si>
  <si>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</si>
  <si>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</si>
  <si>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</si>
  <si>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</si>
  <si>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</si>
  <si>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</si>
  <si>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</si>
  <si>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</si>
  <si>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</si>
  <si>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</si>
  <si>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</si>
  <si>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</si>
  <si>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</si>
  <si>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</si>
  <si>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</si>
  <si>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</si>
  <si>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</si>
  <si>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</si>
  <si>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</si>
  <si>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</si>
  <si>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</si>
  <si>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</si>
  <si>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</si>
  <si>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</si>
  <si>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</si>
  <si>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</si>
  <si>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</si>
  <si>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</si>
  <si>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</si>
  <si>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</si>
  <si>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</si>
  <si>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</si>
  <si>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</si>
  <si>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</si>
  <si>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</si>
  <si>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</si>
  <si>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</si>
  <si>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</si>
  <si>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</si>
  <si>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</si>
  <si>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</si>
  <si>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</si>
  <si>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</si>
  <si>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</si>
  <si>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</si>
  <si>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</si>
  <si>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</si>
  <si>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</si>
  <si>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</si>
  <si>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</si>
  <si>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</si>
  <si>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</si>
  <si>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</si>
  <si>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</si>
  <si>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</si>
  <si>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</si>
  <si>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</si>
  <si>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</si>
  <si>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</si>
  <si>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</si>
  <si>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</si>
  <si>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</si>
  <si>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</si>
  <si>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</si>
  <si>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</si>
  <si>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</si>
  <si>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</si>
  <si>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</si>
  <si>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</si>
  <si>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</si>
  <si>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</si>
  <si>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</si>
  <si>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</si>
  <si>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</si>
  <si>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</si>
  <si>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</si>
  <si>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</si>
  <si>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</si>
  <si>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</si>
  <si>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</si>
  <si>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</si>
  <si>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</si>
  <si>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</si>
  <si>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</si>
  <si>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</si>
  <si>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</si>
  <si>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</si>
  <si>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</si>
  <si>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</si>
  <si>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</si>
  <si>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</si>
  <si>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</si>
  <si>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</si>
  <si>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</si>
  <si>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</si>
  <si>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</si>
  <si>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</si>
  <si>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</si>
  <si>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</si>
  <si>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</si>
  <si>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</si>
  <si>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</si>
  <si>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</si>
  <si>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</si>
  <si>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</si>
  <si>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</si>
  <si>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</si>
  <si>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</si>
  <si>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</si>
  <si>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</si>
  <si>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</si>
  <si>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</si>
  <si>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</si>
  <si>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</si>
  <si>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</si>
  <si>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</si>
  <si>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</si>
  <si>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</si>
  <si>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</si>
  <si>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</si>
  <si>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</si>
  <si>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</si>
  <si>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</si>
  <si>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</si>
  <si>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</si>
  <si>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</si>
  <si>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</si>
  <si>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</si>
  <si>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</si>
  <si>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</si>
  <si>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</si>
  <si>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</si>
  <si>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</si>
  <si>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</si>
  <si>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</si>
  <si>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</si>
  <si>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</si>
  <si>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</si>
  <si>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</si>
  <si>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</si>
  <si>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</si>
  <si>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</si>
  <si>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</si>
  <si>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</si>
  <si>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</si>
  <si>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</si>
  <si>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</si>
  <si>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</si>
  <si>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</si>
  <si>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</si>
  <si>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</si>
  <si>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</si>
  <si>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</si>
  <si>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</si>
  <si>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</si>
  <si>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</si>
  <si>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</si>
  <si>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</si>
  <si>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</si>
  <si>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</si>
  <si>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</si>
  <si>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</si>
  <si>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</si>
  <si>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</si>
  <si>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</si>
  <si>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</si>
  <si>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</si>
  <si>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</si>
  <si>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</si>
  <si>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</si>
  <si>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</si>
  <si>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</si>
  <si>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</si>
  <si>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</si>
  <si>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</si>
  <si>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</si>
  <si>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</si>
  <si>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</si>
  <si>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</si>
  <si>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</si>
  <si>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</si>
  <si>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</si>
  <si>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</si>
  <si>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</si>
  <si>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</si>
  <si>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</si>
  <si>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</si>
  <si>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</si>
  <si>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</si>
  <si>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</si>
  <si>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</si>
  <si>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</si>
  <si>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</si>
  <si>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</si>
  <si>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</si>
  <si>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</si>
  <si>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</si>
  <si>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</si>
  <si>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</si>
  <si>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</si>
  <si>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</si>
  <si>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</si>
  <si>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</si>
  <si>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</si>
  <si>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</si>
  <si>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</si>
  <si>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</si>
  <si>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</si>
  <si>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</si>
  <si>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</si>
  <si>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</si>
  <si>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</si>
  <si>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</si>
  <si>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</si>
  <si>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</si>
  <si>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</si>
  <si>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</si>
  <si>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</si>
  <si>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</si>
  <si>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</si>
  <si>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</si>
  <si>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</si>
  <si>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</si>
  <si>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</si>
  <si>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</si>
  <si>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</si>
  <si>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</si>
  <si>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</si>
  <si>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</si>
  <si>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</si>
  <si>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</si>
  <si>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</si>
  <si>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</si>
  <si>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</si>
  <si>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</si>
  <si>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</si>
  <si>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</si>
  <si>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</si>
  <si>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</si>
  <si>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</si>
  <si>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</si>
  <si>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</si>
  <si>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</si>
  <si>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</si>
  <si>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</si>
  <si>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</si>
  <si>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</si>
  <si>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</si>
  <si>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</si>
  <si>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</si>
  <si>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</si>
  <si>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</si>
  <si>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</si>
  <si>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</si>
  <si>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</si>
  <si>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</si>
  <si>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</si>
  <si>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</si>
  <si>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</si>
  <si>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</si>
  <si>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</si>
  <si>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</si>
  <si>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</si>
  <si>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</si>
  <si>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</si>
  <si>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</si>
  <si>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</si>
  <si>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</si>
  <si>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</si>
  <si>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</si>
  <si>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</si>
  <si>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</si>
  <si>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</si>
  <si>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</si>
  <si>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</si>
  <si>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</si>
  <si>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</si>
  <si>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</si>
  <si>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</si>
  <si>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</si>
  <si>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</si>
  <si>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</si>
  <si>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</si>
  <si>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</si>
  <si>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</si>
  <si>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</si>
  <si>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</si>
  <si>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</si>
  <si>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</si>
  <si>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</si>
  <si>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</si>
  <si>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</si>
  <si>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</si>
  <si>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</si>
  <si>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</si>
  <si>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</si>
  <si>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</si>
  <si>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</si>
  <si>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</si>
  <si>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</si>
  <si>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</si>
  <si>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</si>
  <si>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</si>
  <si>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</si>
  <si>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</si>
  <si>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</si>
  <si>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</si>
  <si>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</si>
  <si>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</si>
  <si>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</si>
  <si>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</si>
  <si>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</si>
  <si>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</si>
  <si>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</si>
  <si>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</si>
  <si>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</si>
  <si>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</si>
  <si>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</si>
  <si>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</si>
  <si>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</si>
  <si>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</si>
  <si>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</si>
  <si>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</si>
  <si>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</si>
  <si>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</si>
  <si>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</si>
  <si>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</si>
  <si>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</si>
  <si>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</si>
  <si>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</si>
  <si>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</si>
  <si>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</si>
  <si>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</si>
  <si>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</si>
  <si>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</si>
  <si>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</si>
  <si>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</si>
  <si>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</si>
  <si>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</si>
  <si>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</si>
  <si>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</si>
  <si>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</si>
  <si>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</si>
  <si>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</si>
  <si>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</si>
  <si>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</si>
  <si>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</si>
  <si>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</si>
  <si>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</si>
  <si>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</si>
  <si>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</si>
  <si>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</si>
  <si>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</si>
  <si>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</si>
  <si>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</si>
  <si>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</si>
  <si>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</si>
  <si>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</si>
  <si>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</si>
  <si>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</si>
  <si>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</si>
  <si>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</si>
  <si>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</si>
  <si>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</si>
  <si>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</si>
  <si>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</si>
  <si>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</si>
  <si>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</si>
  <si>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</si>
  <si>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</si>
  <si>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</si>
  <si>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</si>
  <si>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</si>
  <si>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</si>
  <si>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</si>
  <si>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</si>
  <si>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</si>
  <si>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</si>
  <si>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</si>
  <si>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</si>
  <si>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</si>
  <si>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</si>
  <si>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</si>
  <si>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</si>
  <si>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</si>
  <si>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</si>
  <si>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07201</t>
  </si>
  <si>
    <t>福島市</t>
  </si>
  <si>
    <t>07201_令和3年度</t>
  </si>
  <si>
    <t>07201_令和4年度</t>
  </si>
  <si>
    <t>02307</t>
  </si>
  <si>
    <t>外ヶ浜町</t>
  </si>
  <si>
    <t>02307_令和3年度</t>
  </si>
  <si>
    <t>02307_令和4年度</t>
  </si>
  <si>
    <t>02443</t>
  </si>
  <si>
    <t>田子町</t>
  </si>
  <si>
    <t>02443_令和3年度</t>
  </si>
  <si>
    <t>02443_令和4年度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</si>
  <si>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</si>
  <si>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</si>
  <si>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</si>
  <si>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</si>
  <si>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</si>
  <si>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</si>
  <si>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</si>
  <si>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</si>
  <si>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</si>
  <si>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</si>
  <si>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</si>
  <si>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</si>
  <si>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</si>
  <si>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</si>
  <si>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</si>
  <si>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</si>
  <si>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</si>
  <si>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01401_令和4年度</t>
  </si>
  <si>
    <t>01401</t>
  </si>
  <si>
    <t>共和町</t>
  </si>
  <si>
    <t>01424_令和4年度</t>
  </si>
  <si>
    <t>01424</t>
  </si>
  <si>
    <t>奈井江町</t>
  </si>
  <si>
    <t>01395_令和4年度</t>
  </si>
  <si>
    <t>01395</t>
  </si>
  <si>
    <t>ニセコ町</t>
  </si>
  <si>
    <t>01401_令和3年度</t>
  </si>
  <si>
    <t>01424_令和3年度</t>
  </si>
  <si>
    <t>01395_令和3年度</t>
  </si>
  <si>
    <t>伊達市</t>
  </si>
  <si>
    <t>01604_令和4年度</t>
  </si>
  <si>
    <t>01604</t>
  </si>
  <si>
    <t>新冠町</t>
  </si>
  <si>
    <t>01604_令和3年度</t>
  </si>
  <si>
    <t>07203</t>
  </si>
  <si>
    <t>郡山市</t>
  </si>
  <si>
    <t>07203_令和3年度</t>
  </si>
  <si>
    <t>07203_令和4年度</t>
  </si>
  <si>
    <t>07204</t>
  </si>
  <si>
    <t>いわき市</t>
  </si>
  <si>
    <t>07204_令和3年度</t>
  </si>
  <si>
    <t>07204_令和4年度</t>
  </si>
  <si>
    <t>07207</t>
  </si>
  <si>
    <t>須賀川市</t>
  </si>
  <si>
    <t>07207_令和3年度</t>
  </si>
  <si>
    <t>07207_令和4年度</t>
  </si>
  <si>
    <t>01634_令和4年度</t>
  </si>
  <si>
    <t>01634</t>
  </si>
  <si>
    <t>鹿追町</t>
  </si>
  <si>
    <t>01693_令和4年度</t>
  </si>
  <si>
    <t>01693</t>
  </si>
  <si>
    <t>標津町</t>
  </si>
  <si>
    <t>01641_令和4年度</t>
  </si>
  <si>
    <t>01641</t>
  </si>
  <si>
    <t>大樹町</t>
  </si>
  <si>
    <t>01663_令和4年度</t>
  </si>
  <si>
    <t>01663</t>
  </si>
  <si>
    <t>浜中町</t>
  </si>
  <si>
    <t>01634_令和3年度</t>
  </si>
  <si>
    <t>01693_令和3年度</t>
  </si>
  <si>
    <t>01641_令和3年度</t>
  </si>
  <si>
    <t>01663_令和3年度</t>
  </si>
  <si>
    <t>07202</t>
  </si>
  <si>
    <t>会津若松市</t>
  </si>
  <si>
    <t>07202_令和3年度</t>
  </si>
  <si>
    <t>07202_令和4年度</t>
  </si>
  <si>
    <t>07542</t>
  </si>
  <si>
    <t>楢葉町</t>
  </si>
  <si>
    <t>07542_令和3年度</t>
  </si>
  <si>
    <t>07542_令和4年度</t>
  </si>
  <si>
    <t>07209</t>
  </si>
  <si>
    <t>相馬市</t>
  </si>
  <si>
    <t>07209_令和3年度</t>
  </si>
  <si>
    <t>07209_令和4年度</t>
  </si>
  <si>
    <t>07447</t>
  </si>
  <si>
    <t>会津美里町</t>
  </si>
  <si>
    <t>07447_令和3年度</t>
  </si>
  <si>
    <t>07447_令和4年度</t>
  </si>
  <si>
    <t>07308</t>
  </si>
  <si>
    <t>川俣町</t>
  </si>
  <si>
    <t>07308_令和3年度</t>
  </si>
  <si>
    <t>07308_令和4年度</t>
  </si>
  <si>
    <t>07543</t>
  </si>
  <si>
    <t>富岡町</t>
  </si>
  <si>
    <t>07543_令和3年度</t>
  </si>
  <si>
    <t>07543_令和4年度</t>
  </si>
  <si>
    <t>07522</t>
  </si>
  <si>
    <t>小野町</t>
  </si>
  <si>
    <t>07522_令和3年度</t>
  </si>
  <si>
    <t>07522_令和4年度</t>
  </si>
  <si>
    <t>07461</t>
  </si>
  <si>
    <t>西郷村</t>
  </si>
  <si>
    <t>07461_令和3年度</t>
  </si>
  <si>
    <t>07461_令和4年度</t>
  </si>
  <si>
    <t>07483</t>
  </si>
  <si>
    <t>塙町</t>
  </si>
  <si>
    <t>07483_令和3年度</t>
  </si>
  <si>
    <t>07483_令和4年度</t>
  </si>
  <si>
    <t>07561</t>
  </si>
  <si>
    <t>新地町</t>
  </si>
  <si>
    <t>07561_令和3年度</t>
  </si>
  <si>
    <t>07561_令和4年度</t>
  </si>
  <si>
    <t>07547</t>
  </si>
  <si>
    <t>浪江町</t>
  </si>
  <si>
    <t>07547_令和3年度</t>
  </si>
  <si>
    <t>07547_令和4年度</t>
  </si>
  <si>
    <t>07423</t>
  </si>
  <si>
    <t>柳津町</t>
  </si>
  <si>
    <t>07423_令和3年度</t>
  </si>
  <si>
    <t>07423_令和4年度</t>
  </si>
  <si>
    <t>07484</t>
  </si>
  <si>
    <t>鮫川村</t>
  </si>
  <si>
    <t>07484_令和3年度</t>
  </si>
  <si>
    <t>07484_令和4年度</t>
  </si>
  <si>
    <t>07208</t>
  </si>
  <si>
    <t>喜多方市</t>
  </si>
  <si>
    <t>07208_令和3年度</t>
  </si>
  <si>
    <t>07208_令和4年度</t>
  </si>
  <si>
    <t>07213</t>
  </si>
  <si>
    <t>07213_令和3年度</t>
  </si>
  <si>
    <t>07213_令和4年度</t>
  </si>
  <si>
    <t>07212</t>
  </si>
  <si>
    <t>南相馬市</t>
  </si>
  <si>
    <t>07212_令和3年度</t>
  </si>
  <si>
    <t>07212_令和4年度</t>
  </si>
  <si>
    <t>07502</t>
  </si>
  <si>
    <t>玉川村</t>
  </si>
  <si>
    <t>07502_令和3年度</t>
  </si>
  <si>
    <t>07502_令和4年度</t>
  </si>
  <si>
    <t>07464</t>
  </si>
  <si>
    <t>泉崎村</t>
  </si>
  <si>
    <t>07464_令和3年度</t>
  </si>
  <si>
    <t>07464_令和4年度</t>
  </si>
  <si>
    <t>07407</t>
  </si>
  <si>
    <t>磐梯町</t>
  </si>
  <si>
    <t>07407_令和3年度</t>
  </si>
  <si>
    <t>07407_令和4年度</t>
  </si>
  <si>
    <t>07422</t>
  </si>
  <si>
    <t>湯川村</t>
  </si>
  <si>
    <t>07422_令和3年度</t>
  </si>
  <si>
    <t>07422_令和4年度</t>
  </si>
  <si>
    <t>07367</t>
  </si>
  <si>
    <t>只見町</t>
  </si>
  <si>
    <t>07367_令和3年度</t>
  </si>
  <si>
    <t>07367_令和4年度</t>
  </si>
  <si>
    <t>07368</t>
  </si>
  <si>
    <t>南会津町</t>
  </si>
  <si>
    <t>07368_令和3年度</t>
  </si>
  <si>
    <t>07368_令和4年度</t>
  </si>
  <si>
    <t>07501</t>
  </si>
  <si>
    <t>石川町</t>
  </si>
  <si>
    <t>07501_令和3年度</t>
  </si>
  <si>
    <t>07501_令和4年度</t>
  </si>
  <si>
    <t>07481</t>
  </si>
  <si>
    <t>棚倉町</t>
  </si>
  <si>
    <t>07481_令和3年度</t>
  </si>
  <si>
    <t>07481_令和4年度</t>
  </si>
  <si>
    <t>07465</t>
  </si>
  <si>
    <t>中島村</t>
  </si>
  <si>
    <t>07465_令和3年度</t>
  </si>
  <si>
    <t>07465_令和4年度</t>
  </si>
  <si>
    <t>07564</t>
  </si>
  <si>
    <t>飯舘村</t>
  </si>
  <si>
    <t>07564_令和3年度</t>
  </si>
  <si>
    <t>07564_令和4年度</t>
  </si>
  <si>
    <t>07505</t>
  </si>
  <si>
    <t>古殿町</t>
  </si>
  <si>
    <t>07505_令和3年度</t>
  </si>
  <si>
    <t>07505_令和4年度</t>
  </si>
  <si>
    <t>07541</t>
  </si>
  <si>
    <t>広野町</t>
  </si>
  <si>
    <t>07541_令和3年度</t>
  </si>
  <si>
    <t>07541_令和4年度</t>
  </si>
  <si>
    <t>07544</t>
  </si>
  <si>
    <t>川内村</t>
  </si>
  <si>
    <t>07544_令和3年度</t>
  </si>
  <si>
    <t>07544_令和4年度</t>
  </si>
  <si>
    <t>昭和村</t>
  </si>
  <si>
    <t>07548</t>
  </si>
  <si>
    <t>葛尾村</t>
  </si>
  <si>
    <t>07548_令和3年度</t>
  </si>
  <si>
    <t>07548_令和4年度</t>
  </si>
  <si>
    <t>07446</t>
  </si>
  <si>
    <t>07446_令和3年度</t>
  </si>
  <si>
    <t>07446_令和4年度</t>
  </si>
  <si>
    <t>07402</t>
  </si>
  <si>
    <t>北塩原村</t>
  </si>
  <si>
    <t>07402_令和3年度</t>
  </si>
  <si>
    <t>07402_令和4年度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</si>
  <si>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</si>
  <si>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</si>
  <si>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</si>
  <si>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</si>
  <si>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</si>
  <si>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</si>
  <si>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</si>
  <si>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</si>
  <si>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</si>
  <si>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</si>
  <si>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</si>
  <si>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</si>
  <si>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</si>
  <si>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</si>
  <si>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</si>
  <si>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</si>
  <si>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</si>
  <si>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</si>
  <si>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</si>
  <si>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</si>
  <si>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</si>
  <si>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</si>
  <si>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</si>
  <si>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</si>
  <si>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</si>
  <si>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</si>
  <si>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</si>
  <si>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</si>
  <si>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</si>
  <si>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</si>
  <si>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</si>
  <si>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</si>
  <si>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</si>
  <si>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</si>
  <si>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</si>
  <si>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</si>
  <si>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</si>
  <si>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</si>
  <si>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</si>
  <si>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</si>
  <si>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</si>
  <si>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</si>
  <si>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</si>
  <si>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</si>
  <si>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</si>
  <si>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</si>
  <si>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</si>
  <si>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</si>
  <si>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</si>
  <si>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</si>
  <si>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</si>
  <si>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</si>
  <si>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</si>
  <si>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</si>
  <si>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</si>
  <si>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</si>
  <si>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</si>
  <si>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</si>
  <si>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</si>
  <si>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</si>
  <si>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</si>
  <si>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</si>
  <si>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</si>
  <si>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</si>
  <si>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</si>
  <si>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</si>
  <si>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</si>
  <si>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</si>
  <si>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</si>
  <si>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</si>
  <si>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</si>
  <si>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</si>
  <si>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</si>
  <si>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</si>
  <si>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</si>
  <si>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</si>
  <si>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</si>
  <si>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</si>
  <si>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</si>
  <si>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</si>
  <si>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</si>
  <si>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</si>
  <si>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</si>
  <si>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</si>
  <si>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</si>
  <si>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</si>
  <si>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</si>
  <si>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</si>
  <si>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</si>
  <si>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</si>
  <si>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</si>
  <si>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</si>
  <si>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</si>
  <si>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</si>
  <si>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</si>
  <si>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</si>
  <si>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</si>
  <si>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</si>
  <si>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</si>
  <si>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</si>
  <si>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</si>
  <si>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</si>
  <si>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</si>
  <si>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</si>
  <si>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</si>
  <si>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</si>
  <si>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</si>
  <si>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</si>
  <si>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</si>
  <si>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</si>
  <si>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</si>
  <si>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</si>
  <si>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</si>
  <si>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</si>
  <si>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</si>
  <si>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</si>
  <si>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</si>
  <si>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</si>
  <si>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</si>
  <si>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</si>
  <si>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</si>
  <si>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</si>
  <si>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</si>
  <si>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</si>
  <si>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</si>
  <si>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</si>
  <si>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</si>
  <si>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</si>
  <si>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</si>
  <si>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</si>
  <si>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</si>
  <si>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</si>
  <si>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</si>
  <si>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</si>
  <si>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</si>
  <si>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</si>
  <si>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</si>
  <si>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</si>
  <si>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</si>
  <si>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</si>
  <si>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</si>
  <si>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</si>
  <si>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</si>
  <si>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</si>
  <si>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</si>
  <si>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</si>
  <si>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</si>
  <si>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</si>
  <si>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</si>
  <si>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</si>
  <si>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</si>
  <si>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</si>
  <si>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</si>
  <si>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</si>
  <si>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</si>
  <si>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</si>
  <si>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02307_平成2年度</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</si>
  <si>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</si>
  <si>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</si>
  <si>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</si>
  <si>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</si>
  <si>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</si>
  <si>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</si>
  <si>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</si>
  <si>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</si>
  <si>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</si>
  <si>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</si>
  <si>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</si>
  <si>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</si>
  <si>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</si>
  <si>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</si>
  <si>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</si>
  <si>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</si>
  <si>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</si>
  <si>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</si>
  <si>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</si>
  <si>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</si>
  <si>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</si>
  <si>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</si>
  <si>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</si>
  <si>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</si>
  <si>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</si>
  <si>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</si>
  <si>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</si>
  <si>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</si>
  <si>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</si>
  <si>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</si>
  <si>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</si>
  <si>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</si>
  <si>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</si>
  <si>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</si>
  <si>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</si>
  <si>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</si>
  <si>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</si>
  <si>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</si>
  <si>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</si>
  <si>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</si>
  <si>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</si>
  <si>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</si>
  <si>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</si>
  <si>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</si>
  <si>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</si>
  <si>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</si>
  <si>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</si>
  <si>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</si>
  <si>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</si>
  <si>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</si>
  <si>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</si>
  <si>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</si>
  <si>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</si>
  <si>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</si>
  <si>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</si>
  <si>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</si>
  <si>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</si>
  <si>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</si>
  <si>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</si>
  <si>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</si>
  <si>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</si>
  <si>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</si>
  <si>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</si>
  <si>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</si>
  <si>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</si>
  <si>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</si>
  <si>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</si>
  <si>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</si>
  <si>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</si>
  <si>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</si>
  <si>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</si>
  <si>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</si>
  <si>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</si>
  <si>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</si>
  <si>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</si>
  <si>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</si>
  <si>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</si>
  <si>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</si>
  <si>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</si>
  <si>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</si>
  <si>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</si>
  <si>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</si>
  <si>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</si>
  <si>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</si>
  <si>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</si>
  <si>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</si>
  <si>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</si>
  <si>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</si>
  <si>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</si>
  <si>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</si>
  <si>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</si>
  <si>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</si>
  <si>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</si>
  <si>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</si>
  <si>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</si>
  <si>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</si>
  <si>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</si>
  <si>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</si>
  <si>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</si>
  <si>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</si>
  <si>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</si>
  <si>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</si>
  <si>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</si>
  <si>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</si>
  <si>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</si>
  <si>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</si>
  <si>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</si>
  <si>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</si>
  <si>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</si>
  <si>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</si>
  <si>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</si>
  <si>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</si>
  <si>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</si>
  <si>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</si>
  <si>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</si>
  <si>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</si>
  <si>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</si>
  <si>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</si>
  <si>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</si>
  <si>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</si>
  <si>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</si>
  <si>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</si>
  <si>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</si>
  <si>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</si>
  <si>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</si>
  <si>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</si>
  <si>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</si>
  <si>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</si>
  <si>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</si>
  <si>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</si>
  <si>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</si>
  <si>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</si>
  <si>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</si>
  <si>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</si>
  <si>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</si>
  <si>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</si>
  <si>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</si>
  <si>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</si>
  <si>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</si>
  <si>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</si>
  <si>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</si>
  <si>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</si>
  <si>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</si>
  <si>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</si>
  <si>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</si>
  <si>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</si>
  <si>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</si>
  <si>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</si>
  <si>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</si>
  <si>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</si>
  <si>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</si>
  <si>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</si>
  <si>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</si>
  <si>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</si>
  <si>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</si>
  <si>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</si>
  <si>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</si>
  <si>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</si>
  <si>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</si>
  <si>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</si>
  <si>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</si>
  <si>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</si>
  <si>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</si>
  <si>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</si>
  <si>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</si>
  <si>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</si>
  <si>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</si>
  <si>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</si>
  <si>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</si>
  <si>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</si>
  <si>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</si>
  <si>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</si>
  <si>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</si>
  <si>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</si>
  <si>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</si>
  <si>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</si>
  <si>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</si>
  <si>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</si>
  <si>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</si>
  <si>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</si>
  <si>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</si>
  <si>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</si>
  <si>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</si>
  <si>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</si>
  <si>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</si>
  <si>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</si>
  <si>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</si>
  <si>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</si>
  <si>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</si>
  <si>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</si>
  <si>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</si>
  <si>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</si>
  <si>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</si>
  <si>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</si>
  <si>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</si>
  <si>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</si>
  <si>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</si>
  <si>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</si>
  <si>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</si>
  <si>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</si>
  <si>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</si>
  <si>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</si>
  <si>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</si>
  <si>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</si>
  <si>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</si>
  <si>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</si>
  <si>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</si>
  <si>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</si>
  <si>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</si>
  <si>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</si>
  <si>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</si>
  <si>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</si>
  <si>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</si>
  <si>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</si>
  <si>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</si>
  <si>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</si>
  <si>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</si>
  <si>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</si>
  <si>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</si>
  <si>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</si>
  <si>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</si>
  <si>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</si>
  <si>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</si>
  <si>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</si>
  <si>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</si>
  <si>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</si>
  <si>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</si>
  <si>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</si>
  <si>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</si>
  <si>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</si>
  <si>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</si>
  <si>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</si>
  <si>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</si>
  <si>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</si>
  <si>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</si>
  <si>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</si>
  <si>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</si>
  <si>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</si>
  <si>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</si>
  <si>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01395_平成2年度</t>
  </si>
  <si>
    <t>01395_平成17年度</t>
  </si>
  <si>
    <t>01395_平成18年度</t>
  </si>
  <si>
    <t>01395_平成19年度</t>
  </si>
  <si>
    <t>01395_平成20年度</t>
  </si>
  <si>
    <t>01395_平成21年度</t>
  </si>
  <si>
    <t>01395_平成22年度</t>
  </si>
  <si>
    <t>01395_平成23年度</t>
  </si>
  <si>
    <t>01395_平成24年度</t>
  </si>
  <si>
    <t>01395_平成25年度</t>
  </si>
  <si>
    <t>01395_平成26年度</t>
  </si>
  <si>
    <t>01395_平成27年度</t>
  </si>
  <si>
    <t>01395_平成28年度</t>
  </si>
  <si>
    <t>01395_平成29年度</t>
  </si>
  <si>
    <t>01395_平成30年度</t>
  </si>
  <si>
    <t>01395_令和元年度</t>
  </si>
  <si>
    <t>01395_令和2年度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</si>
  <si>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</si>
  <si>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</si>
  <si>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</si>
  <si>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</si>
  <si>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</si>
  <si>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</si>
  <si>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</si>
  <si>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</si>
  <si>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</si>
  <si>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</si>
  <si>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</si>
  <si>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</si>
  <si>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</si>
  <si>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</si>
  <si>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</si>
  <si>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</si>
  <si>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</si>
  <si>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</si>
  <si>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</si>
  <si>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</si>
  <si>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</si>
  <si>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</si>
  <si>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</si>
  <si>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</si>
  <si>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</si>
  <si>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</si>
  <si>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</si>
  <si>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</si>
  <si>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</si>
  <si>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</si>
  <si>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</si>
  <si>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</si>
  <si>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</si>
  <si>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</si>
  <si>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</si>
  <si>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</si>
  <si>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</si>
  <si>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</si>
  <si>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</si>
  <si>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</si>
  <si>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</si>
  <si>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</si>
  <si>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</si>
  <si>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</si>
  <si>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</si>
  <si>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</si>
  <si>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</si>
  <si>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</si>
  <si>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</si>
  <si>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</si>
  <si>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</si>
  <si>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</si>
  <si>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</si>
  <si>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</si>
  <si>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</si>
  <si>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</si>
  <si>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</si>
  <si>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</si>
  <si>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</si>
  <si>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</si>
  <si>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</si>
  <si>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</si>
  <si>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</si>
  <si>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</si>
  <si>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</si>
  <si>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</si>
  <si>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</si>
  <si>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</si>
  <si>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</si>
  <si>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</si>
  <si>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</si>
  <si>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</si>
  <si>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</si>
  <si>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</si>
  <si>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</si>
  <si>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</si>
  <si>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</si>
  <si>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</si>
  <si>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</si>
  <si>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</si>
  <si>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</si>
  <si>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</si>
  <si>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</si>
  <si>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</si>
  <si>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02443_平成2年度</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</si>
  <si>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</si>
  <si>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</si>
  <si>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</si>
  <si>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</si>
  <si>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</si>
  <si>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</si>
  <si>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</si>
  <si>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</si>
  <si>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</si>
  <si>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</si>
  <si>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</si>
  <si>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</si>
  <si>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</si>
  <si>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</si>
  <si>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</si>
  <si>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</si>
  <si>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</si>
  <si>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</si>
  <si>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</si>
  <si>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</si>
  <si>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</si>
  <si>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</si>
  <si>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</si>
  <si>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</si>
  <si>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</si>
  <si>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</si>
  <si>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</si>
  <si>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</si>
  <si>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</si>
  <si>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</si>
  <si>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</si>
  <si>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</si>
  <si>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</si>
  <si>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</si>
  <si>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</si>
  <si>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</si>
  <si>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</si>
  <si>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</si>
  <si>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</si>
  <si>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</si>
  <si>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</si>
  <si>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</si>
  <si>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</si>
  <si>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</si>
  <si>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</si>
  <si>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</si>
  <si>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</si>
  <si>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</si>
  <si>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</si>
  <si>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</si>
  <si>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</si>
  <si>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</si>
  <si>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</si>
  <si>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</si>
  <si>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</si>
  <si>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</si>
  <si>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</si>
  <si>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</si>
  <si>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</si>
  <si>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</si>
  <si>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</si>
  <si>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</si>
  <si>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</si>
  <si>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</si>
  <si>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</si>
  <si>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</si>
  <si>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</si>
  <si>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</si>
  <si>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</si>
  <si>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</si>
  <si>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</si>
  <si>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07445</t>
  </si>
  <si>
    <t>07445_令和3年度</t>
  </si>
  <si>
    <t>07445_令和4年度</t>
  </si>
  <si>
    <t>07444</t>
  </si>
  <si>
    <t>三島町</t>
  </si>
  <si>
    <t>07444_令和3年度</t>
  </si>
  <si>
    <t>07444_令和4年度</t>
  </si>
  <si>
    <t>07364</t>
  </si>
  <si>
    <t>檜枝岐村</t>
  </si>
  <si>
    <t>07364_令和3年度</t>
  </si>
  <si>
    <t>07364_令和4年度</t>
  </si>
  <si>
    <t>07545</t>
  </si>
  <si>
    <t>大熊町</t>
  </si>
  <si>
    <t>07545_令和3年度</t>
  </si>
  <si>
    <t>07545_令和4年度</t>
  </si>
  <si>
    <t>07301</t>
  </si>
  <si>
    <t>桑折町</t>
  </si>
  <si>
    <t>07301_令和3年度</t>
  </si>
  <si>
    <t>07301_令和4年度</t>
  </si>
  <si>
    <t>07322</t>
  </si>
  <si>
    <t>大玉村</t>
  </si>
  <si>
    <t>07322_令和3年度</t>
  </si>
  <si>
    <t>07322_令和4年度</t>
  </si>
  <si>
    <t>07303</t>
  </si>
  <si>
    <t>国見町</t>
  </si>
  <si>
    <t>07303_令和3年度</t>
  </si>
  <si>
    <t>07303_令和4年度</t>
  </si>
  <si>
    <t>07504</t>
  </si>
  <si>
    <t>浅川町</t>
  </si>
  <si>
    <t>07504_令和3年度</t>
  </si>
  <si>
    <t>07504_令和4年度</t>
  </si>
  <si>
    <t>07405</t>
  </si>
  <si>
    <t>西会津町</t>
  </si>
  <si>
    <t>07405_令和3年度</t>
  </si>
  <si>
    <t>07405_令和4年度</t>
  </si>
  <si>
    <t>07503</t>
  </si>
  <si>
    <t>平田村</t>
  </si>
  <si>
    <t>07503_令和3年度</t>
  </si>
  <si>
    <t>07503_令和4年度</t>
  </si>
  <si>
    <t>07421</t>
  </si>
  <si>
    <t>会津坂下町</t>
  </si>
  <si>
    <t>07421_令和3年度</t>
  </si>
  <si>
    <t>07421_令和4年度</t>
  </si>
  <si>
    <t>07210</t>
  </si>
  <si>
    <t>二本松市</t>
  </si>
  <si>
    <t>07210_令和3年度</t>
  </si>
  <si>
    <t>07210_令和4年度</t>
  </si>
  <si>
    <t>07205</t>
  </si>
  <si>
    <t>白河市</t>
  </si>
  <si>
    <t>07205_令和3年度</t>
  </si>
  <si>
    <t>07205_令和4年度</t>
  </si>
  <si>
    <t>07214</t>
  </si>
  <si>
    <t>本宮市</t>
  </si>
  <si>
    <t>07214_令和3年度</t>
  </si>
  <si>
    <t>07214_令和4年度</t>
  </si>
  <si>
    <t>07408</t>
  </si>
  <si>
    <t>猪苗代町</t>
  </si>
  <si>
    <t>07408_令和3年度</t>
  </si>
  <si>
    <t>07408_令和4年度</t>
  </si>
  <si>
    <t>07342</t>
  </si>
  <si>
    <t>鏡石町</t>
  </si>
  <si>
    <t>07342_令和3年度</t>
  </si>
  <si>
    <t>07342_令和4年度</t>
  </si>
  <si>
    <t>07466</t>
  </si>
  <si>
    <t>矢吹町</t>
  </si>
  <si>
    <t>07466_令和3年度</t>
  </si>
  <si>
    <t>07466_令和4年度</t>
  </si>
  <si>
    <t>07521</t>
  </si>
  <si>
    <t>三春町</t>
  </si>
  <si>
    <t>07521_令和3年度</t>
  </si>
  <si>
    <t>07521_令和4年度</t>
  </si>
  <si>
    <t>07211</t>
  </si>
  <si>
    <t>田村市</t>
  </si>
  <si>
    <t>07211_令和3年度</t>
  </si>
  <si>
    <t>07211_令和4年度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</si>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</sst>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0.86550654049203157</c:v>
                </c:pt>
                <c:pt idx="1">
                  <c:v>0.68505087488022398</c:v>
                </c:pt>
                <c:pt idx="2">
                  <c:v>0.71599639467488252</c:v>
                </c:pt>
                <c:pt idx="3">
                  <c:v>0.69684704832</c:v>
                </c:pt>
                <c:pt idx="4">
                  <c:v>0.92468785693767652</c:v>
                </c:pt>
                <c:pt idx="5">
                  <c:v>0.71630731367417466</c:v>
                </c:pt>
                <c:pt idx="6">
                  <c:v>1.4629849478271448</c:v>
                </c:pt>
                <c:pt idx="7">
                  <c:v>1.0313857569725973</c:v>
                </c:pt>
                <c:pt idx="8">
                  <c:v>0.53669215909021273</c:v>
                </c:pt>
                <c:pt idx="9">
                  <c:v>0.80208946645073842</c:v>
                </c:pt>
                <c:pt idx="10">
                  <c:v>0.49145210599862249</c:v>
                </c:pt>
                <c:pt idx="11">
                  <c:v>0.79331450360570654</c:v>
                </c:pt>
                <c:pt idx="12">
                  <c:v>0.60779345219873526</c:v>
                </c:pt>
                <c:pt idx="13">
                  <c:v>0.38932001040772529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15.841370137004727</c:v>
                </c:pt>
                <c:pt idx="1">
                  <c:v>15.455207354274199</c:v>
                </c:pt>
                <c:pt idx="2">
                  <c:v>15.565908832691457</c:v>
                </c:pt>
                <c:pt idx="3">
                  <c:v>15.270303787568013</c:v>
                </c:pt>
                <c:pt idx="4">
                  <c:v>15.348630014372544</c:v>
                </c:pt>
                <c:pt idx="5">
                  <c:v>15.160189838346154</c:v>
                </c:pt>
                <c:pt idx="6">
                  <c:v>14.967982420170337</c:v>
                </c:pt>
                <c:pt idx="7">
                  <c:v>14.799341826438933</c:v>
                </c:pt>
                <c:pt idx="8">
                  <c:v>14.65003815796382</c:v>
                </c:pt>
                <c:pt idx="9">
                  <c:v>14.356887358673362</c:v>
                </c:pt>
                <c:pt idx="10">
                  <c:v>13.969624399207273</c:v>
                </c:pt>
                <c:pt idx="11">
                  <c:v>13.493166477752203</c:v>
                </c:pt>
                <c:pt idx="12">
                  <c:v>12.451080060112318</c:v>
                </c:pt>
                <c:pt idx="13">
                  <c:v>12.458491163746279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10.070921035776632</c:v>
                </c:pt>
                <c:pt idx="1">
                  <c:v>9.1587494523818958</c:v>
                </c:pt>
                <c:pt idx="2">
                  <c:v>9.0897644823324786</c:v>
                </c:pt>
                <c:pt idx="3">
                  <c:v>10.630074023584674</c:v>
                </c:pt>
                <c:pt idx="4">
                  <c:v>11.287983529661902</c:v>
                </c:pt>
                <c:pt idx="5">
                  <c:v>11.053209314072873</c:v>
                </c:pt>
                <c:pt idx="6">
                  <c:v>10.80524870931721</c:v>
                </c:pt>
                <c:pt idx="7">
                  <c:v>9.9829385631740006</c:v>
                </c:pt>
                <c:pt idx="8">
                  <c:v>9.2680244252002097</c:v>
                </c:pt>
                <c:pt idx="9">
                  <c:v>9.6595034420870736</c:v>
                </c:pt>
                <c:pt idx="10">
                  <c:v>8.8663647632544631</c:v>
                </c:pt>
                <c:pt idx="11">
                  <c:v>8.5448918268012442</c:v>
                </c:pt>
                <c:pt idx="12">
                  <c:v>7.5219515305821858</c:v>
                </c:pt>
                <c:pt idx="13">
                  <c:v>7.9111388069669735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7.9916212623456984</c:v>
                </c:pt>
                <c:pt idx="1">
                  <c:v>8.3835959369035677</c:v>
                </c:pt>
                <c:pt idx="2">
                  <c:v>8.1762705712828296</c:v>
                </c:pt>
                <c:pt idx="3">
                  <c:v>9.5155701671212878</c:v>
                </c:pt>
                <c:pt idx="4">
                  <c:v>10.706166637368737</c:v>
                </c:pt>
                <c:pt idx="5">
                  <c:v>9.2400972927261353</c:v>
                </c:pt>
                <c:pt idx="6">
                  <c:v>9.5379496798798797</c:v>
                </c:pt>
                <c:pt idx="7">
                  <c:v>9.3834222433564793</c:v>
                </c:pt>
                <c:pt idx="8">
                  <c:v>6.855288265839838</c:v>
                </c:pt>
                <c:pt idx="9">
                  <c:v>6.3540464241667642</c:v>
                </c:pt>
                <c:pt idx="10">
                  <c:v>6.7394513879266382</c:v>
                </c:pt>
                <c:pt idx="11">
                  <c:v>6.7472043083641422</c:v>
                </c:pt>
                <c:pt idx="12">
                  <c:v>5.2771850762228665</c:v>
                </c:pt>
                <c:pt idx="13">
                  <c:v>5.7576285267492135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6.8757148383804507</c:v>
                </c:pt>
                <c:pt idx="1">
                  <c:v>10.48418813353349</c:v>
                </c:pt>
                <c:pt idx="2">
                  <c:v>9.9966321334876156</c:v>
                </c:pt>
                <c:pt idx="3">
                  <c:v>9.3109072134992559</c:v>
                </c:pt>
                <c:pt idx="4">
                  <c:v>11.318291188913333</c:v>
                </c:pt>
                <c:pt idx="5">
                  <c:v>9.4822543715677305</c:v>
                </c:pt>
                <c:pt idx="6">
                  <c:v>8.5121465494429689</c:v>
                </c:pt>
                <c:pt idx="7">
                  <c:v>8.8221568617527346</c:v>
                </c:pt>
                <c:pt idx="8">
                  <c:v>10.350728972812584</c:v>
                </c:pt>
                <c:pt idx="9">
                  <c:v>9.8650327292260336</c:v>
                </c:pt>
                <c:pt idx="10">
                  <c:v>9.5834913065999174</c:v>
                </c:pt>
                <c:pt idx="11">
                  <c:v>9.3156885279519308</c:v>
                </c:pt>
                <c:pt idx="12">
                  <c:v>7.5372162149157287</c:v>
                </c:pt>
                <c:pt idx="13">
                  <c:v>6.7025701959186348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3490</c:v>
                </c:pt>
                <c:pt idx="1">
                  <c:v>3439</c:v>
                </c:pt>
                <c:pt idx="2">
                  <c:v>3449</c:v>
                </c:pt>
                <c:pt idx="3">
                  <c:v>3460</c:v>
                </c:pt>
                <c:pt idx="4">
                  <c:v>3523</c:v>
                </c:pt>
                <c:pt idx="5">
                  <c:v>3558</c:v>
                </c:pt>
                <c:pt idx="6">
                  <c:v>3588</c:v>
                </c:pt>
                <c:pt idx="7">
                  <c:v>3559</c:v>
                </c:pt>
                <c:pt idx="8">
                  <c:v>3579</c:v>
                </c:pt>
                <c:pt idx="9">
                  <c:v>3539</c:v>
                </c:pt>
                <c:pt idx="10">
                  <c:v>3488</c:v>
                </c:pt>
                <c:pt idx="11">
                  <c:v>3465</c:v>
                </c:pt>
                <c:pt idx="12">
                  <c:v>3436</c:v>
                </c:pt>
                <c:pt idx="13">
                  <c:v>3403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1687</c:v>
                </c:pt>
                <c:pt idx="1">
                  <c:v>1662</c:v>
                </c:pt>
                <c:pt idx="2">
                  <c:v>1643</c:v>
                </c:pt>
                <c:pt idx="3">
                  <c:v>1646</c:v>
                </c:pt>
                <c:pt idx="4">
                  <c:v>1632</c:v>
                </c:pt>
                <c:pt idx="5">
                  <c:v>1633</c:v>
                </c:pt>
                <c:pt idx="6">
                  <c:v>1647</c:v>
                </c:pt>
                <c:pt idx="7">
                  <c:v>1637</c:v>
                </c:pt>
                <c:pt idx="8">
                  <c:v>1675</c:v>
                </c:pt>
                <c:pt idx="9">
                  <c:v>1665</c:v>
                </c:pt>
                <c:pt idx="10">
                  <c:v>1649</c:v>
                </c:pt>
                <c:pt idx="11">
                  <c:v>1581</c:v>
                </c:pt>
                <c:pt idx="12">
                  <c:v>1652</c:v>
                </c:pt>
                <c:pt idx="13">
                  <c:v>1654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2284</c:v>
                </c:pt>
                <c:pt idx="1">
                  <c:v>2269</c:v>
                </c:pt>
                <c:pt idx="2">
                  <c:v>2248</c:v>
                </c:pt>
                <c:pt idx="3">
                  <c:v>2246</c:v>
                </c:pt>
                <c:pt idx="4">
                  <c:v>2243</c:v>
                </c:pt>
                <c:pt idx="5">
                  <c:v>2233</c:v>
                </c:pt>
                <c:pt idx="6">
                  <c:v>2235</c:v>
                </c:pt>
                <c:pt idx="7">
                  <c:v>2303</c:v>
                </c:pt>
                <c:pt idx="8">
                  <c:v>2298</c:v>
                </c:pt>
                <c:pt idx="9">
                  <c:v>2257</c:v>
                </c:pt>
                <c:pt idx="10">
                  <c:v>2257</c:v>
                </c:pt>
                <c:pt idx="11">
                  <c:v>2234</c:v>
                </c:pt>
                <c:pt idx="12">
                  <c:v>2205</c:v>
                </c:pt>
                <c:pt idx="13">
                  <c:v>2176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34</c:v>
                </c:pt>
                <c:pt idx="1">
                  <c:v>127</c:v>
                </c:pt>
                <c:pt idx="2">
                  <c:v>127</c:v>
                </c:pt>
                <c:pt idx="3">
                  <c:v>127</c:v>
                </c:pt>
                <c:pt idx="4">
                  <c:v>127</c:v>
                </c:pt>
                <c:pt idx="5">
                  <c:v>127</c:v>
                </c:pt>
                <c:pt idx="6">
                  <c:v>84</c:v>
                </c:pt>
                <c:pt idx="7">
                  <c:v>84</c:v>
                </c:pt>
                <c:pt idx="8">
                  <c:v>84</c:v>
                </c:pt>
                <c:pt idx="9">
                  <c:v>84</c:v>
                </c:pt>
                <c:pt idx="10">
                  <c:v>84</c:v>
                </c:pt>
                <c:pt idx="11">
                  <c:v>84</c:v>
                </c:pt>
                <c:pt idx="12">
                  <c:v>64</c:v>
                </c:pt>
                <c:pt idx="13">
                  <c:v>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604</c:v>
                </c:pt>
                <c:pt idx="1">
                  <c:v>466</c:v>
                </c:pt>
                <c:pt idx="2">
                  <c:v>466</c:v>
                </c:pt>
                <c:pt idx="3">
                  <c:v>466</c:v>
                </c:pt>
                <c:pt idx="4">
                  <c:v>466</c:v>
                </c:pt>
                <c:pt idx="5">
                  <c:v>466</c:v>
                </c:pt>
                <c:pt idx="6">
                  <c:v>463</c:v>
                </c:pt>
                <c:pt idx="7">
                  <c:v>463</c:v>
                </c:pt>
                <c:pt idx="8">
                  <c:v>463</c:v>
                </c:pt>
                <c:pt idx="9">
                  <c:v>463</c:v>
                </c:pt>
                <c:pt idx="10">
                  <c:v>463</c:v>
                </c:pt>
                <c:pt idx="11">
                  <c:v>463</c:v>
                </c:pt>
                <c:pt idx="12">
                  <c:v>420</c:v>
                </c:pt>
                <c:pt idx="13">
                  <c:v>420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45.981099999999998</c:v>
                </c:pt>
                <c:pt idx="1">
                  <c:v>40.9876</c:v>
                </c:pt>
                <c:pt idx="2">
                  <c:v>41.574399999999997</c:v>
                </c:pt>
                <c:pt idx="3">
                  <c:v>27.930700000000002</c:v>
                </c:pt>
                <c:pt idx="4">
                  <c:v>44.886899999999997</c:v>
                </c:pt>
                <c:pt idx="5">
                  <c:v>47.351900000000001</c:v>
                </c:pt>
                <c:pt idx="6">
                  <c:v>39.533499999999997</c:v>
                </c:pt>
                <c:pt idx="7">
                  <c:v>46.607100000000003</c:v>
                </c:pt>
                <c:pt idx="8">
                  <c:v>59.4086</c:v>
                </c:pt>
                <c:pt idx="9">
                  <c:v>54.269799999999996</c:v>
                </c:pt>
                <c:pt idx="10">
                  <c:v>54.6693</c:v>
                </c:pt>
                <c:pt idx="11">
                  <c:v>51.978400000000001</c:v>
                </c:pt>
                <c:pt idx="12">
                  <c:v>52.863199999999999</c:v>
                </c:pt>
                <c:pt idx="13">
                  <c:v>48.460299999999997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8.1762705712828296</c:v>
                </c:pt>
                <c:pt idx="1">
                  <c:v>9.5155701671212878</c:v>
                </c:pt>
                <c:pt idx="2">
                  <c:v>10.706166637368737</c:v>
                </c:pt>
                <c:pt idx="3">
                  <c:v>9.2400972927261353</c:v>
                </c:pt>
                <c:pt idx="4">
                  <c:v>9.5379496798798797</c:v>
                </c:pt>
                <c:pt idx="5">
                  <c:v>9.3834222433564793</c:v>
                </c:pt>
                <c:pt idx="6">
                  <c:v>6.855288265839838</c:v>
                </c:pt>
                <c:pt idx="7">
                  <c:v>6.3540464241667642</c:v>
                </c:pt>
                <c:pt idx="8">
                  <c:v>6.7394513879266382</c:v>
                </c:pt>
                <c:pt idx="9">
                  <c:v>6.7472043083641422</c:v>
                </c:pt>
                <c:pt idx="10">
                  <c:v>5.2771850762228665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9.9966321334876156</c:v>
                </c:pt>
                <c:pt idx="1">
                  <c:v>9.3109072134992559</c:v>
                </c:pt>
                <c:pt idx="2">
                  <c:v>11.318291188913333</c:v>
                </c:pt>
                <c:pt idx="3">
                  <c:v>9.4822543715677305</c:v>
                </c:pt>
                <c:pt idx="4">
                  <c:v>8.5121465494429689</c:v>
                </c:pt>
                <c:pt idx="5">
                  <c:v>8.8221568617527346</c:v>
                </c:pt>
                <c:pt idx="6">
                  <c:v>10.350728972812584</c:v>
                </c:pt>
                <c:pt idx="7">
                  <c:v>9.8650327292260336</c:v>
                </c:pt>
                <c:pt idx="8">
                  <c:v>9.5834913065999174</c:v>
                </c:pt>
                <c:pt idx="9">
                  <c:v>9.3156885279519308</c:v>
                </c:pt>
                <c:pt idx="10">
                  <c:v>7.5372162149157287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4.1115246172254327</c:v>
                </c:pt>
                <c:pt idx="2">
                  <c:v>1.8105235387719532</c:v>
                </c:pt>
                <c:pt idx="3">
                  <c:v>2.0939549450209731</c:v>
                </c:pt>
                <c:pt idx="4">
                  <c:v>8.0336510119392219</c:v>
                </c:pt>
                <c:pt idx="5">
                  <c:v>10.513934256631305</c:v>
                </c:pt>
                <c:pt idx="7">
                  <c:v>17.004846052121476</c:v>
                </c:pt>
                <c:pt idx="8">
                  <c:v>0.43155093119536714</c:v>
                </c:pt>
                <c:pt idx="9">
                  <c:v>0</c:v>
                </c:pt>
                <c:pt idx="10">
                  <c:v>1.09328082198907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8.0160031010183594</c:v>
                </c:pt>
                <c:pt idx="4" formatCode="#,##0">
                  <c:v>8.0336510119392219</c:v>
                </c:pt>
                <c:pt idx="5" formatCode="#,##0">
                  <c:v>10.513934256631305</c:v>
                </c:pt>
                <c:pt idx="6" formatCode="#,##0">
                  <c:v>17.436396983316843</c:v>
                </c:pt>
                <c:pt idx="10" formatCode="#,##0">
                  <c:v>1.09328082198907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下郷町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下郷町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下郷町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8,983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330.5</c:v>
                </c:pt>
                <c:pt idx="1">
                  <c:v>407.6</c:v>
                </c:pt>
                <c:pt idx="2">
                  <c:v>0</c:v>
                </c:pt>
                <c:pt idx="3">
                  <c:v>8245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44,272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396.63965999999999</c:v>
                </c:pt>
                <c:pt idx="1">
                  <c:v>539.15697599999999</c:v>
                </c:pt>
                <c:pt idx="2">
                  <c:v>0</c:v>
                </c:pt>
                <c:pt idx="3">
                  <c:v>43335.72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13.938094116000002</c:v>
                </c:pt>
                <c:pt idx="1">
                  <c:v>23.771689164000001</c:v>
                </c:pt>
                <c:pt idx="2">
                  <c:v>9.4431228120000004</c:v>
                </c:pt>
                <c:pt idx="3">
                  <c:v>5.6512440000000006E-3</c:v>
                </c:pt>
                <c:pt idx="4">
                  <c:v>0.22047781999999999</c:v>
                </c:pt>
                <c:pt idx="5">
                  <c:v>3.3552252600000001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590,062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312604</c:v>
                </c:pt>
                <c:pt idx="1">
                  <c:v>236500</c:v>
                </c:pt>
                <c:pt idx="2">
                  <c:v>40932</c:v>
                </c:pt>
                <c:pt idx="3">
                  <c:v>26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8245</c:v>
                </c:pt>
                <c:pt idx="2">
                  <c:v>8245</c:v>
                </c:pt>
                <c:pt idx="3">
                  <c:v>8245</c:v>
                </c:pt>
                <c:pt idx="4">
                  <c:v>8245</c:v>
                </c:pt>
                <c:pt idx="5">
                  <c:v>8245</c:v>
                </c:pt>
                <c:pt idx="6">
                  <c:v>8245</c:v>
                </c:pt>
                <c:pt idx="7">
                  <c:v>8245</c:v>
                </c:pt>
                <c:pt idx="8">
                  <c:v>8245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99</c:v>
                </c:pt>
                <c:pt idx="1">
                  <c:v>148.5</c:v>
                </c:pt>
                <c:pt idx="2">
                  <c:v>148.5</c:v>
                </c:pt>
                <c:pt idx="3">
                  <c:v>148.5</c:v>
                </c:pt>
                <c:pt idx="4">
                  <c:v>198</c:v>
                </c:pt>
                <c:pt idx="5">
                  <c:v>209.6</c:v>
                </c:pt>
                <c:pt idx="6">
                  <c:v>407.6</c:v>
                </c:pt>
                <c:pt idx="7">
                  <c:v>407.6</c:v>
                </c:pt>
                <c:pt idx="8">
                  <c:v>407.6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140.1</c:v>
                </c:pt>
                <c:pt idx="1">
                  <c:v>157.5</c:v>
                </c:pt>
                <c:pt idx="2">
                  <c:v>188.8</c:v>
                </c:pt>
                <c:pt idx="3">
                  <c:v>214.1</c:v>
                </c:pt>
                <c:pt idx="4">
                  <c:v>223</c:v>
                </c:pt>
                <c:pt idx="5">
                  <c:v>243.7</c:v>
                </c:pt>
                <c:pt idx="6">
                  <c:v>283</c:v>
                </c:pt>
                <c:pt idx="7">
                  <c:v>314.5</c:v>
                </c:pt>
                <c:pt idx="8">
                  <c:v>330.5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9.9644881002288813E-3</c:v>
                </c:pt>
                <c:pt idx="1">
                  <c:v>1.4815897292985873</c:v>
                </c:pt>
                <c:pt idx="2">
                  <c:v>1.5199817808322775</c:v>
                </c:pt>
                <c:pt idx="3">
                  <c:v>1.5208215812337276</c:v>
                </c:pt>
                <c:pt idx="4">
                  <c:v>1.5760337832013001</c:v>
                </c:pt>
                <c:pt idx="5">
                  <c:v>1.5358308204930085</c:v>
                </c:pt>
                <c:pt idx="6">
                  <c:v>1.7465690794468971</c:v>
                </c:pt>
                <c:pt idx="7">
                  <c:v>1.7371306616264519</c:v>
                </c:pt>
                <c:pt idx="8">
                  <c:v>1.7378844356201553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4.6208619362447392</c:v>
                </c:pt>
                <c:pt idx="2">
                  <c:v>0.99137062187396252</c:v>
                </c:pt>
                <c:pt idx="3">
                  <c:v>3.8700218134490285</c:v>
                </c:pt>
                <c:pt idx="4">
                  <c:v>9.2400972927261353</c:v>
                </c:pt>
                <c:pt idx="5">
                  <c:v>11.053209314072873</c:v>
                </c:pt>
                <c:pt idx="7">
                  <c:v>14.669442006384156</c:v>
                </c:pt>
                <c:pt idx="8">
                  <c:v>0.49074783196199917</c:v>
                </c:pt>
                <c:pt idx="9">
                  <c:v>0</c:v>
                </c:pt>
                <c:pt idx="10">
                  <c:v>0.71630731367417466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9.4822543715677305</c:v>
                </c:pt>
                <c:pt idx="4" formatCode="#,##0">
                  <c:v>9.2400972927261353</c:v>
                </c:pt>
                <c:pt idx="5" formatCode="#,##0">
                  <c:v>11.053209314072873</c:v>
                </c:pt>
                <c:pt idx="6" formatCode="#,##0">
                  <c:v>15.160189838346154</c:v>
                </c:pt>
                <c:pt idx="10" formatCode="#,##0">
                  <c:v>0.71630731367417466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30</c:v>
                </c:pt>
                <c:pt idx="1">
                  <c:v>33</c:v>
                </c:pt>
                <c:pt idx="2">
                  <c:v>38</c:v>
                </c:pt>
                <c:pt idx="3">
                  <c:v>43</c:v>
                </c:pt>
                <c:pt idx="4">
                  <c:v>45</c:v>
                </c:pt>
                <c:pt idx="5">
                  <c:v>49</c:v>
                </c:pt>
                <c:pt idx="6">
                  <c:v>55</c:v>
                </c:pt>
                <c:pt idx="7">
                  <c:v>60</c:v>
                </c:pt>
                <c:pt idx="8">
                  <c:v>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25474.373168088092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44271.516636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1309959.926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387169.28100000002</c:v>
                </c:pt>
                <c:pt idx="1">
                  <c:v>660324.69900000002</c:v>
                </c:pt>
                <c:pt idx="2">
                  <c:v>262308.967</c:v>
                </c:pt>
                <c:pt idx="3">
                  <c:v>156.97900000000001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935.79663600000003</c:v>
                </c:pt>
                <c:pt idx="1">
                  <c:v>0</c:v>
                </c:pt>
                <c:pt idx="2">
                  <c:v>43335.72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排出量比較シート!$DN$21:$DN$50</c:f>
              <c:numCache>
                <c:formatCode>0.0%;;</c:formatCode>
                <c:ptCount val="30"/>
                <c:pt idx="0">
                  <c:v>0</c:v>
                </c:pt>
                <c:pt idx="1">
                  <c:v>1</c:v>
                </c:pt>
                <c:pt idx="2">
                  <c:v>0</c:v>
                </c:pt>
                <c:pt idx="3">
                  <c:v>1</c:v>
                </c:pt>
                <c:pt idx="4">
                  <c:v>1</c:v>
                </c:pt>
                <c:pt idx="5">
                  <c:v>0</c:v>
                </c:pt>
                <c:pt idx="6">
                  <c:v>0</c:v>
                </c:pt>
                <c:pt idx="7">
                  <c:v>0</c:v>
                </c:pt>
                <c:pt idx="8">
                  <c:v>0</c:v>
                </c:pt>
                <c:pt idx="9">
                  <c:v>1</c:v>
                </c:pt>
                <c:pt idx="10">
                  <c:v>0</c:v>
                </c:pt>
                <c:pt idx="11">
                  <c:v>1</c:v>
                </c:pt>
                <c:pt idx="12">
                  <c:v>0</c:v>
                </c:pt>
                <c:pt idx="13">
                  <c:v>1</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0.96</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排出量比較シート!$DQ$21:$DQ$50</c:f>
              <c:numCache>
                <c:formatCode>0.0%;;</c:formatCode>
                <c:ptCount val="30"/>
                <c:pt idx="0">
                  <c:v>1</c:v>
                </c:pt>
                <c:pt idx="1">
                  <c:v>0</c:v>
                </c:pt>
                <c:pt idx="2">
                  <c:v>0</c:v>
                </c:pt>
                <c:pt idx="3">
                  <c:v>0</c:v>
                </c:pt>
                <c:pt idx="4">
                  <c:v>0</c:v>
                </c:pt>
                <c:pt idx="5">
                  <c:v>0</c:v>
                </c:pt>
                <c:pt idx="6">
                  <c:v>1</c:v>
                </c:pt>
                <c:pt idx="7">
                  <c:v>0.88</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排出量比較シート!$DR$21:$DR$50</c:f>
              <c:numCache>
                <c:formatCode>0.0%;;</c:formatCode>
                <c:ptCount val="30"/>
                <c:pt idx="0">
                  <c:v>0</c:v>
                </c:pt>
                <c:pt idx="1">
                  <c:v>0</c:v>
                </c:pt>
                <c:pt idx="2">
                  <c:v>0</c:v>
                </c:pt>
                <c:pt idx="3">
                  <c:v>0</c:v>
                </c:pt>
                <c:pt idx="4">
                  <c:v>0</c:v>
                </c:pt>
                <c:pt idx="5">
                  <c:v>0</c:v>
                </c:pt>
                <c:pt idx="6">
                  <c:v>0</c:v>
                </c:pt>
                <c:pt idx="7">
                  <c:v>0.12</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1</c:v>
                </c:pt>
                <c:pt idx="23">
                  <c:v>0</c:v>
                </c:pt>
                <c:pt idx="24">
                  <c:v>0</c:v>
                </c:pt>
                <c:pt idx="25">
                  <c:v>0</c:v>
                </c:pt>
                <c:pt idx="26">
                  <c:v>0</c:v>
                </c:pt>
                <c:pt idx="27">
                  <c:v>0.04</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排出量比較シート!$DF$21:$DF$50</c:f>
              <c:numCache>
                <c:formatCode>#,##0;;</c:formatCode>
                <c:ptCount val="30"/>
                <c:pt idx="0">
                  <c:v>0</c:v>
                </c:pt>
                <c:pt idx="1">
                  <c:v>1</c:v>
                </c:pt>
                <c:pt idx="2">
                  <c:v>0</c:v>
                </c:pt>
                <c:pt idx="3">
                  <c:v>1</c:v>
                </c:pt>
                <c:pt idx="4">
                  <c:v>1</c:v>
                </c:pt>
                <c:pt idx="5">
                  <c:v>0</c:v>
                </c:pt>
                <c:pt idx="6">
                  <c:v>0</c:v>
                </c:pt>
                <c:pt idx="7">
                  <c:v>0</c:v>
                </c:pt>
                <c:pt idx="8">
                  <c:v>0</c:v>
                </c:pt>
                <c:pt idx="9">
                  <c:v>1</c:v>
                </c:pt>
                <c:pt idx="10">
                  <c:v>0</c:v>
                </c:pt>
                <c:pt idx="11">
                  <c:v>1</c:v>
                </c:pt>
                <c:pt idx="12">
                  <c:v>0</c:v>
                </c:pt>
                <c:pt idx="13">
                  <c:v>2</c:v>
                </c:pt>
                <c:pt idx="14">
                  <c:v>0</c:v>
                </c:pt>
                <c:pt idx="15">
                  <c:v>0</c:v>
                </c:pt>
                <c:pt idx="16">
                  <c:v>0</c:v>
                </c:pt>
                <c:pt idx="17">
                  <c:v>0</c:v>
                </c:pt>
                <c:pt idx="18">
                  <c:v>0</c:v>
                </c:pt>
                <c:pt idx="19">
                  <c:v>0</c:v>
                </c:pt>
                <c:pt idx="20">
                  <c:v>0</c:v>
                </c:pt>
                <c:pt idx="21">
                  <c:v>0</c:v>
                </c:pt>
                <c:pt idx="22">
                  <c:v>0</c:v>
                </c:pt>
                <c:pt idx="23">
                  <c:v>0</c:v>
                </c:pt>
                <c:pt idx="24">
                  <c:v>1</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排出量比較シート!$DI$21:$DI$50</c:f>
              <c:numCache>
                <c:formatCode>#,##0;;</c:formatCode>
                <c:ptCount val="30"/>
                <c:pt idx="0">
                  <c:v>4</c:v>
                </c:pt>
                <c:pt idx="1">
                  <c:v>0</c:v>
                </c:pt>
                <c:pt idx="2">
                  <c:v>0</c:v>
                </c:pt>
                <c:pt idx="3">
                  <c:v>0</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排出量比較シート!$DL$21:$DL$50</c:f>
              <c:numCache>
                <c:formatCode>#,##0;;</c:formatCode>
                <c:ptCount val="30"/>
                <c:pt idx="0">
                  <c:v>4</c:v>
                </c:pt>
                <c:pt idx="1">
                  <c:v>1</c:v>
                </c:pt>
                <c:pt idx="2">
                  <c:v>0</c:v>
                </c:pt>
                <c:pt idx="3">
                  <c:v>1</c:v>
                </c:pt>
                <c:pt idx="4">
                  <c:v>1</c:v>
                </c:pt>
                <c:pt idx="5">
                  <c:v>0</c:v>
                </c:pt>
                <c:pt idx="6">
                  <c:v>1</c:v>
                </c:pt>
                <c:pt idx="7">
                  <c:v>2</c:v>
                </c:pt>
                <c:pt idx="8">
                  <c:v>0</c:v>
                </c:pt>
                <c:pt idx="9">
                  <c:v>1</c:v>
                </c:pt>
                <c:pt idx="10">
                  <c:v>0</c:v>
                </c:pt>
                <c:pt idx="11">
                  <c:v>1</c:v>
                </c:pt>
                <c:pt idx="12">
                  <c:v>0</c:v>
                </c:pt>
                <c:pt idx="13">
                  <c:v>2</c:v>
                </c:pt>
                <c:pt idx="14">
                  <c:v>0</c:v>
                </c:pt>
                <c:pt idx="15">
                  <c:v>0</c:v>
                </c:pt>
                <c:pt idx="16">
                  <c:v>0</c:v>
                </c:pt>
                <c:pt idx="17">
                  <c:v>0</c:v>
                </c:pt>
                <c:pt idx="18">
                  <c:v>1</c:v>
                </c:pt>
                <c:pt idx="19">
                  <c:v>0</c:v>
                </c:pt>
                <c:pt idx="20">
                  <c:v>1</c:v>
                </c:pt>
                <c:pt idx="21">
                  <c:v>0</c:v>
                </c:pt>
                <c:pt idx="22">
                  <c:v>1</c:v>
                </c:pt>
                <c:pt idx="23">
                  <c:v>0</c:v>
                </c:pt>
                <c:pt idx="24">
                  <c:v>1</c:v>
                </c:pt>
                <c:pt idx="25">
                  <c:v>1</c:v>
                </c:pt>
                <c:pt idx="26">
                  <c:v>0</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排出量比較シート!$CX$21:$CX$50</c:f>
              <c:numCache>
                <c:formatCode>[=0]#;[&lt;1]0.00;#,##0</c:formatCode>
                <c:ptCount val="30"/>
                <c:pt idx="0">
                  <c:v>0</c:v>
                </c:pt>
                <c:pt idx="1">
                  <c:v>10.737</c:v>
                </c:pt>
                <c:pt idx="2">
                  <c:v>0</c:v>
                </c:pt>
                <c:pt idx="3">
                  <c:v>37.006</c:v>
                </c:pt>
                <c:pt idx="4">
                  <c:v>13.773</c:v>
                </c:pt>
                <c:pt idx="5">
                  <c:v>0</c:v>
                </c:pt>
                <c:pt idx="6">
                  <c:v>0</c:v>
                </c:pt>
                <c:pt idx="7">
                  <c:v>0</c:v>
                </c:pt>
                <c:pt idx="8">
                  <c:v>0</c:v>
                </c:pt>
                <c:pt idx="9">
                  <c:v>9.1609999999999996</c:v>
                </c:pt>
                <c:pt idx="10">
                  <c:v>0</c:v>
                </c:pt>
                <c:pt idx="11">
                  <c:v>4.9530000000000003</c:v>
                </c:pt>
                <c:pt idx="12">
                  <c:v>0</c:v>
                </c:pt>
                <c:pt idx="13">
                  <c:v>7.7830000000000004</c:v>
                </c:pt>
                <c:pt idx="14">
                  <c:v>0</c:v>
                </c:pt>
                <c:pt idx="15">
                  <c:v>0</c:v>
                </c:pt>
                <c:pt idx="16">
                  <c:v>0</c:v>
                </c:pt>
                <c:pt idx="17">
                  <c:v>0</c:v>
                </c:pt>
                <c:pt idx="18">
                  <c:v>0</c:v>
                </c:pt>
                <c:pt idx="19">
                  <c:v>0</c:v>
                </c:pt>
                <c:pt idx="20">
                  <c:v>0</c:v>
                </c:pt>
                <c:pt idx="21">
                  <c:v>0</c:v>
                </c:pt>
                <c:pt idx="22">
                  <c:v>0</c:v>
                </c:pt>
                <c:pt idx="23">
                  <c:v>0</c:v>
                </c:pt>
                <c:pt idx="24">
                  <c:v>7.1319999999999997</c:v>
                </c:pt>
                <c:pt idx="25">
                  <c:v>3.6850000000000001</c:v>
                </c:pt>
                <c:pt idx="26">
                  <c:v>0</c:v>
                </c:pt>
                <c:pt idx="27">
                  <c:v>20.399000000000001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排出量比較シート!$DA$21:$DA$50</c:f>
              <c:numCache>
                <c:formatCode>[=0]#;[&lt;1]0.00;#,##0</c:formatCode>
                <c:ptCount val="30"/>
                <c:pt idx="0">
                  <c:v>102.31100000000001</c:v>
                </c:pt>
                <c:pt idx="1">
                  <c:v>0</c:v>
                </c:pt>
                <c:pt idx="2">
                  <c:v>0</c:v>
                </c:pt>
                <c:pt idx="3">
                  <c:v>0</c:v>
                </c:pt>
                <c:pt idx="4">
                  <c:v>0</c:v>
                </c:pt>
                <c:pt idx="5">
                  <c:v>0</c:v>
                </c:pt>
                <c:pt idx="6">
                  <c:v>41.133000000000003</c:v>
                </c:pt>
                <c:pt idx="7">
                  <c:v>22.576000000000001</c:v>
                </c:pt>
                <c:pt idx="8">
                  <c:v>0</c:v>
                </c:pt>
                <c:pt idx="9">
                  <c:v>0</c:v>
                </c:pt>
                <c:pt idx="10">
                  <c:v>0</c:v>
                </c:pt>
                <c:pt idx="11">
                  <c:v>0</c:v>
                </c:pt>
                <c:pt idx="12">
                  <c:v>0</c:v>
                </c:pt>
                <c:pt idx="13">
                  <c:v>0</c:v>
                </c:pt>
                <c:pt idx="14">
                  <c:v>0</c:v>
                </c:pt>
                <c:pt idx="15">
                  <c:v>0</c:v>
                </c:pt>
                <c:pt idx="16">
                  <c:v>0</c:v>
                </c:pt>
                <c:pt idx="17">
                  <c:v>0</c:v>
                </c:pt>
                <c:pt idx="18">
                  <c:v>0</c:v>
                </c:pt>
                <c:pt idx="19">
                  <c:v>0</c:v>
                </c:pt>
                <c:pt idx="20">
                  <c:v>8.0709999999999997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3.0219999999999998</c:v>
                </c:pt>
                <c:pt idx="8">
                  <c:v>0</c:v>
                </c:pt>
                <c:pt idx="9">
                  <c:v>0</c:v>
                </c:pt>
                <c:pt idx="10">
                  <c:v>0</c:v>
                </c:pt>
                <c:pt idx="11">
                  <c:v>0</c:v>
                </c:pt>
                <c:pt idx="12">
                  <c:v>0</c:v>
                </c:pt>
                <c:pt idx="13">
                  <c:v>0</c:v>
                </c:pt>
                <c:pt idx="14">
                  <c:v>0</c:v>
                </c:pt>
                <c:pt idx="15">
                  <c:v>0</c:v>
                </c:pt>
                <c:pt idx="16">
                  <c:v>0</c:v>
                </c:pt>
                <c:pt idx="17">
                  <c:v>0</c:v>
                </c:pt>
                <c:pt idx="18">
                  <c:v>16.282</c:v>
                </c:pt>
                <c:pt idx="19">
                  <c:v>0</c:v>
                </c:pt>
                <c:pt idx="20">
                  <c:v>0</c:v>
                </c:pt>
                <c:pt idx="21">
                  <c:v>0</c:v>
                </c:pt>
                <c:pt idx="22">
                  <c:v>0.65400000000000003</c:v>
                </c:pt>
                <c:pt idx="23">
                  <c:v>0</c:v>
                </c:pt>
                <c:pt idx="24">
                  <c:v>0</c:v>
                </c:pt>
                <c:pt idx="25">
                  <c:v>0</c:v>
                </c:pt>
                <c:pt idx="26">
                  <c:v>0</c:v>
                </c:pt>
                <c:pt idx="27">
                  <c:v>0.88100000000000001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排出量比較シート!$DD$21:$DD$50</c:f>
              <c:numCache>
                <c:formatCode>[=0]#;[&lt;1]0.00;#,##0</c:formatCode>
                <c:ptCount val="30"/>
                <c:pt idx="0">
                  <c:v>102.31100000000001</c:v>
                </c:pt>
                <c:pt idx="1">
                  <c:v>10.737</c:v>
                </c:pt>
                <c:pt idx="2">
                  <c:v>0</c:v>
                </c:pt>
                <c:pt idx="3">
                  <c:v>37.006</c:v>
                </c:pt>
                <c:pt idx="4">
                  <c:v>13.773</c:v>
                </c:pt>
                <c:pt idx="5">
                  <c:v>0</c:v>
                </c:pt>
                <c:pt idx="6">
                  <c:v>41.133000000000003</c:v>
                </c:pt>
                <c:pt idx="7">
                  <c:v>25.597999999999999</c:v>
                </c:pt>
                <c:pt idx="8">
                  <c:v>0</c:v>
                </c:pt>
                <c:pt idx="9">
                  <c:v>9.1609999999999996</c:v>
                </c:pt>
                <c:pt idx="10">
                  <c:v>0</c:v>
                </c:pt>
                <c:pt idx="11">
                  <c:v>4.9530000000000003</c:v>
                </c:pt>
                <c:pt idx="12">
                  <c:v>0</c:v>
                </c:pt>
                <c:pt idx="13">
                  <c:v>7.7830000000000004</c:v>
                </c:pt>
                <c:pt idx="14">
                  <c:v>0</c:v>
                </c:pt>
                <c:pt idx="15">
                  <c:v>0</c:v>
                </c:pt>
                <c:pt idx="16">
                  <c:v>0</c:v>
                </c:pt>
                <c:pt idx="17">
                  <c:v>0</c:v>
                </c:pt>
                <c:pt idx="18">
                  <c:v>16.282</c:v>
                </c:pt>
                <c:pt idx="19">
                  <c:v>0</c:v>
                </c:pt>
                <c:pt idx="20">
                  <c:v>8.0709999999999997</c:v>
                </c:pt>
                <c:pt idx="21">
                  <c:v>0</c:v>
                </c:pt>
                <c:pt idx="22">
                  <c:v>0.65400000000000003</c:v>
                </c:pt>
                <c:pt idx="23">
                  <c:v>0</c:v>
                </c:pt>
                <c:pt idx="24">
                  <c:v>7.1319999999999997</c:v>
                </c:pt>
                <c:pt idx="25">
                  <c:v>3.6850000000000001</c:v>
                </c:pt>
                <c:pt idx="26">
                  <c:v>0</c:v>
                </c:pt>
                <c:pt idx="27">
                  <c:v>21.28</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排出量比較シート!$CU$21:$CU$50</c:f>
              <c:numCache>
                <c:formatCode>\(0%\);;</c:formatCode>
                <c:ptCount val="30"/>
                <c:pt idx="0">
                  <c:v>1</c:v>
                </c:pt>
                <c:pt idx="1">
                  <c:v>0</c:v>
                </c:pt>
                <c:pt idx="2">
                  <c:v>0</c:v>
                </c:pt>
                <c:pt idx="3">
                  <c:v>0</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0.87116598219007779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排出量比較シート!$CM$21:$CM$50</c:f>
              <c:numCache>
                <c:formatCode>\(0%\);;</c:formatCode>
                <c:ptCount val="30"/>
                <c:pt idx="0">
                  <c:v>0</c:v>
                </c:pt>
                <c:pt idx="1">
                  <c:v>0.63310237737331809</c:v>
                </c:pt>
                <c:pt idx="2">
                  <c:v>0</c:v>
                </c:pt>
                <c:pt idx="3">
                  <c:v>0.61031296588356354</c:v>
                </c:pt>
                <c:pt idx="4">
                  <c:v>0.13417571433115494</c:v>
                </c:pt>
                <c:pt idx="5">
                  <c:v>0</c:v>
                </c:pt>
                <c:pt idx="6">
                  <c:v>0</c:v>
                </c:pt>
                <c:pt idx="7">
                  <c:v>0</c:v>
                </c:pt>
                <c:pt idx="8">
                  <c:v>0</c:v>
                </c:pt>
                <c:pt idx="9">
                  <c:v>0.17504554617865373</c:v>
                </c:pt>
                <c:pt idx="10">
                  <c:v>0</c:v>
                </c:pt>
                <c:pt idx="11">
                  <c:v>0.56455990163553171</c:v>
                </c:pt>
                <c:pt idx="12">
                  <c:v>0</c:v>
                </c:pt>
                <c:pt idx="13">
                  <c:v>0.13599179767921718</c:v>
                </c:pt>
                <c:pt idx="14">
                  <c:v>0</c:v>
                </c:pt>
                <c:pt idx="15">
                  <c:v>0</c:v>
                </c:pt>
                <c:pt idx="16">
                  <c:v>0</c:v>
                </c:pt>
                <c:pt idx="17">
                  <c:v>0</c:v>
                </c:pt>
                <c:pt idx="18">
                  <c:v>0</c:v>
                </c:pt>
                <c:pt idx="19">
                  <c:v>0</c:v>
                </c:pt>
                <c:pt idx="20">
                  <c:v>0</c:v>
                </c:pt>
                <c:pt idx="21">
                  <c:v>0</c:v>
                </c:pt>
                <c:pt idx="22">
                  <c:v>0</c:v>
                </c:pt>
                <c:pt idx="23">
                  <c:v>0</c:v>
                </c:pt>
                <c:pt idx="24">
                  <c:v>0.43748610692667816</c:v>
                </c:pt>
                <c:pt idx="25">
                  <c:v>0.11105924749301375</c:v>
                </c:pt>
                <c:pt idx="26">
                  <c:v>0</c:v>
                </c:pt>
                <c:pt idx="27">
                  <c:v>0.33428144571602553</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排出量比較シート!$BV$21:$BV$50</c:f>
              <c:numCache>
                <c:formatCode>0%</c:formatCode>
                <c:ptCount val="30"/>
                <c:pt idx="0">
                  <c:v>9.4659019811212922E-4</c:v>
                </c:pt>
                <c:pt idx="1">
                  <c:v>0.33920676638474939</c:v>
                </c:pt>
                <c:pt idx="2">
                  <c:v>0.28110799970584044</c:v>
                </c:pt>
                <c:pt idx="3">
                  <c:v>0.61679167276951807</c:v>
                </c:pt>
                <c:pt idx="4">
                  <c:v>0.74879861880969445</c:v>
                </c:pt>
                <c:pt idx="5">
                  <c:v>0.15300162633794773</c:v>
                </c:pt>
                <c:pt idx="6">
                  <c:v>0.4939424036768692</c:v>
                </c:pt>
                <c:pt idx="7">
                  <c:v>0.14886567376456453</c:v>
                </c:pt>
                <c:pt idx="8">
                  <c:v>0.43244486433621115</c:v>
                </c:pt>
                <c:pt idx="9">
                  <c:v>0.69217336825043507</c:v>
                </c:pt>
                <c:pt idx="10">
                  <c:v>0.13108913654691701</c:v>
                </c:pt>
                <c:pt idx="11">
                  <c:v>0.25646086265912782</c:v>
                </c:pt>
                <c:pt idx="12">
                  <c:v>9.6799967113544966E-2</c:v>
                </c:pt>
                <c:pt idx="13">
                  <c:v>0.67752463576155153</c:v>
                </c:pt>
                <c:pt idx="14">
                  <c:v>0.15974259994843532</c:v>
                </c:pt>
                <c:pt idx="15">
                  <c:v>0.54657886138083123</c:v>
                </c:pt>
                <c:pt idx="16">
                  <c:v>0.15354426092824597</c:v>
                </c:pt>
                <c:pt idx="17">
                  <c:v>0.35878794125357799</c:v>
                </c:pt>
                <c:pt idx="18">
                  <c:v>0.10898816134376117</c:v>
                </c:pt>
                <c:pt idx="19">
                  <c:v>0.2256974137418806</c:v>
                </c:pt>
                <c:pt idx="20">
                  <c:v>0.1912520118164891</c:v>
                </c:pt>
                <c:pt idx="21">
                  <c:v>0.31001320345284339</c:v>
                </c:pt>
                <c:pt idx="22">
                  <c:v>3.1058494572816186E-2</c:v>
                </c:pt>
                <c:pt idx="23">
                  <c:v>0.22233077396672596</c:v>
                </c:pt>
                <c:pt idx="24">
                  <c:v>0.41101779139057493</c:v>
                </c:pt>
                <c:pt idx="25">
                  <c:v>0.52942026160292877</c:v>
                </c:pt>
                <c:pt idx="26">
                  <c:v>0.24362904042563638</c:v>
                </c:pt>
                <c:pt idx="27">
                  <c:v>0.68000977510633542</c:v>
                </c:pt>
                <c:pt idx="28">
                  <c:v>0.49213764071914096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排出量比較シート!$BZ$21:$BZ$50</c:f>
              <c:numCache>
                <c:formatCode>0%</c:formatCode>
                <c:ptCount val="30"/>
                <c:pt idx="0">
                  <c:v>2.6165118138814975E-3</c:v>
                </c:pt>
                <c:pt idx="1">
                  <c:v>0.10479068629113887</c:v>
                </c:pt>
                <c:pt idx="2">
                  <c:v>0.12922659392408661</c:v>
                </c:pt>
                <c:pt idx="3">
                  <c:v>8.6751847092856813E-2</c:v>
                </c:pt>
                <c:pt idx="4">
                  <c:v>4.2450917805061571E-2</c:v>
                </c:pt>
                <c:pt idx="5">
                  <c:v>0.16643875095695063</c:v>
                </c:pt>
                <c:pt idx="6">
                  <c:v>7.3264516793659501E-2</c:v>
                </c:pt>
                <c:pt idx="7">
                  <c:v>0.18636748648978418</c:v>
                </c:pt>
                <c:pt idx="8">
                  <c:v>0.10386513135801934</c:v>
                </c:pt>
                <c:pt idx="9">
                  <c:v>4.4346933507511802E-2</c:v>
                </c:pt>
                <c:pt idx="10">
                  <c:v>0.20853626451647875</c:v>
                </c:pt>
                <c:pt idx="11">
                  <c:v>0.1110569567782231</c:v>
                </c:pt>
                <c:pt idx="12">
                  <c:v>0.180976613191976</c:v>
                </c:pt>
                <c:pt idx="13">
                  <c:v>4.5065220573252872E-2</c:v>
                </c:pt>
                <c:pt idx="14">
                  <c:v>0.13064217008742818</c:v>
                </c:pt>
                <c:pt idx="15">
                  <c:v>7.9166723268328146E-2</c:v>
                </c:pt>
                <c:pt idx="16">
                  <c:v>0.16174627282998849</c:v>
                </c:pt>
                <c:pt idx="17">
                  <c:v>0.13609513255129443</c:v>
                </c:pt>
                <c:pt idx="18">
                  <c:v>0.28642032080421931</c:v>
                </c:pt>
                <c:pt idx="19">
                  <c:v>0.15802213835709458</c:v>
                </c:pt>
                <c:pt idx="20">
                  <c:v>0.23197050709964531</c:v>
                </c:pt>
                <c:pt idx="21">
                  <c:v>0.16883755470290715</c:v>
                </c:pt>
                <c:pt idx="22">
                  <c:v>0.12047924082605206</c:v>
                </c:pt>
                <c:pt idx="23">
                  <c:v>0.15191337049660156</c:v>
                </c:pt>
                <c:pt idx="24">
                  <c:v>0.11279536493199538</c:v>
                </c:pt>
                <c:pt idx="25">
                  <c:v>6.6025724455382476E-2</c:v>
                </c:pt>
                <c:pt idx="26">
                  <c:v>0.11849383973832704</c:v>
                </c:pt>
                <c:pt idx="27">
                  <c:v>6.4599148017325664E-2</c:v>
                </c:pt>
                <c:pt idx="28">
                  <c:v>0.10168508343094979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排出量比較シート!$CA$21:$CA$50</c:f>
              <c:numCache>
                <c:formatCode>0%</c:formatCode>
                <c:ptCount val="30"/>
                <c:pt idx="0">
                  <c:v>0.65640597469271433</c:v>
                </c:pt>
                <c:pt idx="1">
                  <c:v>0.25162595145197592</c:v>
                </c:pt>
                <c:pt idx="2">
                  <c:v>0.22223751020422022</c:v>
                </c:pt>
                <c:pt idx="3">
                  <c:v>0.1231798166800613</c:v>
                </c:pt>
                <c:pt idx="4">
                  <c:v>8.0746414497472732E-2</c:v>
                </c:pt>
                <c:pt idx="5">
                  <c:v>0.32153688706038902</c:v>
                </c:pt>
                <c:pt idx="6">
                  <c:v>0.16247886217747529</c:v>
                </c:pt>
                <c:pt idx="7">
                  <c:v>0.16096417190988799</c:v>
                </c:pt>
                <c:pt idx="8">
                  <c:v>0.25724732922007193</c:v>
                </c:pt>
                <c:pt idx="9">
                  <c:v>9.4476040078251403E-2</c:v>
                </c:pt>
                <c:pt idx="10">
                  <c:v>0.16749810449089095</c:v>
                </c:pt>
                <c:pt idx="11">
                  <c:v>0.19784560364137618</c:v>
                </c:pt>
                <c:pt idx="12">
                  <c:v>0.25064364905895814</c:v>
                </c:pt>
                <c:pt idx="13">
                  <c:v>6.7713714009446827E-2</c:v>
                </c:pt>
                <c:pt idx="14">
                  <c:v>0.19540253039668548</c:v>
                </c:pt>
                <c:pt idx="15">
                  <c:v>0.16962933619812565</c:v>
                </c:pt>
                <c:pt idx="16">
                  <c:v>0.17056411527875998</c:v>
                </c:pt>
                <c:pt idx="17">
                  <c:v>0.19978859629685644</c:v>
                </c:pt>
                <c:pt idx="18">
                  <c:v>0.17401668501014925</c:v>
                </c:pt>
                <c:pt idx="19">
                  <c:v>0.22524032193537927</c:v>
                </c:pt>
                <c:pt idx="20">
                  <c:v>0.28538940785822681</c:v>
                </c:pt>
                <c:pt idx="21">
                  <c:v>0.20288921850856986</c:v>
                </c:pt>
                <c:pt idx="22">
                  <c:v>0.10440339685128157</c:v>
                </c:pt>
                <c:pt idx="23">
                  <c:v>0.22966644612953782</c:v>
                </c:pt>
                <c:pt idx="24">
                  <c:v>0.17821545092437296</c:v>
                </c:pt>
                <c:pt idx="25">
                  <c:v>0.15541623929722645</c:v>
                </c:pt>
                <c:pt idx="26">
                  <c:v>0.23045919606720935</c:v>
                </c:pt>
                <c:pt idx="27">
                  <c:v>0.13692100704124596</c:v>
                </c:pt>
                <c:pt idx="28">
                  <c:v>0.15879887185940392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排出量比較シート!$CB$21:$CB$50</c:f>
              <c:numCache>
                <c:formatCode>0%</c:formatCode>
                <c:ptCount val="30"/>
                <c:pt idx="0">
                  <c:v>0.30944282868495171</c:v>
                </c:pt>
                <c:pt idx="1">
                  <c:v>0.29101826227531441</c:v>
                </c:pt>
                <c:pt idx="2">
                  <c:v>0.36742789616585264</c:v>
                </c:pt>
                <c:pt idx="3">
                  <c:v>0.16848287663423869</c:v>
                </c:pt>
                <c:pt idx="4">
                  <c:v>0.12800404888777128</c:v>
                </c:pt>
                <c:pt idx="5">
                  <c:v>0.34207147904564544</c:v>
                </c:pt>
                <c:pt idx="6">
                  <c:v>0.26206832575919287</c:v>
                </c:pt>
                <c:pt idx="7">
                  <c:v>0.48523881976460331</c:v>
                </c:pt>
                <c:pt idx="8">
                  <c:v>0.18991958104301265</c:v>
                </c:pt>
                <c:pt idx="9">
                  <c:v>0.15900798123195733</c:v>
                </c:pt>
                <c:pt idx="10">
                  <c:v>0.46289985599623457</c:v>
                </c:pt>
                <c:pt idx="11">
                  <c:v>0.41210031659653479</c:v>
                </c:pt>
                <c:pt idx="12">
                  <c:v>0.47157977063552092</c:v>
                </c:pt>
                <c:pt idx="13">
                  <c:v>0.20370970566301541</c:v>
                </c:pt>
                <c:pt idx="14">
                  <c:v>0.49358045178923105</c:v>
                </c:pt>
                <c:pt idx="15">
                  <c:v>0.18969454053976656</c:v>
                </c:pt>
                <c:pt idx="16">
                  <c:v>0.49396045442745684</c:v>
                </c:pt>
                <c:pt idx="17">
                  <c:v>0.30532832989827119</c:v>
                </c:pt>
                <c:pt idx="18">
                  <c:v>0.43057483284187043</c:v>
                </c:pt>
                <c:pt idx="19">
                  <c:v>0.37284011599657541</c:v>
                </c:pt>
                <c:pt idx="20">
                  <c:v>0.2913880732256387</c:v>
                </c:pt>
                <c:pt idx="21">
                  <c:v>0.29195446488238419</c:v>
                </c:pt>
                <c:pt idx="22">
                  <c:v>0.72315998264755132</c:v>
                </c:pt>
                <c:pt idx="23">
                  <c:v>0.33869880477405423</c:v>
                </c:pt>
                <c:pt idx="24">
                  <c:v>0.29797139275305667</c:v>
                </c:pt>
                <c:pt idx="25">
                  <c:v>0.23579229860137838</c:v>
                </c:pt>
                <c:pt idx="26">
                  <c:v>0.38840970782166417</c:v>
                </c:pt>
                <c:pt idx="27">
                  <c:v>0.11231906698711493</c:v>
                </c:pt>
                <c:pt idx="28">
                  <c:v>0.23463753633879159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排出量比較シート!$CH$21:$CH$50</c:f>
              <c:numCache>
                <c:formatCode>0%</c:formatCode>
                <c:ptCount val="30"/>
                <c:pt idx="0">
                  <c:v>3.058809461034024E-2</c:v>
                </c:pt>
                <c:pt idx="1">
                  <c:v>1.3358333596821453E-2</c:v>
                </c:pt>
                <c:pt idx="2">
                  <c:v>0</c:v>
                </c:pt>
                <c:pt idx="3">
                  <c:v>4.7937868233252435E-3</c:v>
                </c:pt>
                <c:pt idx="4">
                  <c:v>0</c:v>
                </c:pt>
                <c:pt idx="5">
                  <c:v>1.6951256599067138E-2</c:v>
                </c:pt>
                <c:pt idx="6">
                  <c:v>8.2458915928031364E-3</c:v>
                </c:pt>
                <c:pt idx="7">
                  <c:v>1.8563848071160106E-2</c:v>
                </c:pt>
                <c:pt idx="8">
                  <c:v>1.6523094042684903E-2</c:v>
                </c:pt>
                <c:pt idx="9">
                  <c:v>9.9956769318443016E-3</c:v>
                </c:pt>
                <c:pt idx="10">
                  <c:v>2.9976638449478822E-2</c:v>
                </c:pt>
                <c:pt idx="11">
                  <c:v>2.2536260324738211E-2</c:v>
                </c:pt>
                <c:pt idx="12">
                  <c:v>0</c:v>
                </c:pt>
                <c:pt idx="13">
                  <c:v>5.9867239927333428E-3</c:v>
                </c:pt>
                <c:pt idx="14">
                  <c:v>2.0632247778219953E-2</c:v>
                </c:pt>
                <c:pt idx="15">
                  <c:v>1.4930538612948498E-2</c:v>
                </c:pt>
                <c:pt idx="16">
                  <c:v>2.0184896535548783E-2</c:v>
                </c:pt>
                <c:pt idx="17">
                  <c:v>0</c:v>
                </c:pt>
                <c:pt idx="18">
                  <c:v>0</c:v>
                </c:pt>
                <c:pt idx="19">
                  <c:v>1.8200009969070206E-2</c:v>
                </c:pt>
                <c:pt idx="20">
                  <c:v>0</c:v>
                </c:pt>
                <c:pt idx="21">
                  <c:v>2.6305558453295401E-2</c:v>
                </c:pt>
                <c:pt idx="22">
                  <c:v>2.0898885102298849E-2</c:v>
                </c:pt>
                <c:pt idx="23">
                  <c:v>5.7390604633080322E-2</c:v>
                </c:pt>
                <c:pt idx="24">
                  <c:v>0</c:v>
                </c:pt>
                <c:pt idx="25">
                  <c:v>1.3345476043083815E-2</c:v>
                </c:pt>
                <c:pt idx="26">
                  <c:v>1.9008215947163034E-2</c:v>
                </c:pt>
                <c:pt idx="27">
                  <c:v>6.151002847978094E-3</c:v>
                </c:pt>
                <c:pt idx="28">
                  <c:v>1.2740867651713624E-2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c:ext uri="{02D57815-91ED-43cb-92C2-25804820EDAC}">
                        <c15:formulaRef>
                          <c15:sqref>排出量比較シート!$BW$21:$BW$50</c15:sqref>
                        </c15:formulaRef>
                      </c:ext>
                    </c:extLst>
                    <c:numCache>
                      <c:formatCode>0%</c:formatCode>
                      <c:ptCount val="30"/>
                      <c:pt idx="0">
                        <c:v>0</c:v>
                      </c:pt>
                      <c:pt idx="1">
                        <c:v>0.21975184403056536</c:v>
                      </c:pt>
                      <c:pt idx="2">
                        <c:v>0.16903115992473669</c:v>
                      </c:pt>
                      <c:pt idx="3">
                        <c:v>0.31139763576062379</c:v>
                      </c:pt>
                      <c:pt idx="4">
                        <c:v>0.66104849427085532</c:v>
                      </c:pt>
                      <c:pt idx="5">
                        <c:v>9.7206925806308311E-2</c:v>
                      </c:pt>
                      <c:pt idx="6">
                        <c:v>0.31332163068122737</c:v>
                      </c:pt>
                      <c:pt idx="7">
                        <c:v>3.0581851664829716E-2</c:v>
                      </c:pt>
                      <c:pt idx="8">
                        <c:v>0.16965884027754508</c:v>
                      </c:pt>
                      <c:pt idx="9">
                        <c:v>0.63741622580712098</c:v>
                      </c:pt>
                      <c:pt idx="10">
                        <c:v>2.3775957773641748E-2</c:v>
                      </c:pt>
                      <c:pt idx="11">
                        <c:v>0.18011524228483786</c:v>
                      </c:pt>
                      <c:pt idx="12">
                        <c:v>2.4327190624891776E-2</c:v>
                      </c:pt>
                      <c:pt idx="13">
                        <c:v>0.66352868334256399</c:v>
                      </c:pt>
                      <c:pt idx="14">
                        <c:v>0.13142140006010897</c:v>
                      </c:pt>
                      <c:pt idx="15">
                        <c:v>6.9315426336409455E-2</c:v>
                      </c:pt>
                      <c:pt idx="16">
                        <c:v>0.14230381611290319</c:v>
                      </c:pt>
                      <c:pt idx="17">
                        <c:v>0</c:v>
                      </c:pt>
                      <c:pt idx="18">
                        <c:v>0</c:v>
                      </c:pt>
                      <c:pt idx="19">
                        <c:v>0.1220858667807856</c:v>
                      </c:pt>
                      <c:pt idx="20">
                        <c:v>0.11827852097696279</c:v>
                      </c:pt>
                      <c:pt idx="21">
                        <c:v>0.19920586205011775</c:v>
                      </c:pt>
                      <c:pt idx="22">
                        <c:v>8.0115214227770206E-3</c:v>
                      </c:pt>
                      <c:pt idx="23">
                        <c:v>0.10512729527321643</c:v>
                      </c:pt>
                      <c:pt idx="24">
                        <c:v>0.17224012378203377</c:v>
                      </c:pt>
                      <c:pt idx="25">
                        <c:v>0.41326816558174895</c:v>
                      </c:pt>
                      <c:pt idx="26">
                        <c:v>4.6641891000610808E-2</c:v>
                      </c:pt>
                      <c:pt idx="27">
                        <c:v>0.60079266687930866</c:v>
                      </c:pt>
                      <c:pt idx="28">
                        <c:v>0.24164973619606528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9.4659019811212922E-4</c:v>
                      </c:pt>
                      <c:pt idx="1">
                        <c:v>2.1301779945365151E-2</c:v>
                      </c:pt>
                      <c:pt idx="2">
                        <c:v>3.5966418799471891E-2</c:v>
                      </c:pt>
                      <c:pt idx="3">
                        <c:v>6.8673036213338029E-3</c:v>
                      </c:pt>
                      <c:pt idx="4">
                        <c:v>4.4576812273568831E-3</c:v>
                      </c:pt>
                      <c:pt idx="5">
                        <c:v>9.4707224948599143E-3</c:v>
                      </c:pt>
                      <c:pt idx="6">
                        <c:v>9.3224444347956067E-3</c:v>
                      </c:pt>
                      <c:pt idx="7">
                        <c:v>1.6973426511169336E-2</c:v>
                      </c:pt>
                      <c:pt idx="8">
                        <c:v>1.5921134789009032E-2</c:v>
                      </c:pt>
                      <c:pt idx="9">
                        <c:v>7.4954726651176628E-3</c:v>
                      </c:pt>
                      <c:pt idx="10">
                        <c:v>2.2315934360682667E-2</c:v>
                      </c:pt>
                      <c:pt idx="11">
                        <c:v>1.5991124380214983E-2</c:v>
                      </c:pt>
                      <c:pt idx="12">
                        <c:v>2.0233088865330626E-2</c:v>
                      </c:pt>
                      <c:pt idx="13">
                        <c:v>4.276133092092434E-3</c:v>
                      </c:pt>
                      <c:pt idx="14">
                        <c:v>6.9617453478673852E-3</c:v>
                      </c:pt>
                      <c:pt idx="15">
                        <c:v>1.1228890135870041E-2</c:v>
                      </c:pt>
                      <c:pt idx="16">
                        <c:v>1.0257697271453363E-2</c:v>
                      </c:pt>
                      <c:pt idx="17">
                        <c:v>8.2697419590706759E-3</c:v>
                      </c:pt>
                      <c:pt idx="18">
                        <c:v>6.0375386140833431E-2</c:v>
                      </c:pt>
                      <c:pt idx="19">
                        <c:v>2.7519535058069197E-2</c:v>
                      </c:pt>
                      <c:pt idx="20">
                        <c:v>1.0928911335367343E-2</c:v>
                      </c:pt>
                      <c:pt idx="21">
                        <c:v>1.7094297422977439E-2</c:v>
                      </c:pt>
                      <c:pt idx="22">
                        <c:v>9.8987407345186209E-3</c:v>
                      </c:pt>
                      <c:pt idx="23">
                        <c:v>1.7690931001138315E-2</c:v>
                      </c:pt>
                      <c:pt idx="24">
                        <c:v>2.2248956331399804E-2</c:v>
                      </c:pt>
                      <c:pt idx="25">
                        <c:v>1.1821288884726954E-2</c:v>
                      </c:pt>
                      <c:pt idx="26">
                        <c:v>2.4382032318132595E-2</c:v>
                      </c:pt>
                      <c:pt idx="27">
                        <c:v>1.4786408585335356E-2</c:v>
                      </c:pt>
                      <c:pt idx="28">
                        <c:v>1.3409727993733115E-2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9.815314240881895E-2</c:v>
                      </c:pt>
                      <c:pt idx="2">
                        <c:v>7.6110420981631871E-2</c:v>
                      </c:pt>
                      <c:pt idx="3">
                        <c:v>0.29852673338756047</c:v>
                      </c:pt>
                      <c:pt idx="4">
                        <c:v>8.3292443311482167E-2</c:v>
                      </c:pt>
                      <c:pt idx="5">
                        <c:v>4.6323978036779505E-2</c:v>
                      </c:pt>
                      <c:pt idx="6">
                        <c:v>0.17129832856084623</c:v>
                      </c:pt>
                      <c:pt idx="7">
                        <c:v>0.10131039558856549</c:v>
                      </c:pt>
                      <c:pt idx="8">
                        <c:v>0.246864889269657</c:v>
                      </c:pt>
                      <c:pt idx="9">
                        <c:v>4.7261669778196298E-2</c:v>
                      </c:pt>
                      <c:pt idx="10">
                        <c:v>8.4997244412592585E-2</c:v>
                      </c:pt>
                      <c:pt idx="11">
                        <c:v>6.0354495994075039E-2</c:v>
                      </c:pt>
                      <c:pt idx="12">
                        <c:v>5.2239687623322567E-2</c:v>
                      </c:pt>
                      <c:pt idx="13">
                        <c:v>9.7198193268950694E-3</c:v>
                      </c:pt>
                      <c:pt idx="14">
                        <c:v>2.1359454540458973E-2</c:v>
                      </c:pt>
                      <c:pt idx="15">
                        <c:v>0.46603454490855173</c:v>
                      </c:pt>
                      <c:pt idx="16">
                        <c:v>9.8274754388942218E-4</c:v>
                      </c:pt>
                      <c:pt idx="17">
                        <c:v>0.35051819929450734</c:v>
                      </c:pt>
                      <c:pt idx="18">
                        <c:v>4.8612775202927727E-2</c:v>
                      </c:pt>
                      <c:pt idx="19">
                        <c:v>7.6092011903025766E-2</c:v>
                      </c:pt>
                      <c:pt idx="20">
                        <c:v>6.2044579504158988E-2</c:v>
                      </c:pt>
                      <c:pt idx="21">
                        <c:v>9.3713043979748181E-2</c:v>
                      </c:pt>
                      <c:pt idx="22">
                        <c:v>1.3148232415520543E-2</c:v>
                      </c:pt>
                      <c:pt idx="23">
                        <c:v>9.9512547692371195E-2</c:v>
                      </c:pt>
                      <c:pt idx="24">
                        <c:v>0.21652871127714132</c:v>
                      </c:pt>
                      <c:pt idx="25">
                        <c:v>0.10433080713645286</c:v>
                      </c:pt>
                      <c:pt idx="26">
                        <c:v>0.172605117106893</c:v>
                      </c:pt>
                      <c:pt idx="27">
                        <c:v>6.4430699641691333E-2</c:v>
                      </c:pt>
                      <c:pt idx="28">
                        <c:v>0.23707817652934263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0.2799103304162095</c:v>
                      </c:pt>
                      <c:pt idx="1">
                        <c:v>0.28426068606955607</c:v>
                      </c:pt>
                      <c:pt idx="2">
                        <c:v>0.35833774744241481</c:v>
                      </c:pt>
                      <c:pt idx="3">
                        <c:v>0.1652134170912137</c:v>
                      </c:pt>
                      <c:pt idx="4">
                        <c:v>0.12488988080711319</c:v>
                      </c:pt>
                      <c:pt idx="5">
                        <c:v>0.33141850641614284</c:v>
                      </c:pt>
                      <c:pt idx="6">
                        <c:v>0.25564648695770043</c:v>
                      </c:pt>
                      <c:pt idx="7">
                        <c:v>0.43922572365348844</c:v>
                      </c:pt>
                      <c:pt idx="8">
                        <c:v>0.18314758678858742</c:v>
                      </c:pt>
                      <c:pt idx="9">
                        <c:v>0.15464167323856734</c:v>
                      </c:pt>
                      <c:pt idx="10">
                        <c:v>0.45467339015128388</c:v>
                      </c:pt>
                      <c:pt idx="11">
                        <c:v>0.40259450618523157</c:v>
                      </c:pt>
                      <c:pt idx="12">
                        <c:v>0.45603014760655569</c:v>
                      </c:pt>
                      <c:pt idx="13">
                        <c:v>0.1174857082401088</c:v>
                      </c:pt>
                      <c:pt idx="14">
                        <c:v>0.48027033661144292</c:v>
                      </c:pt>
                      <c:pt idx="15">
                        <c:v>0.18528144386105161</c:v>
                      </c:pt>
                      <c:pt idx="16">
                        <c:v>0.48328926711813569</c:v>
                      </c:pt>
                      <c:pt idx="17">
                        <c:v>0.29969221360284642</c:v>
                      </c:pt>
                      <c:pt idx="18">
                        <c:v>0.41924778596210088</c:v>
                      </c:pt>
                      <c:pt idx="19">
                        <c:v>0.3632581138834714</c:v>
                      </c:pt>
                      <c:pt idx="20">
                        <c:v>0.28401226536759538</c:v>
                      </c:pt>
                      <c:pt idx="21">
                        <c:v>0.28433009817432625</c:v>
                      </c:pt>
                      <c:pt idx="22">
                        <c:v>0.21467208204957869</c:v>
                      </c:pt>
                      <c:pt idx="23">
                        <c:v>0.33033553379034614</c:v>
                      </c:pt>
                      <c:pt idx="24">
                        <c:v>0.29005970288846267</c:v>
                      </c:pt>
                      <c:pt idx="25">
                        <c:v>0.23082297794577011</c:v>
                      </c:pt>
                      <c:pt idx="26">
                        <c:v>0.37796704945603871</c:v>
                      </c:pt>
                      <c:pt idx="27">
                        <c:v>0.1088794026194868</c:v>
                      </c:pt>
                      <c:pt idx="28">
                        <c:v>0.23008844748720159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0.12459010863619588</c:v>
                      </c:pt>
                      <c:pt idx="1">
                        <c:v>0.10490772384584814</c:v>
                      </c:pt>
                      <c:pt idx="2">
                        <c:v>0.1307143722513526</c:v>
                      </c:pt>
                      <c:pt idx="3">
                        <c:v>5.835112802615685E-2</c:v>
                      </c:pt>
                      <c:pt idx="4">
                        <c:v>4.3212665494347963E-2</c:v>
                      </c:pt>
                      <c:pt idx="5">
                        <c:v>0.16047133796286492</c:v>
                      </c:pt>
                      <c:pt idx="6">
                        <c:v>9.1482296591995541E-2</c:v>
                      </c:pt>
                      <c:pt idx="7">
                        <c:v>0.13079486577322066</c:v>
                      </c:pt>
                      <c:pt idx="8">
                        <c:v>7.9270180961734132E-2</c:v>
                      </c:pt>
                      <c:pt idx="9">
                        <c:v>6.9166937915869267E-2</c:v>
                      </c:pt>
                      <c:pt idx="10">
                        <c:v>0.16512336019934665</c:v>
                      </c:pt>
                      <c:pt idx="11">
                        <c:v>0.17635720467040053</c:v>
                      </c:pt>
                      <c:pt idx="12">
                        <c:v>0.21437720040350608</c:v>
                      </c:pt>
                      <c:pt idx="13">
                        <c:v>5.4621309394181729E-2</c:v>
                      </c:pt>
                      <c:pt idx="14">
                        <c:v>0.20171303655186548</c:v>
                      </c:pt>
                      <c:pt idx="15">
                        <c:v>7.2009151967681068E-2</c:v>
                      </c:pt>
                      <c:pt idx="16">
                        <c:v>0.20456635316722979</c:v>
                      </c:pt>
                      <c:pt idx="17">
                        <c:v>0.10128823391583702</c:v>
                      </c:pt>
                      <c:pt idx="18">
                        <c:v>0.16447606837566278</c:v>
                      </c:pt>
                      <c:pt idx="19">
                        <c:v>0.1439862921031449</c:v>
                      </c:pt>
                      <c:pt idx="20">
                        <c:v>0.11464945962833335</c:v>
                      </c:pt>
                      <c:pt idx="21">
                        <c:v>0.10596215742904645</c:v>
                      </c:pt>
                      <c:pt idx="22">
                        <c:v>5.1532853736538778E-2</c:v>
                      </c:pt>
                      <c:pt idx="23">
                        <c:v>0.12463242195516669</c:v>
                      </c:pt>
                      <c:pt idx="24">
                        <c:v>0.12454911388162271</c:v>
                      </c:pt>
                      <c:pt idx="25">
                        <c:v>7.2256794230316959E-2</c:v>
                      </c:pt>
                      <c:pt idx="26">
                        <c:v>0.15292650466677365</c:v>
                      </c:pt>
                      <c:pt idx="27">
                        <c:v>4.812456925297124E-2</c:v>
                      </c:pt>
                      <c:pt idx="28">
                        <c:v>8.1160578568689815E-2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0.15532022178001362</c:v>
                      </c:pt>
                      <c:pt idx="1">
                        <c:v>0.17935296222370792</c:v>
                      </c:pt>
                      <c:pt idx="2">
                        <c:v>0.22762337519106224</c:v>
                      </c:pt>
                      <c:pt idx="3">
                        <c:v>0.10686228906505685</c:v>
                      </c:pt>
                      <c:pt idx="4">
                        <c:v>8.1677215312765228E-2</c:v>
                      </c:pt>
                      <c:pt idx="5">
                        <c:v>0.17094716845327795</c:v>
                      </c:pt>
                      <c:pt idx="6">
                        <c:v>0.16416419036570487</c:v>
                      </c:pt>
                      <c:pt idx="7">
                        <c:v>0.30843085788026781</c:v>
                      </c:pt>
                      <c:pt idx="8">
                        <c:v>0.10387740582685326</c:v>
                      </c:pt>
                      <c:pt idx="9">
                        <c:v>8.5474735322698073E-2</c:v>
                      </c:pt>
                      <c:pt idx="10">
                        <c:v>0.28955002995193718</c:v>
                      </c:pt>
                      <c:pt idx="11">
                        <c:v>0.22623730151483104</c:v>
                      </c:pt>
                      <c:pt idx="12">
                        <c:v>0.24165294720304958</c:v>
                      </c:pt>
                      <c:pt idx="13">
                        <c:v>6.2864398845927066E-2</c:v>
                      </c:pt>
                      <c:pt idx="14">
                        <c:v>0.27855730005957741</c:v>
                      </c:pt>
                      <c:pt idx="15">
                        <c:v>0.11327229189337053</c:v>
                      </c:pt>
                      <c:pt idx="16">
                        <c:v>0.27872291395090587</c:v>
                      </c:pt>
                      <c:pt idx="17">
                        <c:v>0.19840397968700943</c:v>
                      </c:pt>
                      <c:pt idx="18">
                        <c:v>0.25477171758643807</c:v>
                      </c:pt>
                      <c:pt idx="19">
                        <c:v>0.21927182178032656</c:v>
                      </c:pt>
                      <c:pt idx="20">
                        <c:v>0.16936280573926205</c:v>
                      </c:pt>
                      <c:pt idx="21">
                        <c:v>0.17836794074527978</c:v>
                      </c:pt>
                      <c:pt idx="22">
                        <c:v>0.16313922831303992</c:v>
                      </c:pt>
                      <c:pt idx="23">
                        <c:v>0.20570311183517945</c:v>
                      </c:pt>
                      <c:pt idx="24">
                        <c:v>0.1655105890068399</c:v>
                      </c:pt>
                      <c:pt idx="25">
                        <c:v>0.15856618371545314</c:v>
                      </c:pt>
                      <c:pt idx="26">
                        <c:v>0.225040544789265</c:v>
                      </c:pt>
                      <c:pt idx="27">
                        <c:v>6.0754833366515562E-2</c:v>
                      </c:pt>
                      <c:pt idx="28">
                        <c:v>0.14892786891851176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2.9532498268742203E-2</c:v>
                      </c:pt>
                      <c:pt idx="1">
                        <c:v>6.7575762057583881E-3</c:v>
                      </c:pt>
                      <c:pt idx="2">
                        <c:v>9.0901487234378141E-3</c:v>
                      </c:pt>
                      <c:pt idx="3">
                        <c:v>3.2694595430249906E-3</c:v>
                      </c:pt>
                      <c:pt idx="4">
                        <c:v>2.4362086443895387E-3</c:v>
                      </c:pt>
                      <c:pt idx="5">
                        <c:v>1.0652972629502586E-2</c:v>
                      </c:pt>
                      <c:pt idx="6">
                        <c:v>6.4218388014924679E-3</c:v>
                      </c:pt>
                      <c:pt idx="7">
                        <c:v>8.8601554269215291E-3</c:v>
                      </c:pt>
                      <c:pt idx="8">
                        <c:v>6.7719942544252412E-3</c:v>
                      </c:pt>
                      <c:pt idx="9">
                        <c:v>4.3663079933899916E-3</c:v>
                      </c:pt>
                      <c:pt idx="10">
                        <c:v>8.2264658449506655E-3</c:v>
                      </c:pt>
                      <c:pt idx="11">
                        <c:v>9.5058104113031876E-3</c:v>
                      </c:pt>
                      <c:pt idx="12">
                        <c:v>1.5549623028965216E-2</c:v>
                      </c:pt>
                      <c:pt idx="13">
                        <c:v>3.8621779306442401E-3</c:v>
                      </c:pt>
                      <c:pt idx="14">
                        <c:v>1.3310115177788137E-2</c:v>
                      </c:pt>
                      <c:pt idx="15">
                        <c:v>4.4130966787149367E-3</c:v>
                      </c:pt>
                      <c:pt idx="16">
                        <c:v>1.0671187309321171E-2</c:v>
                      </c:pt>
                      <c:pt idx="17">
                        <c:v>5.636116295424781E-3</c:v>
                      </c:pt>
                      <c:pt idx="18">
                        <c:v>1.0138944892861603E-2</c:v>
                      </c:pt>
                      <c:pt idx="19">
                        <c:v>9.582002113103982E-3</c:v>
                      </c:pt>
                      <c:pt idx="20">
                        <c:v>7.375807858043309E-3</c:v>
                      </c:pt>
                      <c:pt idx="21">
                        <c:v>7.6243667080579305E-3</c:v>
                      </c:pt>
                      <c:pt idx="22">
                        <c:v>6.0147701995127648E-3</c:v>
                      </c:pt>
                      <c:pt idx="23">
                        <c:v>8.3632709837080706E-3</c:v>
                      </c:pt>
                      <c:pt idx="24">
                        <c:v>7.9116898645940469E-3</c:v>
                      </c:pt>
                      <c:pt idx="25">
                        <c:v>4.9693206556082684E-3</c:v>
                      </c:pt>
                      <c:pt idx="26">
                        <c:v>1.0442658365625497E-2</c:v>
                      </c:pt>
                      <c:pt idx="27">
                        <c:v>3.43966436762812E-3</c:v>
                      </c:pt>
                      <c:pt idx="28">
                        <c:v>4.5490888515900101E-3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6.7795943626855503E-4</c:v>
                      </c:pt>
                      <c:pt idx="5">
                        <c:v>0</c:v>
                      </c:pt>
                      <c:pt idx="6">
                        <c:v>0</c:v>
                      </c:pt>
                      <c:pt idx="7">
                        <c:v>3.715294068419342E-2</c:v>
                      </c:pt>
                      <c:pt idx="8">
                        <c:v>0</c:v>
                      </c:pt>
                      <c:pt idx="9">
                        <c:v>0</c:v>
                      </c:pt>
                      <c:pt idx="10">
                        <c:v>0</c:v>
                      </c:pt>
                      <c:pt idx="11">
                        <c:v>0</c:v>
                      </c:pt>
                      <c:pt idx="12">
                        <c:v>0</c:v>
                      </c:pt>
                      <c:pt idx="13">
                        <c:v>8.2361819492262359E-2</c:v>
                      </c:pt>
                      <c:pt idx="14">
                        <c:v>0</c:v>
                      </c:pt>
                      <c:pt idx="15">
                        <c:v>0</c:v>
                      </c:pt>
                      <c:pt idx="16">
                        <c:v>0</c:v>
                      </c:pt>
                      <c:pt idx="17">
                        <c:v>0</c:v>
                      </c:pt>
                      <c:pt idx="18">
                        <c:v>1.1881019869079412E-3</c:v>
                      </c:pt>
                      <c:pt idx="19">
                        <c:v>0</c:v>
                      </c:pt>
                      <c:pt idx="20">
                        <c:v>0</c:v>
                      </c:pt>
                      <c:pt idx="21">
                        <c:v>0</c:v>
                      </c:pt>
                      <c:pt idx="22">
                        <c:v>0.50247313039845987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排出量比較シート!$BE$21:$BE$50</c:f>
              <c:numCache>
                <c:formatCode>#,##0_);[Red]\(#,##0\)</c:formatCode>
                <c:ptCount val="30"/>
                <c:pt idx="0">
                  <c:v>1.0940727403232674E-2</c:v>
                </c:pt>
                <c:pt idx="1">
                  <c:v>16.959342412433827</c:v>
                </c:pt>
                <c:pt idx="2">
                  <c:v>10.247533897624546</c:v>
                </c:pt>
                <c:pt idx="3">
                  <c:v>60.634464723235233</c:v>
                </c:pt>
                <c:pt idx="4">
                  <c:v>102.64897838372809</c:v>
                </c:pt>
                <c:pt idx="5">
                  <c:v>4.7567518067145755</c:v>
                </c:pt>
                <c:pt idx="6">
                  <c:v>25.433477666547805</c:v>
                </c:pt>
                <c:pt idx="7">
                  <c:v>5.4982823985424547</c:v>
                </c:pt>
                <c:pt idx="8">
                  <c:v>21.590002042416597</c:v>
                </c:pt>
                <c:pt idx="9">
                  <c:v>52.334950531390078</c:v>
                </c:pt>
                <c:pt idx="10">
                  <c:v>5.0972270412201999</c:v>
                </c:pt>
                <c:pt idx="11">
                  <c:v>8.7732054395842578</c:v>
                </c:pt>
                <c:pt idx="12">
                  <c:v>2.0081811750346299</c:v>
                </c:pt>
                <c:pt idx="13">
                  <c:v>57.23139286943502</c:v>
                </c:pt>
                <c:pt idx="14">
                  <c:v>3.7137579401778655</c:v>
                </c:pt>
                <c:pt idx="15">
                  <c:v>39.376771485513466</c:v>
                </c:pt>
                <c:pt idx="16">
                  <c:v>4.4295067762397435</c:v>
                </c:pt>
                <c:pt idx="17">
                  <c:v>19.69471898792375</c:v>
                </c:pt>
                <c:pt idx="18">
                  <c:v>3.426442409203112</c:v>
                </c:pt>
                <c:pt idx="19">
                  <c:v>7.5372162149157287</c:v>
                </c:pt>
                <c:pt idx="20">
                  <c:v>7.6383521938248933</c:v>
                </c:pt>
                <c:pt idx="21">
                  <c:v>12.888919358337816</c:v>
                </c:pt>
                <c:pt idx="22">
                  <c:v>1.5890204660248357</c:v>
                </c:pt>
                <c:pt idx="23">
                  <c:v>8.4080059833822762</c:v>
                </c:pt>
                <c:pt idx="24">
                  <c:v>16.302231972809388</c:v>
                </c:pt>
                <c:pt idx="25">
                  <c:v>33.180487741300489</c:v>
                </c:pt>
                <c:pt idx="26">
                  <c:v>7.2412692667762535</c:v>
                </c:pt>
                <c:pt idx="27">
                  <c:v>61.023428794576581</c:v>
                </c:pt>
                <c:pt idx="28">
                  <c:v>32.678894125659099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排出量比較シート!$BI$21:$BI$50</c:f>
              <c:numCache>
                <c:formatCode>#,##0_);[Red]\(#,##0\)</c:formatCode>
                <c:ptCount val="30"/>
                <c:pt idx="0">
                  <c:v>3.0241748287810125E-2</c:v>
                </c:pt>
                <c:pt idx="1">
                  <c:v>5.2392266504187894</c:v>
                </c:pt>
                <c:pt idx="2">
                  <c:v>4.710836771267191</c:v>
                </c:pt>
                <c:pt idx="3">
                  <c:v>8.5282471285777728</c:v>
                </c:pt>
                <c:pt idx="4">
                  <c:v>5.8193795163084339</c:v>
                </c:pt>
                <c:pt idx="5">
                  <c:v>5.1745059727213594</c:v>
                </c:pt>
                <c:pt idx="6">
                  <c:v>3.7724468232554282</c:v>
                </c:pt>
                <c:pt idx="7">
                  <c:v>6.8833938994423534</c:v>
                </c:pt>
                <c:pt idx="8">
                  <c:v>5.185512843579704</c:v>
                </c:pt>
                <c:pt idx="9">
                  <c:v>3.3530538414109472</c:v>
                </c:pt>
                <c:pt idx="10">
                  <c:v>8.1086557938232371</c:v>
                </c:pt>
                <c:pt idx="11">
                  <c:v>3.7991196286561464</c:v>
                </c:pt>
                <c:pt idx="12">
                  <c:v>3.7544829669967497</c:v>
                </c:pt>
                <c:pt idx="13">
                  <c:v>3.8067181726559194</c:v>
                </c:pt>
                <c:pt idx="14">
                  <c:v>3.0372198564494814</c:v>
                </c:pt>
                <c:pt idx="15">
                  <c:v>5.7033489431305053</c:v>
                </c:pt>
                <c:pt idx="16">
                  <c:v>4.6661217241246771</c:v>
                </c:pt>
                <c:pt idx="17">
                  <c:v>7.470583826917423</c:v>
                </c:pt>
                <c:pt idx="18">
                  <c:v>9.0046728191484995</c:v>
                </c:pt>
                <c:pt idx="19">
                  <c:v>5.2771850762228665</c:v>
                </c:pt>
                <c:pt idx="20">
                  <c:v>9.2645949968223231</c:v>
                </c:pt>
                <c:pt idx="21">
                  <c:v>7.019486921806978</c:v>
                </c:pt>
                <c:pt idx="22">
                  <c:v>6.1639812887548064</c:v>
                </c:pt>
                <c:pt idx="23">
                  <c:v>5.7449920463208279</c:v>
                </c:pt>
                <c:pt idx="24">
                  <c:v>4.4738117013327026</c:v>
                </c:pt>
                <c:pt idx="25">
                  <c:v>4.1380466517645322</c:v>
                </c:pt>
                <c:pt idx="26">
                  <c:v>3.5219356382982685</c:v>
                </c:pt>
                <c:pt idx="27">
                  <c:v>5.7970659445434478</c:v>
                </c:pt>
                <c:pt idx="28">
                  <c:v>6.7520868160848622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排出量比較シート!$BJ$21:$BJ$50</c:f>
              <c:numCache>
                <c:formatCode>#,##0_);[Red]\(#,##0\)</c:formatCode>
                <c:ptCount val="30"/>
                <c:pt idx="0">
                  <c:v>7.5867665324330078</c:v>
                </c:pt>
                <c:pt idx="1">
                  <c:v>12.580558801967257</c:v>
                </c:pt>
                <c:pt idx="2">
                  <c:v>8.101464282498366</c:v>
                </c:pt>
                <c:pt idx="3">
                  <c:v>12.109343525285798</c:v>
                </c:pt>
                <c:pt idx="4">
                  <c:v>11.069113574875786</c:v>
                </c:pt>
                <c:pt idx="5">
                  <c:v>9.9964373259119004</c:v>
                </c:pt>
                <c:pt idx="6">
                  <c:v>8.366162697747006</c:v>
                </c:pt>
                <c:pt idx="7">
                  <c:v>5.9451346359926767</c:v>
                </c:pt>
                <c:pt idx="8">
                  <c:v>12.843187239124072</c:v>
                </c:pt>
                <c:pt idx="9">
                  <c:v>7.1432954671379125</c:v>
                </c:pt>
                <c:pt idx="10">
                  <c:v>6.5129414233232685</c:v>
                </c:pt>
                <c:pt idx="11">
                  <c:v>6.7680507195805255</c:v>
                </c:pt>
                <c:pt idx="12">
                  <c:v>5.1997730235980137</c:v>
                </c:pt>
                <c:pt idx="13">
                  <c:v>5.7198660603200713</c:v>
                </c:pt>
                <c:pt idx="14">
                  <c:v>4.5427938384988424</c:v>
                </c:pt>
                <c:pt idx="15">
                  <c:v>12.220479203748406</c:v>
                </c:pt>
                <c:pt idx="16">
                  <c:v>4.9205024000452218</c:v>
                </c:pt>
                <c:pt idx="17">
                  <c:v>10.966868750690187</c:v>
                </c:pt>
                <c:pt idx="18">
                  <c:v>5.4708524492586701</c:v>
                </c:pt>
                <c:pt idx="19">
                  <c:v>7.5219515305821858</c:v>
                </c:pt>
                <c:pt idx="20">
                  <c:v>11.398075183125107</c:v>
                </c:pt>
                <c:pt idx="21">
                  <c:v>8.4351980719134527</c:v>
                </c:pt>
                <c:pt idx="22">
                  <c:v>5.3415059744847326</c:v>
                </c:pt>
                <c:pt idx="23">
                  <c:v>8.6854231593162012</c:v>
                </c:pt>
                <c:pt idx="24">
                  <c:v>7.0685738743293172</c:v>
                </c:pt>
                <c:pt idx="25">
                  <c:v>9.7404406230834706</c:v>
                </c:pt>
                <c:pt idx="26">
                  <c:v>6.8498282914545401</c:v>
                </c:pt>
                <c:pt idx="27">
                  <c:v>12.287160610825973</c:v>
                </c:pt>
                <c:pt idx="28">
                  <c:v>10.544553172532275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排出量比較シート!$BK$21:$BK$50</c:f>
              <c:numCache>
                <c:formatCode>#,##0_);[Red]\(#,##0\)</c:formatCode>
                <c:ptCount val="30"/>
                <c:pt idx="0">
                  <c:v>3.5765526014101496</c:v>
                </c:pt>
                <c:pt idx="1">
                  <c:v>14.550058687804608</c:v>
                </c:pt>
                <c:pt idx="2">
                  <c:v>13.394246427823088</c:v>
                </c:pt>
                <c:pt idx="3">
                  <c:v>16.562916606634204</c:v>
                </c:pt>
                <c:pt idx="4">
                  <c:v>17.54742131896197</c:v>
                </c:pt>
                <c:pt idx="5">
                  <c:v>10.634848562863496</c:v>
                </c:pt>
                <c:pt idx="6">
                  <c:v>13.494101459380611</c:v>
                </c:pt>
                <c:pt idx="7">
                  <c:v>17.922063524333502</c:v>
                </c:pt>
                <c:pt idx="8">
                  <c:v>9.4818194890751535</c:v>
                </c:pt>
                <c:pt idx="9">
                  <c:v>12.022529634309517</c:v>
                </c:pt>
                <c:pt idx="10">
                  <c:v>17.999246356439862</c:v>
                </c:pt>
                <c:pt idx="11">
                  <c:v>14.09743655126255</c:v>
                </c:pt>
                <c:pt idx="12">
                  <c:v>9.7832431782395517</c:v>
                </c:pt>
                <c:pt idx="13">
                  <c:v>17.207625495436801</c:v>
                </c:pt>
                <c:pt idx="14">
                  <c:v>11.474949841435768</c:v>
                </c:pt>
                <c:pt idx="15">
                  <c:v>13.666021689923001</c:v>
                </c:pt>
                <c:pt idx="16">
                  <c:v>14.249970444049199</c:v>
                </c:pt>
                <c:pt idx="17">
                  <c:v>16.76019443515386</c:v>
                </c:pt>
                <c:pt idx="18">
                  <c:v>13.536698384437686</c:v>
                </c:pt>
                <c:pt idx="19">
                  <c:v>12.451080060112318</c:v>
                </c:pt>
                <c:pt idx="20">
                  <c:v>11.637653937534013</c:v>
                </c:pt>
                <c:pt idx="21">
                  <c:v>12.138120287344833</c:v>
                </c:pt>
                <c:pt idx="22">
                  <c:v>36.998445302718665</c:v>
                </c:pt>
                <c:pt idx="23">
                  <c:v>12.808760237261948</c:v>
                </c:pt>
                <c:pt idx="24">
                  <c:v>11.818463501268315</c:v>
                </c:pt>
                <c:pt idx="25">
                  <c:v>14.77786938026933</c:v>
                </c:pt>
                <c:pt idx="26">
                  <c:v>11.544515691777939</c:v>
                </c:pt>
                <c:pt idx="27">
                  <c:v>10.079405969553434</c:v>
                </c:pt>
                <c:pt idx="28">
                  <c:v>15.580387626348525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排出量比較シート!$BQ$21:$BQ$50</c:f>
              <c:numCache>
                <c:formatCode>#,##0_);[Red]\(#,##0\)</c:formatCode>
                <c:ptCount val="30"/>
                <c:pt idx="0">
                  <c:v>0.35353842199449981</c:v>
                </c:pt>
                <c:pt idx="1">
                  <c:v>0.66787745994149283</c:v>
                </c:pt>
                <c:pt idx="2">
                  <c:v>0</c:v>
                </c:pt>
                <c:pt idx="3">
                  <c:v>0.47125911529327841</c:v>
                </c:pt>
                <c:pt idx="4">
                  <c:v>0</c:v>
                </c:pt>
                <c:pt idx="5">
                  <c:v>0.5270069500803487</c:v>
                </c:pt>
                <c:pt idx="6">
                  <c:v>0.42458735695737138</c:v>
                </c:pt>
                <c:pt idx="7">
                  <c:v>0.68564684199999992</c:v>
                </c:pt>
                <c:pt idx="8">
                  <c:v>0.82492281339999995</c:v>
                </c:pt>
                <c:pt idx="9">
                  <c:v>0.75576912049952982</c:v>
                </c:pt>
                <c:pt idx="10">
                  <c:v>1.165601789244207</c:v>
                </c:pt>
                <c:pt idx="11">
                  <c:v>0.77093728695622155</c:v>
                </c:pt>
                <c:pt idx="12">
                  <c:v>0</c:v>
                </c:pt>
                <c:pt idx="13">
                  <c:v>0.5057064123489371</c:v>
                </c:pt>
                <c:pt idx="14">
                  <c:v>0.47966650120140358</c:v>
                </c:pt>
                <c:pt idx="15">
                  <c:v>1.075629609298181</c:v>
                </c:pt>
                <c:pt idx="16">
                  <c:v>0.58230203748021536</c:v>
                </c:pt>
                <c:pt idx="17">
                  <c:v>0</c:v>
                </c:pt>
                <c:pt idx="18">
                  <c:v>0</c:v>
                </c:pt>
                <c:pt idx="19">
                  <c:v>0.60779345219873526</c:v>
                </c:pt>
                <c:pt idx="20">
                  <c:v>0</c:v>
                </c:pt>
                <c:pt idx="21">
                  <c:v>1.0936638111032571</c:v>
                </c:pt>
                <c:pt idx="22">
                  <c:v>1.0692326399400001</c:v>
                </c:pt>
                <c:pt idx="23">
                  <c:v>2.170372272518077</c:v>
                </c:pt>
                <c:pt idx="24">
                  <c:v>0</c:v>
                </c:pt>
                <c:pt idx="25">
                  <c:v>0.83640433954806581</c:v>
                </c:pt>
                <c:pt idx="26">
                  <c:v>0.56497209739021781</c:v>
                </c:pt>
                <c:pt idx="27">
                  <c:v>0.55198513028747775</c:v>
                </c:pt>
                <c:pt idx="28">
                  <c:v>0.84601833026016449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排出量比較シート!$BR$21:$BR$50</c:f>
              <c:numCache>
                <c:formatCode>#,##0_);[Red]\(#,##0\)</c:formatCode>
                <c:ptCount val="30"/>
                <c:pt idx="0">
                  <c:v>11.558040031528702</c:v>
                </c:pt>
                <c:pt idx="1">
                  <c:v>49.997064012565971</c:v>
                </c:pt>
                <c:pt idx="2">
                  <c:v>36.454081379213193</c:v>
                </c:pt>
                <c:pt idx="3">
                  <c:v>98.306231099026277</c:v>
                </c:pt>
                <c:pt idx="4">
                  <c:v>137.08489279387427</c:v>
                </c:pt>
                <c:pt idx="5">
                  <c:v>31.089550618291682</c:v>
                </c:pt>
                <c:pt idx="6">
                  <c:v>51.490776003888222</c:v>
                </c:pt>
                <c:pt idx="7">
                  <c:v>36.934521300310983</c:v>
                </c:pt>
                <c:pt idx="8">
                  <c:v>49.925444427595529</c:v>
                </c:pt>
                <c:pt idx="9">
                  <c:v>75.609598594747993</c:v>
                </c:pt>
                <c:pt idx="10">
                  <c:v>38.88367240405077</c:v>
                </c:pt>
                <c:pt idx="11">
                  <c:v>34.208749626039697</c:v>
                </c:pt>
                <c:pt idx="12">
                  <c:v>20.745680343868944</c:v>
                </c:pt>
                <c:pt idx="13">
                  <c:v>84.471309010196748</c:v>
                </c:pt>
                <c:pt idx="14">
                  <c:v>23.248387977763361</c:v>
                </c:pt>
                <c:pt idx="15">
                  <c:v>72.042250931613552</c:v>
                </c:pt>
                <c:pt idx="16">
                  <c:v>28.848403381939054</c:v>
                </c:pt>
                <c:pt idx="17">
                  <c:v>54.892366000685215</c:v>
                </c:pt>
                <c:pt idx="18">
                  <c:v>31.438666062047965</c:v>
                </c:pt>
                <c:pt idx="19">
                  <c:v>33.395226334031832</c:v>
                </c:pt>
                <c:pt idx="20">
                  <c:v>39.938676311306338</c:v>
                </c:pt>
                <c:pt idx="21">
                  <c:v>41.575388450506338</c:v>
                </c:pt>
                <c:pt idx="22">
                  <c:v>51.162185671923041</c:v>
                </c:pt>
                <c:pt idx="23">
                  <c:v>37.817553698799337</c:v>
                </c:pt>
                <c:pt idx="24">
                  <c:v>39.663081049739723</c:v>
                </c:pt>
                <c:pt idx="25">
                  <c:v>62.673248735965892</c:v>
                </c:pt>
                <c:pt idx="26">
                  <c:v>29.722520985697219</c:v>
                </c:pt>
                <c:pt idx="27">
                  <c:v>89.739046449786912</c:v>
                </c:pt>
                <c:pt idx="28">
                  <c:v>66.401940070884933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c:ext uri="{02D57815-91ED-43cb-92C2-25804820EDAC}">
                        <c15:formulaRef>
                          <c15:sqref>排出量比較シート!$BF$21:$BF$68</c15:sqref>
                        </c15:formulaRef>
                      </c:ext>
                    </c:extLst>
                    <c:numCache>
                      <c:formatCode>#,##0_);[Red]\(#,##0\)</c:formatCode>
                      <c:ptCount val="48"/>
                      <c:pt idx="0">
                        <c:v>0</c:v>
                      </c:pt>
                      <c:pt idx="1">
                        <c:v>10.986947012875589</c:v>
                      </c:pt>
                      <c:pt idx="2">
                        <c:v>6.1618756595191506</c:v>
                      </c:pt>
                      <c:pt idx="3">
                        <c:v>30.61232794477429</c:v>
                      </c:pt>
                      <c:pt idx="4">
                        <c:v>90.619761968672222</c:v>
                      </c:pt>
                      <c:pt idx="5">
                        <c:v>3.022119640303746</c:v>
                      </c:pt>
                      <c:pt idx="6">
                        <c:v>16.133173902580069</c:v>
                      </c:pt>
                      <c:pt idx="7">
                        <c:v>1.129526051717604</c:v>
                      </c:pt>
                      <c:pt idx="8">
                        <c:v>8.4702930019268834</c:v>
                      </c:pt>
                      <c:pt idx="9">
                        <c:v>48.194784971055668</c:v>
                      </c:pt>
                      <c:pt idx="10">
                        <c:v>0.92449655316283008</c:v>
                      </c:pt>
                      <c:pt idx="11">
                        <c:v>6.1615172271554961</c:v>
                      </c:pt>
                      <c:pt idx="12">
                        <c:v>0.50468412036837018</c:v>
                      </c:pt>
                      <c:pt idx="13">
                        <c:v>56.049136447758713</c:v>
                      </c:pt>
                      <c:pt idx="14">
                        <c:v>3.0553356971782661</c:v>
                      </c:pt>
                      <c:pt idx="15">
                        <c:v>4.9936393375593848</c:v>
                      </c:pt>
                      <c:pt idx="16">
                        <c:v>4.1052378900143092</c:v>
                      </c:pt>
                      <c:pt idx="17">
                        <c:v>0</c:v>
                      </c:pt>
                      <c:pt idx="18">
                        <c:v>0</c:v>
                      </c:pt>
                      <c:pt idx="19">
                        <c:v>4.0770851533307937</c:v>
                      </c:pt>
                      <c:pt idx="20">
                        <c:v>4.7238875638789732</c:v>
                      </c:pt>
                      <c:pt idx="21">
                        <c:v>8.2820610963516241</c:v>
                      </c:pt>
                      <c:pt idx="22">
                        <c:v>0.40988694654670699</c:v>
                      </c:pt>
                      <c:pt idx="23">
                        <c:v>3.975657134204396</c:v>
                      </c:pt>
                      <c:pt idx="24">
                        <c:v>6.8315739895840082</c:v>
                      </c:pt>
                      <c:pt idx="25">
                        <c:v>25.900858536161291</c:v>
                      </c:pt>
                      <c:pt idx="26">
                        <c:v>1.3863145840782569</c:v>
                      </c:pt>
                      <c:pt idx="27">
                        <c:v>53.914561039773638</c:v>
                      </c:pt>
                      <c:pt idx="28">
                        <c:v>16.04601130103628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1.0940727403232674E-2</c:v>
                      </c:pt>
                      <c:pt idx="1">
                        <c:v>1.0650264555100155</c:v>
                      </c:pt>
                      <c:pt idx="2">
                        <c:v>1.3111227578348115</c:v>
                      </c:pt>
                      <c:pt idx="3">
                        <c:v>0.67509873682602084</c:v>
                      </c:pt>
                      <c:pt idx="4">
                        <c:v>0.61108075316148425</c:v>
                      </c:pt>
                      <c:pt idx="5">
                        <c:v>0.29444050639574099</c:v>
                      </c:pt>
                      <c:pt idx="6">
                        <c:v>0.48001989820075491</c:v>
                      </c:pt>
                      <c:pt idx="7">
                        <c:v>0.62690538301604704</c:v>
                      </c:pt>
                      <c:pt idx="8">
                        <c:v>0.79486973013292828</c:v>
                      </c:pt>
                      <c:pt idx="9">
                        <c:v>0.56672967948745245</c:v>
                      </c:pt>
                      <c:pt idx="10">
                        <c:v>0.86772548107108505</c:v>
                      </c:pt>
                      <c:pt idx="11">
                        <c:v>0.54703637016163364</c:v>
                      </c:pt>
                      <c:pt idx="12">
                        <c:v>0.41974919396924321</c:v>
                      </c:pt>
                      <c:pt idx="13">
                        <c:v>0.36121055979086814</c:v>
                      </c:pt>
                      <c:pt idx="14">
                        <c:v>0.16184935684961013</c:v>
                      </c:pt>
                      <c:pt idx="15">
                        <c:v>0.8089545208518697</c:v>
                      </c:pt>
                      <c:pt idx="16">
                        <c:v>0.29591818865670222</c:v>
                      </c:pt>
                      <c:pt idx="17">
                        <c:v>0.45394570234853115</c:v>
                      </c:pt>
                      <c:pt idx="18">
                        <c:v>1.898121603248861</c:v>
                      </c:pt>
                      <c:pt idx="19">
                        <c:v>0.91902110187154462</c:v>
                      </c:pt>
                      <c:pt idx="20">
                        <c:v>0.43648625225820303</c:v>
                      </c:pt>
                      <c:pt idx="21">
                        <c:v>0.71070205564877642</c:v>
                      </c:pt>
                      <c:pt idx="22">
                        <c:v>0.50644121137766951</c:v>
                      </c:pt>
                      <c:pt idx="23">
                        <c:v>0.66902773311730213</c:v>
                      </c:pt>
                      <c:pt idx="24">
                        <c:v>0.88246215824443019</c:v>
                      </c:pt>
                      <c:pt idx="25">
                        <c:v>0.74087857865220119</c:v>
                      </c:pt>
                      <c:pt idx="26">
                        <c:v>0.72469546724964384</c:v>
                      </c:pt>
                      <c:pt idx="27">
                        <c:v>1.3269182068649374</c:v>
                      </c:pt>
                      <c:pt idx="28">
                        <c:v>0.8904319546067343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4.9073689440482244</c:v>
                      </c:pt>
                      <c:pt idx="2">
                        <c:v>2.7745354802705835</c:v>
                      </c:pt>
                      <c:pt idx="3">
                        <c:v>29.347038041634924</c:v>
                      </c:pt>
                      <c:pt idx="4">
                        <c:v>11.418135661894384</c:v>
                      </c:pt>
                      <c:pt idx="5">
                        <c:v>1.4401916600150886</c:v>
                      </c:pt>
                      <c:pt idx="6">
                        <c:v>8.8202838657669815</c:v>
                      </c:pt>
                      <c:pt idx="7">
                        <c:v>3.7418509638088038</c:v>
                      </c:pt>
                      <c:pt idx="8">
                        <c:v>12.324839310356785</c:v>
                      </c:pt>
                      <c:pt idx="9">
                        <c:v>3.5734358808469544</c:v>
                      </c:pt>
                      <c:pt idx="10">
                        <c:v>3.3050050069862849</c:v>
                      </c:pt>
                      <c:pt idx="11">
                        <c:v>2.0646518422671289</c:v>
                      </c:pt>
                      <c:pt idx="12">
                        <c:v>1.0837478606970168</c:v>
                      </c:pt>
                      <c:pt idx="13">
                        <c:v>0.82104586188543593</c:v>
                      </c:pt>
                      <c:pt idx="14">
                        <c:v>0.4965728861499894</c:v>
                      </c:pt>
                      <c:pt idx="15">
                        <c:v>33.574177627102209</c:v>
                      </c:pt>
                      <c:pt idx="16">
                        <c:v>2.8350697568731906E-2</c:v>
                      </c:pt>
                      <c:pt idx="17">
                        <c:v>19.240773285575219</c:v>
                      </c:pt>
                      <c:pt idx="18">
                        <c:v>1.5283208059542508</c:v>
                      </c:pt>
                      <c:pt idx="19">
                        <c:v>2.5411099597133897</c:v>
                      </c:pt>
                      <c:pt idx="20">
                        <c:v>2.4779783776877173</c:v>
                      </c:pt>
                      <c:pt idx="21">
                        <c:v>3.8961562063374151</c:v>
                      </c:pt>
                      <c:pt idx="22">
                        <c:v>0.67269230810045921</c:v>
                      </c:pt>
                      <c:pt idx="23">
                        <c:v>3.763321116060578</c:v>
                      </c:pt>
                      <c:pt idx="24">
                        <c:v>8.5881958249809482</c:v>
                      </c:pt>
                      <c:pt idx="25">
                        <c:v>6.5387506264869959</c:v>
                      </c:pt>
                      <c:pt idx="26">
                        <c:v>5.1302592154483531</c:v>
                      </c:pt>
                      <c:pt idx="27">
                        <c:v>5.781949547938007</c:v>
                      </c:pt>
                      <c:pt idx="28">
                        <c:v>15.742450870016087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3.235214804188975</c:v>
                      </c:pt>
                      <c:pt idx="1">
                        <c:v>14.212199717675514</c:v>
                      </c:pt>
                      <c:pt idx="2">
                        <c:v>13.062873406509734</c:v>
                      </c:pt>
                      <c:pt idx="3">
                        <c:v>16.241508361228671</c:v>
                      </c:pt>
                      <c:pt idx="4">
                        <c:v>17.120515921482848</c:v>
                      </c:pt>
                      <c:pt idx="5">
                        <c:v>10.3036524310633</c:v>
                      </c:pt>
                      <c:pt idx="6">
                        <c:v>13.163435996119883</c:v>
                      </c:pt>
                      <c:pt idx="7">
                        <c:v>16.222591845924274</c:v>
                      </c:pt>
                      <c:pt idx="8">
                        <c:v>9.1437246662618499</c:v>
                      </c:pt>
                      <c:pt idx="9">
                        <c:v>11.69239483958826</c:v>
                      </c:pt>
                      <c:pt idx="10">
                        <c:v>17.679371153481686</c:v>
                      </c:pt>
                      <c:pt idx="11">
                        <c:v>13.772254662909678</c:v>
                      </c:pt>
                      <c:pt idx="12">
                        <c:v>9.4606556694129758</c:v>
                      </c:pt>
                      <c:pt idx="13">
                        <c:v>9.924171565032049</c:v>
                      </c:pt>
                      <c:pt idx="14">
                        <c:v>11.165511119753832</c:v>
                      </c:pt>
                      <c:pt idx="15">
                        <c:v>13.348092271609548</c:v>
                      </c:pt>
                      <c:pt idx="16">
                        <c:v>13.942123727985672</c:v>
                      </c:pt>
                      <c:pt idx="17">
                        <c:v>16.450814676642977</c:v>
                      </c:pt>
                      <c:pt idx="18">
                        <c:v>13.18059114011545</c:v>
                      </c:pt>
                      <c:pt idx="19">
                        <c:v>12.131086930812039</c:v>
                      </c:pt>
                      <c:pt idx="20">
                        <c:v>11.343073934957232</c:v>
                      </c:pt>
                      <c:pt idx="21">
                        <c:v>11.821134279768216</c:v>
                      </c:pt>
                      <c:pt idx="22">
                        <c:v>10.983092920398843</c:v>
                      </c:pt>
                      <c:pt idx="23">
                        <c:v>12.492481787737958</c:v>
                      </c:pt>
                      <c:pt idx="24">
                        <c:v>11.504661504928517</c:v>
                      </c:pt>
                      <c:pt idx="25">
                        <c:v>14.466425910771619</c:v>
                      </c:pt>
                      <c:pt idx="26">
                        <c:v>11.234133559359169</c:v>
                      </c:pt>
                      <c:pt idx="27">
                        <c:v>9.7707337690951768</c:v>
                      </c:pt>
                      <c:pt idx="28">
                        <c:v>15.278319301048114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3.6034800409280532</c:v>
                </c:pt>
                <c:pt idx="2">
                  <c:v>1.0064764687890593</c:v>
                </c:pt>
                <c:pt idx="3">
                  <c:v>2.0926136862015223</c:v>
                </c:pt>
                <c:pt idx="4">
                  <c:v>5.7576285267492135</c:v>
                </c:pt>
                <c:pt idx="5">
                  <c:v>7.9111388069669735</c:v>
                </c:pt>
                <c:pt idx="7">
                  <c:v>12.142892424627371</c:v>
                </c:pt>
                <c:pt idx="8">
                  <c:v>0.31559873911890729</c:v>
                </c:pt>
                <c:pt idx="9">
                  <c:v>0</c:v>
                </c:pt>
                <c:pt idx="10">
                  <c:v>0.38932001040772529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6.7025701959186348</c:v>
                </c:pt>
                <c:pt idx="4">
                  <c:v>5.7576285267492135</c:v>
                </c:pt>
                <c:pt idx="5">
                  <c:v>7.9111388069669735</c:v>
                </c:pt>
                <c:pt idx="6">
                  <c:v>12.458491163746279</c:v>
                </c:pt>
                <c:pt idx="10">
                  <c:v>0.38932001040772529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1049862.0588150211</c:v>
                </c:pt>
                <c:pt idx="1">
                  <c:v>2810231.9070312032</c:v>
                </c:pt>
                <c:pt idx="2">
                  <c:v>3347624.4307805058</c:v>
                </c:pt>
                <c:pt idx="3">
                  <c:v>265050.01366532681</c:v>
                </c:pt>
                <c:pt idx="4">
                  <c:v>4845051.5180005552</c:v>
                </c:pt>
                <c:pt idx="5">
                  <c:v>690662.01025844039</c:v>
                </c:pt>
                <c:pt idx="6">
                  <c:v>417348.80289208051</c:v>
                </c:pt>
                <c:pt idx="7">
                  <c:v>2577242.2373738303</c:v>
                </c:pt>
                <c:pt idx="8">
                  <c:v>8514135.1580296867</c:v>
                </c:pt>
                <c:pt idx="9">
                  <c:v>1496390.8861171645</c:v>
                </c:pt>
                <c:pt idx="10">
                  <c:v>725364.19985954324</c:v>
                </c:pt>
                <c:pt idx="11">
                  <c:v>470480.93675921008</c:v>
                </c:pt>
                <c:pt idx="12">
                  <c:v>466966.48080396699</c:v>
                </c:pt>
                <c:pt idx="13">
                  <c:v>1561747.5963185399</c:v>
                </c:pt>
                <c:pt idx="14">
                  <c:v>841093.10482406663</c:v>
                </c:pt>
                <c:pt idx="15">
                  <c:v>2845081.0060206107</c:v>
                </c:pt>
                <c:pt idx="16">
                  <c:v>687224.22951152804</c:v>
                </c:pt>
                <c:pt idx="17">
                  <c:v>3021930.6247702935</c:v>
                </c:pt>
                <c:pt idx="18">
                  <c:v>995645.72280431108</c:v>
                </c:pt>
                <c:pt idx="19">
                  <c:v>386928.34983987268</c:v>
                </c:pt>
                <c:pt idx="20">
                  <c:v>442866.85042210389</c:v>
                </c:pt>
                <c:pt idx="21">
                  <c:v>6148110.315382544</c:v>
                </c:pt>
                <c:pt idx="22">
                  <c:v>465776.20691089367</c:v>
                </c:pt>
                <c:pt idx="23">
                  <c:v>1284485.5528319119</c:v>
                </c:pt>
                <c:pt idx="24">
                  <c:v>1653356.7384508399</c:v>
                </c:pt>
                <c:pt idx="25">
                  <c:v>2565425.0479301759</c:v>
                </c:pt>
                <c:pt idx="26">
                  <c:v>482281.36127657164</c:v>
                </c:pt>
                <c:pt idx="27">
                  <c:v>3081804.0592208761</c:v>
                </c:pt>
                <c:pt idx="28">
                  <c:v>2056516.1111586574</c:v>
                </c:pt>
                <c:pt idx="29">
                  <c:v>1546564.9340639645</c:v>
                </c:pt>
                <c:pt idx="30">
                  <c:v>1300163.9755930984</c:v>
                </c:pt>
                <c:pt idx="31">
                  <c:v>933716.06733845733</c:v>
                </c:pt>
                <c:pt idx="32">
                  <c:v>266965.08970626892</c:v>
                </c:pt>
                <c:pt idx="33">
                  <c:v>2960216.527612891</c:v>
                </c:pt>
                <c:pt idx="34">
                  <c:v>3284330.1256524473</c:v>
                </c:pt>
                <c:pt idx="35">
                  <c:v>1167510.249658748</c:v>
                </c:pt>
                <c:pt idx="36">
                  <c:v>337560.27570965904</c:v>
                </c:pt>
                <c:pt idx="37">
                  <c:v>3921089.3376271743</c:v>
                </c:pt>
                <c:pt idx="38">
                  <c:v>1356765.5183380209</c:v>
                </c:pt>
                <c:pt idx="39">
                  <c:v>1355201.2594108442</c:v>
                </c:pt>
                <c:pt idx="40">
                  <c:v>2292132.9632571088</c:v>
                </c:pt>
                <c:pt idx="41">
                  <c:v>1629167.7707193629</c:v>
                </c:pt>
                <c:pt idx="42">
                  <c:v>1084022.7185239585</c:v>
                </c:pt>
                <c:pt idx="43">
                  <c:v>279124.8519055036</c:v>
                </c:pt>
                <c:pt idx="44">
                  <c:v>533715.65991413267</c:v>
                </c:pt>
                <c:pt idx="45">
                  <c:v>469758.25610010803</c:v>
                </c:pt>
                <c:pt idx="46">
                  <c:v>707958.31251118227</c:v>
                </c:pt>
                <c:pt idx="47">
                  <c:v>6027751.6373457033</c:v>
                </c:pt>
                <c:pt idx="48">
                  <c:v>838809.04624596995</c:v>
                </c:pt>
                <c:pt idx="49">
                  <c:v>535100.00364968763</c:v>
                </c:pt>
                <c:pt idx="50">
                  <c:v>778916.31786893879</c:v>
                </c:pt>
                <c:pt idx="51">
                  <c:v>3636977.417642626</c:v>
                </c:pt>
                <c:pt idx="52">
                  <c:v>5325028.5574478582</c:v>
                </c:pt>
                <c:pt idx="53">
                  <c:v>385559.34237973468</c:v>
                </c:pt>
                <c:pt idx="54">
                  <c:v>468205.35658817214</c:v>
                </c:pt>
                <c:pt idx="55">
                  <c:v>1972609.6159153001</c:v>
                </c:pt>
                <c:pt idx="56">
                  <c:v>899360.79989888752</c:v>
                </c:pt>
                <c:pt idx="57">
                  <c:v>313687.1060729879</c:v>
                </c:pt>
                <c:pt idx="58">
                  <c:v>120645.66919988531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1049862.0588150211</c:v>
                </c:pt>
                <c:pt idx="1">
                  <c:v>2810231.9070312032</c:v>
                </c:pt>
                <c:pt idx="2">
                  <c:v>3347624.4307805058</c:v>
                </c:pt>
                <c:pt idx="3">
                  <c:v>265050.01366532681</c:v>
                </c:pt>
                <c:pt idx="4">
                  <c:v>4845051.5180005552</c:v>
                </c:pt>
                <c:pt idx="5">
                  <c:v>690662.01025844039</c:v>
                </c:pt>
                <c:pt idx="6">
                  <c:v>417348.80289208051</c:v>
                </c:pt>
                <c:pt idx="7">
                  <c:v>2577242.2373738303</c:v>
                </c:pt>
                <c:pt idx="8">
                  <c:v>8514135.1580296867</c:v>
                </c:pt>
                <c:pt idx="9">
                  <c:v>1496390.8861171645</c:v>
                </c:pt>
                <c:pt idx="10">
                  <c:v>725364.19985954324</c:v>
                </c:pt>
                <c:pt idx="11">
                  <c:v>470480.93675921008</c:v>
                </c:pt>
                <c:pt idx="12">
                  <c:v>466966.48080396699</c:v>
                </c:pt>
                <c:pt idx="13">
                  <c:v>1561747.5963185399</c:v>
                </c:pt>
                <c:pt idx="14">
                  <c:v>841093.10482406663</c:v>
                </c:pt>
                <c:pt idx="15">
                  <c:v>2845081.0060206107</c:v>
                </c:pt>
                <c:pt idx="16">
                  <c:v>687224.22951152804</c:v>
                </c:pt>
                <c:pt idx="17">
                  <c:v>3021930.6247702935</c:v>
                </c:pt>
                <c:pt idx="18">
                  <c:v>995645.72280431108</c:v>
                </c:pt>
                <c:pt idx="19">
                  <c:v>386928.34983987268</c:v>
                </c:pt>
                <c:pt idx="20">
                  <c:v>442866.85042210389</c:v>
                </c:pt>
                <c:pt idx="21">
                  <c:v>6148110.315382544</c:v>
                </c:pt>
                <c:pt idx="22">
                  <c:v>465776.20691089367</c:v>
                </c:pt>
                <c:pt idx="23">
                  <c:v>1284485.5528319119</c:v>
                </c:pt>
                <c:pt idx="24">
                  <c:v>1653356.7384508399</c:v>
                </c:pt>
                <c:pt idx="25">
                  <c:v>2565425.0479301759</c:v>
                </c:pt>
                <c:pt idx="26">
                  <c:v>482281.36127657164</c:v>
                </c:pt>
                <c:pt idx="27">
                  <c:v>3081804.0592208761</c:v>
                </c:pt>
                <c:pt idx="28">
                  <c:v>2056516.1111586574</c:v>
                </c:pt>
                <c:pt idx="29">
                  <c:v>1546564.9340639645</c:v>
                </c:pt>
                <c:pt idx="30">
                  <c:v>1300163.9755930984</c:v>
                </c:pt>
                <c:pt idx="31">
                  <c:v>933716.06733845733</c:v>
                </c:pt>
                <c:pt idx="32">
                  <c:v>266965.08970626892</c:v>
                </c:pt>
                <c:pt idx="33">
                  <c:v>2960216.527612891</c:v>
                </c:pt>
                <c:pt idx="34">
                  <c:v>3284330.1256524473</c:v>
                </c:pt>
                <c:pt idx="35">
                  <c:v>1167510.249658748</c:v>
                </c:pt>
                <c:pt idx="36">
                  <c:v>337560.27570965904</c:v>
                </c:pt>
                <c:pt idx="37">
                  <c:v>3921089.3376271743</c:v>
                </c:pt>
                <c:pt idx="38">
                  <c:v>1356765.5183380209</c:v>
                </c:pt>
                <c:pt idx="39">
                  <c:v>1355201.2594108442</c:v>
                </c:pt>
                <c:pt idx="40">
                  <c:v>2292132.9632571088</c:v>
                </c:pt>
                <c:pt idx="41">
                  <c:v>1629167.7707193629</c:v>
                </c:pt>
                <c:pt idx="42">
                  <c:v>1084022.7185239585</c:v>
                </c:pt>
                <c:pt idx="43">
                  <c:v>279124.8519055036</c:v>
                </c:pt>
                <c:pt idx="44">
                  <c:v>533715.65991413267</c:v>
                </c:pt>
                <c:pt idx="45">
                  <c:v>469758.25610010803</c:v>
                </c:pt>
                <c:pt idx="46">
                  <c:v>707958.31251118227</c:v>
                </c:pt>
                <c:pt idx="47">
                  <c:v>6027751.6373457033</c:v>
                </c:pt>
                <c:pt idx="48">
                  <c:v>838809.04624596995</c:v>
                </c:pt>
                <c:pt idx="49">
                  <c:v>535100.00364968763</c:v>
                </c:pt>
                <c:pt idx="50">
                  <c:v>778916.31786893879</c:v>
                </c:pt>
                <c:pt idx="51">
                  <c:v>3636977.417642626</c:v>
                </c:pt>
                <c:pt idx="52">
                  <c:v>5325028.5574478582</c:v>
                </c:pt>
                <c:pt idx="53">
                  <c:v>385559.34237973468</c:v>
                </c:pt>
                <c:pt idx="54">
                  <c:v>468205.35658817214</c:v>
                </c:pt>
                <c:pt idx="55">
                  <c:v>1972609.6159153001</c:v>
                </c:pt>
                <c:pt idx="56">
                  <c:v>899360.79989888752</c:v>
                </c:pt>
                <c:pt idx="57">
                  <c:v>313687.1060729879</c:v>
                </c:pt>
                <c:pt idx="58">
                  <c:v>120645.66919988531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74401.787184978893</c:v>
                </c:pt>
                <c:pt idx="1">
                  <c:v>75060.096968797181</c:v>
                </c:pt>
                <c:pt idx="2">
                  <c:v>813823.81521949335</c:v>
                </c:pt>
                <c:pt idx="3">
                  <c:v>39009.020334673151</c:v>
                </c:pt>
                <c:pt idx="4">
                  <c:v>15550.023999444031</c:v>
                </c:pt>
                <c:pt idx="5">
                  <c:v>78505.071741559586</c:v>
                </c:pt>
                <c:pt idx="6">
                  <c:v>109752.81510791949</c:v>
                </c:pt>
                <c:pt idx="7">
                  <c:v>63588.492626169791</c:v>
                </c:pt>
                <c:pt idx="8">
                  <c:v>2329763.8669703137</c:v>
                </c:pt>
                <c:pt idx="9">
                  <c:v>22663.548882835628</c:v>
                </c:pt>
                <c:pt idx="10">
                  <c:v>38681.403140456925</c:v>
                </c:pt>
                <c:pt idx="11">
                  <c:v>46598.932240789945</c:v>
                </c:pt>
                <c:pt idx="12">
                  <c:v>101419.78219603305</c:v>
                </c:pt>
                <c:pt idx="13">
                  <c:v>4111.5636814600566</c:v>
                </c:pt>
                <c:pt idx="14">
                  <c:v>9413.4961759332673</c:v>
                </c:pt>
                <c:pt idx="15">
                  <c:v>11246.203979389356</c:v>
                </c:pt>
                <c:pt idx="16">
                  <c:v>75605.924488471952</c:v>
                </c:pt>
                <c:pt idx="17">
                  <c:v>246897.24022970672</c:v>
                </c:pt>
                <c:pt idx="18">
                  <c:v>14415.45419568903</c:v>
                </c:pt>
                <c:pt idx="19">
                  <c:v>41463.60016012736</c:v>
                </c:pt>
                <c:pt idx="20">
                  <c:v>102065.97957789608</c:v>
                </c:pt>
                <c:pt idx="21">
                  <c:v>2260115.2026174548</c:v>
                </c:pt>
                <c:pt idx="22">
                  <c:v>12801.807089106385</c:v>
                </c:pt>
                <c:pt idx="23">
                  <c:v>25474.373168088092</c:v>
                </c:pt>
                <c:pt idx="24">
                  <c:v>5165.9905491600393</c:v>
                </c:pt>
                <c:pt idx="25">
                  <c:v>592592.98006982438</c:v>
                </c:pt>
                <c:pt idx="26">
                  <c:v>43980.718723428428</c:v>
                </c:pt>
                <c:pt idx="27">
                  <c:v>457244.71177912375</c:v>
                </c:pt>
                <c:pt idx="28">
                  <c:v>331901.45484134287</c:v>
                </c:pt>
                <c:pt idx="29">
                  <c:v>22814.229936035554</c:v>
                </c:pt>
                <c:pt idx="30">
                  <c:v>320540.57240690145</c:v>
                </c:pt>
                <c:pt idx="31">
                  <c:v>130184.98766154255</c:v>
                </c:pt>
                <c:pt idx="32">
                  <c:v>61826.045293731091</c:v>
                </c:pt>
                <c:pt idx="33">
                  <c:v>211647.72638710876</c:v>
                </c:pt>
                <c:pt idx="34">
                  <c:v>26512.713347553308</c:v>
                </c:pt>
                <c:pt idx="35">
                  <c:v>44248.58134125208</c:v>
                </c:pt>
                <c:pt idx="36">
                  <c:v>39760.781290340943</c:v>
                </c:pt>
                <c:pt idx="37">
                  <c:v>41928.878372825682</c:v>
                </c:pt>
                <c:pt idx="38">
                  <c:v>33919.556661979252</c:v>
                </c:pt>
                <c:pt idx="39">
                  <c:v>28924.373589156072</c:v>
                </c:pt>
                <c:pt idx="40">
                  <c:v>312600.11874289112</c:v>
                </c:pt>
                <c:pt idx="41">
                  <c:v>379027.97828063683</c:v>
                </c:pt>
                <c:pt idx="42">
                  <c:v>55759.226476041338</c:v>
                </c:pt>
                <c:pt idx="43">
                  <c:v>56765.910094496372</c:v>
                </c:pt>
                <c:pt idx="44">
                  <c:v>3585.070085867354</c:v>
                </c:pt>
                <c:pt idx="45">
                  <c:v>32746.984899891984</c:v>
                </c:pt>
                <c:pt idx="46">
                  <c:v>45936.841488817736</c:v>
                </c:pt>
                <c:pt idx="47">
                  <c:v>1784035.0046542969</c:v>
                </c:pt>
                <c:pt idx="48">
                  <c:v>11474.86475403009</c:v>
                </c:pt>
                <c:pt idx="49">
                  <c:v>25961.909350312435</c:v>
                </c:pt>
                <c:pt idx="50">
                  <c:v>7123.9431310611699</c:v>
                </c:pt>
                <c:pt idx="51">
                  <c:v>83292.70935737394</c:v>
                </c:pt>
                <c:pt idx="52">
                  <c:v>331537.10855214071</c:v>
                </c:pt>
                <c:pt idx="53">
                  <c:v>95832.037620265255</c:v>
                </c:pt>
                <c:pt idx="54">
                  <c:v>365509.93541182787</c:v>
                </c:pt>
                <c:pt idx="55">
                  <c:v>16345.90308469975</c:v>
                </c:pt>
                <c:pt idx="56">
                  <c:v>141576.2141011123</c:v>
                </c:pt>
                <c:pt idx="57">
                  <c:v>93498.923927012118</c:v>
                </c:pt>
                <c:pt idx="58">
                  <c:v>16584.163800114715</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74401.787184978893</c:v>
                </c:pt>
                <c:pt idx="1">
                  <c:v>75060.096968797181</c:v>
                </c:pt>
                <c:pt idx="2">
                  <c:v>813823.81521949335</c:v>
                </c:pt>
                <c:pt idx="3">
                  <c:v>39009.020334673151</c:v>
                </c:pt>
                <c:pt idx="4">
                  <c:v>15550.023999444031</c:v>
                </c:pt>
                <c:pt idx="5">
                  <c:v>78505.071741559586</c:v>
                </c:pt>
                <c:pt idx="6">
                  <c:v>109752.81510791949</c:v>
                </c:pt>
                <c:pt idx="7">
                  <c:v>63588.492626169791</c:v>
                </c:pt>
                <c:pt idx="8">
                  <c:v>2329763.8669703137</c:v>
                </c:pt>
                <c:pt idx="9">
                  <c:v>22663.548882835628</c:v>
                </c:pt>
                <c:pt idx="10">
                  <c:v>38681.403140456925</c:v>
                </c:pt>
                <c:pt idx="11">
                  <c:v>46598.932240789945</c:v>
                </c:pt>
                <c:pt idx="12">
                  <c:v>101419.78219603305</c:v>
                </c:pt>
                <c:pt idx="13">
                  <c:v>4111.5636814600566</c:v>
                </c:pt>
                <c:pt idx="14">
                  <c:v>9413.4961759332673</c:v>
                </c:pt>
                <c:pt idx="15">
                  <c:v>11246.203979389356</c:v>
                </c:pt>
                <c:pt idx="16">
                  <c:v>75605.924488471952</c:v>
                </c:pt>
                <c:pt idx="17">
                  <c:v>246897.24022970672</c:v>
                </c:pt>
                <c:pt idx="18">
                  <c:v>14415.45419568903</c:v>
                </c:pt>
                <c:pt idx="19">
                  <c:v>41463.60016012736</c:v>
                </c:pt>
                <c:pt idx="20">
                  <c:v>102065.97957789608</c:v>
                </c:pt>
                <c:pt idx="21">
                  <c:v>2260115.2026174548</c:v>
                </c:pt>
                <c:pt idx="22">
                  <c:v>12801.807089106385</c:v>
                </c:pt>
                <c:pt idx="23">
                  <c:v>25474.373168088092</c:v>
                </c:pt>
                <c:pt idx="24">
                  <c:v>5165.9905491600393</c:v>
                </c:pt>
                <c:pt idx="25">
                  <c:v>592592.98006982438</c:v>
                </c:pt>
                <c:pt idx="26">
                  <c:v>43980.718723428428</c:v>
                </c:pt>
                <c:pt idx="27">
                  <c:v>457244.71177912375</c:v>
                </c:pt>
                <c:pt idx="28">
                  <c:v>331901.45484134287</c:v>
                </c:pt>
                <c:pt idx="29">
                  <c:v>22814.229936035554</c:v>
                </c:pt>
                <c:pt idx="30">
                  <c:v>320540.57240690145</c:v>
                </c:pt>
                <c:pt idx="31">
                  <c:v>130184.98766154255</c:v>
                </c:pt>
                <c:pt idx="32">
                  <c:v>61826.045293731091</c:v>
                </c:pt>
                <c:pt idx="33">
                  <c:v>211647.72638710876</c:v>
                </c:pt>
                <c:pt idx="34">
                  <c:v>26512.713347553308</c:v>
                </c:pt>
                <c:pt idx="35">
                  <c:v>44248.58134125208</c:v>
                </c:pt>
                <c:pt idx="36">
                  <c:v>39760.781290340943</c:v>
                </c:pt>
                <c:pt idx="37">
                  <c:v>41928.878372825682</c:v>
                </c:pt>
                <c:pt idx="38">
                  <c:v>33919.556661979252</c:v>
                </c:pt>
                <c:pt idx="39">
                  <c:v>28924.373589156072</c:v>
                </c:pt>
                <c:pt idx="40">
                  <c:v>312600.11874289112</c:v>
                </c:pt>
                <c:pt idx="41">
                  <c:v>379027.97828063683</c:v>
                </c:pt>
                <c:pt idx="42">
                  <c:v>55759.226476041338</c:v>
                </c:pt>
                <c:pt idx="43">
                  <c:v>56765.910094496372</c:v>
                </c:pt>
                <c:pt idx="44">
                  <c:v>3585.070085867354</c:v>
                </c:pt>
                <c:pt idx="45">
                  <c:v>32746.984899891984</c:v>
                </c:pt>
                <c:pt idx="46">
                  <c:v>45936.841488817736</c:v>
                </c:pt>
                <c:pt idx="47">
                  <c:v>1784035.0046542969</c:v>
                </c:pt>
                <c:pt idx="48">
                  <c:v>11474.86475403009</c:v>
                </c:pt>
                <c:pt idx="49">
                  <c:v>25961.909350312435</c:v>
                </c:pt>
                <c:pt idx="50">
                  <c:v>7123.9431310611699</c:v>
                </c:pt>
                <c:pt idx="51">
                  <c:v>83292.70935737394</c:v>
                </c:pt>
                <c:pt idx="52">
                  <c:v>331537.10855214071</c:v>
                </c:pt>
                <c:pt idx="53">
                  <c:v>95832.037620265255</c:v>
                </c:pt>
                <c:pt idx="54">
                  <c:v>365509.93541182787</c:v>
                </c:pt>
                <c:pt idx="55">
                  <c:v>16345.90308469975</c:v>
                </c:pt>
                <c:pt idx="56">
                  <c:v>141576.2141011123</c:v>
                </c:pt>
                <c:pt idx="57">
                  <c:v>93498.923927012118</c:v>
                </c:pt>
                <c:pt idx="58">
                  <c:v>16584.163800114715</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再エネ比較シート!$CO$13:$CO$42</c:f>
              <c:numCache>
                <c:formatCode>0.0%</c:formatCode>
                <c:ptCount val="30"/>
                <c:pt idx="0">
                  <c:v>3.5665294924554183E-2</c:v>
                </c:pt>
                <c:pt idx="1">
                  <c:v>1.8921813637986434E-2</c:v>
                </c:pt>
                <c:pt idx="2">
                  <c:v>5.9864457831325303E-2</c:v>
                </c:pt>
                <c:pt idx="3">
                  <c:v>3.5062089116143169E-2</c:v>
                </c:pt>
                <c:pt idx="4">
                  <c:v>6.8191098407513265E-2</c:v>
                </c:pt>
                <c:pt idx="5">
                  <c:v>2.5745811197384554E-2</c:v>
                </c:pt>
                <c:pt idx="6">
                  <c:v>5.1948051948051951E-2</c:v>
                </c:pt>
                <c:pt idx="7">
                  <c:v>3.8500851788756389E-2</c:v>
                </c:pt>
                <c:pt idx="8">
                  <c:v>8.6925027164070981E-3</c:v>
                </c:pt>
                <c:pt idx="9">
                  <c:v>7.714422616195496E-2</c:v>
                </c:pt>
                <c:pt idx="10">
                  <c:v>4.7374654559810499E-2</c:v>
                </c:pt>
                <c:pt idx="11">
                  <c:v>6.9296914516944863E-2</c:v>
                </c:pt>
                <c:pt idx="12">
                  <c:v>4.9594229035166814E-3</c:v>
                </c:pt>
                <c:pt idx="13">
                  <c:v>4.2696629213483148E-2</c:v>
                </c:pt>
                <c:pt idx="14">
                  <c:v>0.15194869264923533</c:v>
                </c:pt>
                <c:pt idx="15">
                  <c:v>1.7435524881946968E-2</c:v>
                </c:pt>
                <c:pt idx="16">
                  <c:v>4.8948374760994263E-2</c:v>
                </c:pt>
                <c:pt idx="17">
                  <c:v>6.8372650939624149E-2</c:v>
                </c:pt>
                <c:pt idx="18">
                  <c:v>7.5634517766497461E-2</c:v>
                </c:pt>
                <c:pt idx="19">
                  <c:v>2.8492647058823529E-2</c:v>
                </c:pt>
                <c:pt idx="20">
                  <c:v>5.8823529411764705E-3</c:v>
                </c:pt>
                <c:pt idx="21">
                  <c:v>5.856353591160221E-2</c:v>
                </c:pt>
                <c:pt idx="22">
                  <c:v>1.1035007610350075E-2</c:v>
                </c:pt>
                <c:pt idx="23">
                  <c:v>8.4182543198936637E-3</c:v>
                </c:pt>
                <c:pt idx="24">
                  <c:v>3.2707774798927614E-2</c:v>
                </c:pt>
                <c:pt idx="25">
                  <c:v>3.9660056657223795E-2</c:v>
                </c:pt>
                <c:pt idx="26">
                  <c:v>1.6782407407407409E-2</c:v>
                </c:pt>
                <c:pt idx="27">
                  <c:v>1.3274336283185841E-2</c:v>
                </c:pt>
                <c:pt idx="28">
                  <c:v>2.7061310782241013E-2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再エネ比較シート!$CC$13:$CC$42</c:f>
              <c:numCache>
                <c:formatCode>0.0%</c:formatCode>
                <c:ptCount val="30"/>
                <c:pt idx="0">
                  <c:v>3.449274431413156E-2</c:v>
                </c:pt>
                <c:pt idx="1">
                  <c:v>1.5835238120822569E-2</c:v>
                </c:pt>
                <c:pt idx="2">
                  <c:v>4.5062592358946135E-2</c:v>
                </c:pt>
                <c:pt idx="3">
                  <c:v>1.7106588753264654E-2</c:v>
                </c:pt>
                <c:pt idx="4">
                  <c:v>2.8388704540950323E-2</c:v>
                </c:pt>
                <c:pt idx="5">
                  <c:v>1.4010506141132816E-2</c:v>
                </c:pt>
                <c:pt idx="6">
                  <c:v>2.2476022929958914E-2</c:v>
                </c:pt>
                <c:pt idx="7">
                  <c:v>2.4144636990787834E-2</c:v>
                </c:pt>
                <c:pt idx="8">
                  <c:v>5.3233496586634352E-3</c:v>
                </c:pt>
                <c:pt idx="9">
                  <c:v>1.0550909021905839E-2</c:v>
                </c:pt>
                <c:pt idx="10">
                  <c:v>2.8714131242417916E-2</c:v>
                </c:pt>
                <c:pt idx="11">
                  <c:v>3.2396755199681007E-2</c:v>
                </c:pt>
                <c:pt idx="12">
                  <c:v>2.0315655306620112E-3</c:v>
                </c:pt>
                <c:pt idx="13">
                  <c:v>2.0171533259089588E-2</c:v>
                </c:pt>
                <c:pt idx="14">
                  <c:v>0.10893217192406453</c:v>
                </c:pt>
                <c:pt idx="15">
                  <c:v>1.1304588933964875E-2</c:v>
                </c:pt>
                <c:pt idx="16">
                  <c:v>3.5816899827987685E-2</c:v>
                </c:pt>
                <c:pt idx="17">
                  <c:v>6.0004165623764809E-2</c:v>
                </c:pt>
                <c:pt idx="18">
                  <c:v>3.2296153727587373E-2</c:v>
                </c:pt>
                <c:pt idx="19">
                  <c:v>1.5570144057435455E-2</c:v>
                </c:pt>
                <c:pt idx="20">
                  <c:v>4.3621259971294438E-3</c:v>
                </c:pt>
                <c:pt idx="21">
                  <c:v>3.7508105971612048E-2</c:v>
                </c:pt>
                <c:pt idx="22">
                  <c:v>9.06632031869232E-3</c:v>
                </c:pt>
                <c:pt idx="23">
                  <c:v>3.9163538028467778E-3</c:v>
                </c:pt>
                <c:pt idx="24">
                  <c:v>1.4559535237083658E-2</c:v>
                </c:pt>
                <c:pt idx="25">
                  <c:v>1.4979316218605409E-2</c:v>
                </c:pt>
                <c:pt idx="26">
                  <c:v>9.6937339892028997E-3</c:v>
                </c:pt>
                <c:pt idx="27">
                  <c:v>6.8562386526448606E-3</c:v>
                </c:pt>
                <c:pt idx="28">
                  <c:v>1.8465505941803448E-2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再エネ比較シート!$CD$13:$CD$42</c:f>
              <c:numCache>
                <c:formatCode>0.0%</c:formatCode>
                <c:ptCount val="30"/>
                <c:pt idx="0">
                  <c:v>2.8796738147519041</c:v>
                </c:pt>
                <c:pt idx="1">
                  <c:v>1.5549663542433929E-2</c:v>
                </c:pt>
                <c:pt idx="2">
                  <c:v>0.15087920504748487</c:v>
                </c:pt>
                <c:pt idx="3">
                  <c:v>0.38897974265819862</c:v>
                </c:pt>
                <c:pt idx="4">
                  <c:v>0.26592935795403899</c:v>
                </c:pt>
                <c:pt idx="5">
                  <c:v>9.9964970358222462E-3</c:v>
                </c:pt>
                <c:pt idx="6">
                  <c:v>5.2119664300573708E-2</c:v>
                </c:pt>
                <c:pt idx="7">
                  <c:v>0.18157521789926473</c:v>
                </c:pt>
                <c:pt idx="8">
                  <c:v>4.5486829903205878E-3</c:v>
                </c:pt>
                <c:pt idx="9">
                  <c:v>5.2055095562376634E-2</c:v>
                </c:pt>
                <c:pt idx="10">
                  <c:v>0.83924091654384203</c:v>
                </c:pt>
                <c:pt idx="11">
                  <c:v>0.50164442988734559</c:v>
                </c:pt>
                <c:pt idx="12">
                  <c:v>0</c:v>
                </c:pt>
                <c:pt idx="13">
                  <c:v>0.19113874694867708</c:v>
                </c:pt>
                <c:pt idx="14">
                  <c:v>0.23397489587465067</c:v>
                </c:pt>
                <c:pt idx="15">
                  <c:v>5.972445069643461E-2</c:v>
                </c:pt>
                <c:pt idx="16">
                  <c:v>0.72682605778343468</c:v>
                </c:pt>
                <c:pt idx="17">
                  <c:v>0.30148276412060687</c:v>
                </c:pt>
                <c:pt idx="18">
                  <c:v>8.5749262419599251E-2</c:v>
                </c:pt>
                <c:pt idx="19">
                  <c:v>2.1164680773201727E-2</c:v>
                </c:pt>
                <c:pt idx="20">
                  <c:v>6.1465991583184345E-4</c:v>
                </c:pt>
                <c:pt idx="21">
                  <c:v>8.5420634016624281E-2</c:v>
                </c:pt>
                <c:pt idx="22">
                  <c:v>3.4011259153545879E-2</c:v>
                </c:pt>
                <c:pt idx="23">
                  <c:v>5.5269720107093058E-2</c:v>
                </c:pt>
                <c:pt idx="24">
                  <c:v>0.12919272884253624</c:v>
                </c:pt>
                <c:pt idx="25">
                  <c:v>2.8646776669903246E-2</c:v>
                </c:pt>
                <c:pt idx="26">
                  <c:v>8.4034091910009552E-3</c:v>
                </c:pt>
                <c:pt idx="27">
                  <c:v>6.5529521928365086E-2</c:v>
                </c:pt>
                <c:pt idx="28">
                  <c:v>0.61634170096312824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再エネ比較シート!$CE$13:$CE$42</c:f>
              <c:numCache>
                <c:formatCode>0.0%</c:formatCode>
                <c:ptCount val="30"/>
                <c:pt idx="0">
                  <c:v>0</c:v>
                </c:pt>
                <c:pt idx="1">
                  <c:v>1.7271316673888599E-3</c:v>
                </c:pt>
                <c:pt idx="2">
                  <c:v>2.0165719824442916</c:v>
                </c:pt>
                <c:pt idx="3">
                  <c:v>0</c:v>
                </c:pt>
                <c:pt idx="4">
                  <c:v>6.7631022202335883E-2</c:v>
                </c:pt>
                <c:pt idx="5">
                  <c:v>0</c:v>
                </c:pt>
                <c:pt idx="6">
                  <c:v>0</c:v>
                </c:pt>
                <c:pt idx="7">
                  <c:v>0</c:v>
                </c:pt>
                <c:pt idx="8">
                  <c:v>0.46325790953504375</c:v>
                </c:pt>
                <c:pt idx="9">
                  <c:v>0</c:v>
                </c:pt>
                <c:pt idx="10">
                  <c:v>0</c:v>
                </c:pt>
                <c:pt idx="11">
                  <c:v>0.28269667844810276</c:v>
                </c:pt>
                <c:pt idx="12">
                  <c:v>0</c:v>
                </c:pt>
                <c:pt idx="13">
                  <c:v>0.67733627631260962</c:v>
                </c:pt>
                <c:pt idx="14">
                  <c:v>0</c:v>
                </c:pt>
                <c:pt idx="15">
                  <c:v>1.6287618960233573E-3</c:v>
                </c:pt>
                <c:pt idx="16">
                  <c:v>0</c:v>
                </c:pt>
                <c:pt idx="17">
                  <c:v>0</c:v>
                </c:pt>
                <c:pt idx="18">
                  <c:v>0.67780696858924627</c:v>
                </c:pt>
                <c:pt idx="19">
                  <c:v>0</c:v>
                </c:pt>
                <c:pt idx="20">
                  <c:v>0</c:v>
                </c:pt>
                <c:pt idx="21">
                  <c:v>0</c:v>
                </c:pt>
                <c:pt idx="22">
                  <c:v>0</c:v>
                </c:pt>
                <c:pt idx="23">
                  <c:v>1.7428629090194322E-3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4.3816332236682378E-3</c:v>
                </c:pt>
                <c:pt idx="9">
                  <c:v>0</c:v>
                </c:pt>
                <c:pt idx="10">
                  <c:v>2.4036494522564356</c:v>
                </c:pt>
                <c:pt idx="11">
                  <c:v>0</c:v>
                </c:pt>
                <c:pt idx="12">
                  <c:v>0</c:v>
                </c:pt>
                <c:pt idx="13">
                  <c:v>0</c:v>
                </c:pt>
                <c:pt idx="14">
                  <c:v>0</c:v>
                </c:pt>
                <c:pt idx="15">
                  <c:v>0</c:v>
                </c:pt>
                <c:pt idx="16">
                  <c:v>0</c:v>
                </c:pt>
                <c:pt idx="17">
                  <c:v>0</c:v>
                </c:pt>
                <c:pt idx="18">
                  <c:v>8.9281025432454472E-3</c:v>
                </c:pt>
                <c:pt idx="19">
                  <c:v>1.7011496107895181</c:v>
                </c:pt>
                <c:pt idx="20">
                  <c:v>3.1525451038336416</c:v>
                </c:pt>
                <c:pt idx="21">
                  <c:v>0</c:v>
                </c:pt>
                <c:pt idx="22">
                  <c:v>0</c:v>
                </c:pt>
                <c:pt idx="23">
                  <c:v>0</c:v>
                </c:pt>
                <c:pt idx="24">
                  <c:v>0</c:v>
                </c:pt>
                <c:pt idx="25">
                  <c:v>0</c:v>
                </c:pt>
                <c:pt idx="26">
                  <c:v>0.11785069375770722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再エネ比較シート!$CH$13:$CH$42</c:f>
              <c:numCache>
                <c:formatCode>0.0%</c:formatCode>
                <c:ptCount val="30"/>
                <c:pt idx="0">
                  <c:v>0</c:v>
                </c:pt>
                <c:pt idx="1">
                  <c:v>0</c:v>
                </c:pt>
                <c:pt idx="2">
                  <c:v>0</c:v>
                </c:pt>
                <c:pt idx="3">
                  <c:v>8.1365994550885584E-2</c:v>
                </c:pt>
                <c:pt idx="4">
                  <c:v>6.4576928837284386E-3</c:v>
                </c:pt>
                <c:pt idx="5">
                  <c:v>0</c:v>
                </c:pt>
                <c:pt idx="6">
                  <c:v>0</c:v>
                </c:pt>
                <c:pt idx="7">
                  <c:v>0</c:v>
                </c:pt>
                <c:pt idx="8">
                  <c:v>0</c:v>
                </c:pt>
                <c:pt idx="9">
                  <c:v>3.3728730423269776E-3</c:v>
                </c:pt>
                <c:pt idx="10">
                  <c:v>7.9126386824273781E-2</c:v>
                </c:pt>
                <c:pt idx="11">
                  <c:v>0</c:v>
                </c:pt>
                <c:pt idx="12">
                  <c:v>0</c:v>
                </c:pt>
                <c:pt idx="13">
                  <c:v>0</c:v>
                </c:pt>
                <c:pt idx="14">
                  <c:v>0</c:v>
                </c:pt>
                <c:pt idx="15">
                  <c:v>0</c:v>
                </c:pt>
                <c:pt idx="16">
                  <c:v>0</c:v>
                </c:pt>
                <c:pt idx="17">
                  <c:v>0.36961130260582825</c:v>
                </c:pt>
                <c:pt idx="18">
                  <c:v>0</c:v>
                </c:pt>
                <c:pt idx="19">
                  <c:v>0</c:v>
                </c:pt>
                <c:pt idx="20">
                  <c:v>0</c:v>
                </c:pt>
                <c:pt idx="21">
                  <c:v>0</c:v>
                </c:pt>
                <c:pt idx="22">
                  <c:v>0</c:v>
                </c:pt>
                <c:pt idx="23">
                  <c:v>0</c:v>
                </c:pt>
                <c:pt idx="24">
                  <c:v>0</c:v>
                </c:pt>
                <c:pt idx="25">
                  <c:v>0</c:v>
                </c:pt>
                <c:pt idx="26">
                  <c:v>0.19641782292951201</c:v>
                </c:pt>
                <c:pt idx="27">
                  <c:v>0</c:v>
                </c:pt>
                <c:pt idx="28">
                  <c:v>2.3169286024641619E-2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再エネ比較シート!$CI$13:$CI$42</c:f>
              <c:numCache>
                <c:formatCode>0.0%</c:formatCode>
                <c:ptCount val="30"/>
                <c:pt idx="0">
                  <c:v>2.9141665590660355</c:v>
                </c:pt>
                <c:pt idx="1">
                  <c:v>3.3112033330645364E-2</c:v>
                </c:pt>
                <c:pt idx="2">
                  <c:v>2.2125137798507226</c:v>
                </c:pt>
                <c:pt idx="3">
                  <c:v>0.48745232596234889</c:v>
                </c:pt>
                <c:pt idx="4">
                  <c:v>0.36840677758105361</c:v>
                </c:pt>
                <c:pt idx="5">
                  <c:v>2.4007003176955061E-2</c:v>
                </c:pt>
                <c:pt idx="6">
                  <c:v>7.4595687230532629E-2</c:v>
                </c:pt>
                <c:pt idx="7">
                  <c:v>0.20571985489005259</c:v>
                </c:pt>
                <c:pt idx="8">
                  <c:v>0.47751157540769607</c:v>
                </c:pt>
                <c:pt idx="9">
                  <c:v>6.597887762660945E-2</c:v>
                </c:pt>
                <c:pt idx="10">
                  <c:v>3.3507308868669692</c:v>
                </c:pt>
                <c:pt idx="11">
                  <c:v>0.81673786353512934</c:v>
                </c:pt>
                <c:pt idx="12">
                  <c:v>2.0315655306620112E-3</c:v>
                </c:pt>
                <c:pt idx="13">
                  <c:v>0.88864655652037627</c:v>
                </c:pt>
                <c:pt idx="14">
                  <c:v>0.34290706779871521</c:v>
                </c:pt>
                <c:pt idx="15">
                  <c:v>7.2657801526422844E-2</c:v>
                </c:pt>
                <c:pt idx="16">
                  <c:v>0.76264295761142231</c:v>
                </c:pt>
                <c:pt idx="17">
                  <c:v>0.73109823235019999</c:v>
                </c:pt>
                <c:pt idx="18">
                  <c:v>0.80478048727967832</c:v>
                </c:pt>
                <c:pt idx="19">
                  <c:v>1.7378844356201553</c:v>
                </c:pt>
                <c:pt idx="20">
                  <c:v>3.1575218897466031</c:v>
                </c:pt>
                <c:pt idx="21">
                  <c:v>0.12292873998823632</c:v>
                </c:pt>
                <c:pt idx="22">
                  <c:v>4.3077579472238198E-2</c:v>
                </c:pt>
                <c:pt idx="23">
                  <c:v>6.0928936818959271E-2</c:v>
                </c:pt>
                <c:pt idx="24">
                  <c:v>0.14375226407961991</c:v>
                </c:pt>
                <c:pt idx="25">
                  <c:v>4.3626092888508654E-2</c:v>
                </c:pt>
                <c:pt idx="26">
                  <c:v>0.33236565986742311</c:v>
                </c:pt>
                <c:pt idx="27">
                  <c:v>7.2385760581009956E-2</c:v>
                </c:pt>
                <c:pt idx="28">
                  <c:v>0.65797649292957328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再エネ比較シート!$BE$13:$BE$42</c:f>
              <c:numCache>
                <c:formatCode>#,##0_);[Red]\(#,##0\)</c:formatCode>
                <c:ptCount val="30"/>
                <c:pt idx="0">
                  <c:v>329.8</c:v>
                </c:pt>
                <c:pt idx="1">
                  <c:v>323.642</c:v>
                </c:pt>
                <c:pt idx="2">
                  <c:v>809.02800000000002</c:v>
                </c:pt>
                <c:pt idx="3">
                  <c:v>552.46199999999999</c:v>
                </c:pt>
                <c:pt idx="4">
                  <c:v>1257.8640000000009</c:v>
                </c:pt>
                <c:pt idx="5">
                  <c:v>305.40000000000003</c:v>
                </c:pt>
                <c:pt idx="6">
                  <c:v>545.69999999999982</c:v>
                </c:pt>
                <c:pt idx="7">
                  <c:v>565.01</c:v>
                </c:pt>
                <c:pt idx="8">
                  <c:v>127.70000000000002</c:v>
                </c:pt>
                <c:pt idx="9">
                  <c:v>821.99999999999989</c:v>
                </c:pt>
                <c:pt idx="10">
                  <c:v>678.09999999999991</c:v>
                </c:pt>
                <c:pt idx="11">
                  <c:v>715.69999999999982</c:v>
                </c:pt>
                <c:pt idx="12">
                  <c:v>35.1</c:v>
                </c:pt>
                <c:pt idx="13">
                  <c:v>536.4</c:v>
                </c:pt>
                <c:pt idx="14">
                  <c:v>1610.6199999999994</c:v>
                </c:pt>
                <c:pt idx="15">
                  <c:v>241.22900000000004</c:v>
                </c:pt>
                <c:pt idx="16">
                  <c:v>643.06999999999994</c:v>
                </c:pt>
                <c:pt idx="17">
                  <c:v>1189.7040000000002</c:v>
                </c:pt>
                <c:pt idx="18">
                  <c:v>776.27999999999975</c:v>
                </c:pt>
                <c:pt idx="19">
                  <c:v>330.5</c:v>
                </c:pt>
                <c:pt idx="20">
                  <c:v>92.3</c:v>
                </c:pt>
                <c:pt idx="21">
                  <c:v>774.73</c:v>
                </c:pt>
                <c:pt idx="22">
                  <c:v>181.28000000000003</c:v>
                </c:pt>
                <c:pt idx="23">
                  <c:v>78.099999999999994</c:v>
                </c:pt>
                <c:pt idx="24">
                  <c:v>295.79999999999995</c:v>
                </c:pt>
                <c:pt idx="25">
                  <c:v>434.89999999999992</c:v>
                </c:pt>
                <c:pt idx="26">
                  <c:v>151.30000000000001</c:v>
                </c:pt>
                <c:pt idx="27">
                  <c:v>247.8</c:v>
                </c:pt>
                <c:pt idx="28">
                  <c:v>465.39099999999985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再エネ比較シート!$BF$13:$BF$42</c:f>
              <c:numCache>
                <c:formatCode>#,##0_);[Red]\(#,##0\)</c:formatCode>
                <c:ptCount val="30"/>
                <c:pt idx="0">
                  <c:v>24981</c:v>
                </c:pt>
                <c:pt idx="1">
                  <c:v>288.33999999999997</c:v>
                </c:pt>
                <c:pt idx="2">
                  <c:v>2457.652</c:v>
                </c:pt>
                <c:pt idx="3">
                  <c:v>11397.5</c:v>
                </c:pt>
                <c:pt idx="4">
                  <c:v>10690.5</c:v>
                </c:pt>
                <c:pt idx="5">
                  <c:v>197.7</c:v>
                </c:pt>
                <c:pt idx="6">
                  <c:v>1148.0999999999999</c:v>
                </c:pt>
                <c:pt idx="7">
                  <c:v>3855.0999999999995</c:v>
                </c:pt>
                <c:pt idx="8">
                  <c:v>99</c:v>
                </c:pt>
                <c:pt idx="9">
                  <c:v>3679.4999999999995</c:v>
                </c:pt>
                <c:pt idx="10">
                  <c:v>17981.599999999999</c:v>
                </c:pt>
                <c:pt idx="11">
                  <c:v>10054.699999999999</c:v>
                </c:pt>
                <c:pt idx="12">
                  <c:v>0</c:v>
                </c:pt>
                <c:pt idx="13">
                  <c:v>4611.5000000000009</c:v>
                </c:pt>
                <c:pt idx="14">
                  <c:v>3138.7000000000007</c:v>
                </c:pt>
                <c:pt idx="15">
                  <c:v>1156.3</c:v>
                </c:pt>
                <c:pt idx="16">
                  <c:v>11839.8</c:v>
                </c:pt>
                <c:pt idx="17">
                  <c:v>5423.300000000002</c:v>
                </c:pt>
                <c:pt idx="18">
                  <c:v>1870.0000000000002</c:v>
                </c:pt>
                <c:pt idx="19">
                  <c:v>407.6</c:v>
                </c:pt>
                <c:pt idx="20">
                  <c:v>11.8</c:v>
                </c:pt>
                <c:pt idx="21">
                  <c:v>1600.7800000000002</c:v>
                </c:pt>
                <c:pt idx="22">
                  <c:v>617</c:v>
                </c:pt>
                <c:pt idx="23">
                  <c:v>1000</c:v>
                </c:pt>
                <c:pt idx="24">
                  <c:v>2381.3999999999996</c:v>
                </c:pt>
                <c:pt idx="25">
                  <c:v>754.6</c:v>
                </c:pt>
                <c:pt idx="26">
                  <c:v>119</c:v>
                </c:pt>
                <c:pt idx="27">
                  <c:v>2148.8000000000002</c:v>
                </c:pt>
                <c:pt idx="28">
                  <c:v>14093.600000000002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再エネ比較シート!$BG$13:$BG$42</c:f>
              <c:numCache>
                <c:formatCode>#,##0_);[Red]\(#,##0\)</c:formatCode>
                <c:ptCount val="30"/>
                <c:pt idx="0">
                  <c:v>0</c:v>
                </c:pt>
                <c:pt idx="1">
                  <c:v>19.5</c:v>
                </c:pt>
                <c:pt idx="2">
                  <c:v>20000</c:v>
                </c:pt>
                <c:pt idx="3">
                  <c:v>0</c:v>
                </c:pt>
                <c:pt idx="4">
                  <c:v>1655.4</c:v>
                </c:pt>
                <c:pt idx="5">
                  <c:v>0</c:v>
                </c:pt>
                <c:pt idx="6">
                  <c:v>0</c:v>
                </c:pt>
                <c:pt idx="7">
                  <c:v>0</c:v>
                </c:pt>
                <c:pt idx="8">
                  <c:v>6139</c:v>
                </c:pt>
                <c:pt idx="9">
                  <c:v>0</c:v>
                </c:pt>
                <c:pt idx="10">
                  <c:v>0</c:v>
                </c:pt>
                <c:pt idx="11">
                  <c:v>3450</c:v>
                </c:pt>
                <c:pt idx="12">
                  <c:v>0</c:v>
                </c:pt>
                <c:pt idx="13">
                  <c:v>9950</c:v>
                </c:pt>
                <c:pt idx="14">
                  <c:v>0</c:v>
                </c:pt>
                <c:pt idx="15">
                  <c:v>19.2</c:v>
                </c:pt>
                <c:pt idx="16">
                  <c:v>0</c:v>
                </c:pt>
                <c:pt idx="17">
                  <c:v>0</c:v>
                </c:pt>
                <c:pt idx="18">
                  <c:v>9000</c:v>
                </c:pt>
                <c:pt idx="19">
                  <c:v>0</c:v>
                </c:pt>
                <c:pt idx="20">
                  <c:v>0</c:v>
                </c:pt>
                <c:pt idx="21">
                  <c:v>0</c:v>
                </c:pt>
                <c:pt idx="22">
                  <c:v>0</c:v>
                </c:pt>
                <c:pt idx="23">
                  <c:v>19.2</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24</c:v>
                </c:pt>
                <c:pt idx="9">
                  <c:v>0</c:v>
                </c:pt>
                <c:pt idx="10">
                  <c:v>12961</c:v>
                </c:pt>
                <c:pt idx="11">
                  <c:v>0</c:v>
                </c:pt>
                <c:pt idx="12">
                  <c:v>0</c:v>
                </c:pt>
                <c:pt idx="13">
                  <c:v>0</c:v>
                </c:pt>
                <c:pt idx="14">
                  <c:v>0</c:v>
                </c:pt>
                <c:pt idx="15">
                  <c:v>0</c:v>
                </c:pt>
                <c:pt idx="16">
                  <c:v>0</c:v>
                </c:pt>
                <c:pt idx="17">
                  <c:v>0</c:v>
                </c:pt>
                <c:pt idx="18">
                  <c:v>49</c:v>
                </c:pt>
                <c:pt idx="19">
                  <c:v>8245</c:v>
                </c:pt>
                <c:pt idx="20">
                  <c:v>15231.2</c:v>
                </c:pt>
                <c:pt idx="21">
                  <c:v>0</c:v>
                </c:pt>
                <c:pt idx="22">
                  <c:v>0</c:v>
                </c:pt>
                <c:pt idx="23">
                  <c:v>0</c:v>
                </c:pt>
                <c:pt idx="24">
                  <c:v>0</c:v>
                </c:pt>
                <c:pt idx="25">
                  <c:v>0</c:v>
                </c:pt>
                <c:pt idx="26">
                  <c:v>420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1254.97</c:v>
                </c:pt>
                <c:pt idx="18">
                  <c:v>0</c:v>
                </c:pt>
                <c:pt idx="19">
                  <c:v>0</c:v>
                </c:pt>
                <c:pt idx="20">
                  <c:v>0</c:v>
                </c:pt>
                <c:pt idx="21">
                  <c:v>0</c:v>
                </c:pt>
                <c:pt idx="22">
                  <c:v>0</c:v>
                </c:pt>
                <c:pt idx="23">
                  <c:v>0</c:v>
                </c:pt>
                <c:pt idx="24">
                  <c:v>0</c:v>
                </c:pt>
                <c:pt idx="25">
                  <c:v>0</c:v>
                </c:pt>
                <c:pt idx="26">
                  <c:v>525</c:v>
                </c:pt>
                <c:pt idx="27">
                  <c:v>0</c:v>
                </c:pt>
                <c:pt idx="28">
                  <c:v>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再エネ比較シート!$BK$13:$BK$42</c:f>
              <c:numCache>
                <c:formatCode>#,##0_);[Red]\(#,##0\)</c:formatCode>
                <c:ptCount val="30"/>
                <c:pt idx="0">
                  <c:v>25310.799999999999</c:v>
                </c:pt>
                <c:pt idx="1">
                  <c:v>631.48199999999997</c:v>
                </c:pt>
                <c:pt idx="2">
                  <c:v>23266.68</c:v>
                </c:pt>
                <c:pt idx="3">
                  <c:v>12399.962</c:v>
                </c:pt>
                <c:pt idx="4">
                  <c:v>13652.764000000001</c:v>
                </c:pt>
                <c:pt idx="5">
                  <c:v>503.1</c:v>
                </c:pt>
                <c:pt idx="6">
                  <c:v>1693.7999999999997</c:v>
                </c:pt>
                <c:pt idx="7">
                  <c:v>4420.1099999999997</c:v>
                </c:pt>
                <c:pt idx="8">
                  <c:v>6389.7</c:v>
                </c:pt>
                <c:pt idx="9">
                  <c:v>4546.4999999999991</c:v>
                </c:pt>
                <c:pt idx="10">
                  <c:v>31940.699999999997</c:v>
                </c:pt>
                <c:pt idx="11">
                  <c:v>14220.399999999998</c:v>
                </c:pt>
                <c:pt idx="12">
                  <c:v>35.1</c:v>
                </c:pt>
                <c:pt idx="13">
                  <c:v>15097.900000000001</c:v>
                </c:pt>
                <c:pt idx="14">
                  <c:v>4749.32</c:v>
                </c:pt>
                <c:pt idx="15">
                  <c:v>1416.729</c:v>
                </c:pt>
                <c:pt idx="16">
                  <c:v>12482.869999999999</c:v>
                </c:pt>
                <c:pt idx="17">
                  <c:v>7867.9740000000029</c:v>
                </c:pt>
                <c:pt idx="18">
                  <c:v>11695.279999999999</c:v>
                </c:pt>
                <c:pt idx="19">
                  <c:v>8983.1</c:v>
                </c:pt>
                <c:pt idx="20">
                  <c:v>15335.300000000001</c:v>
                </c:pt>
                <c:pt idx="21">
                  <c:v>2375.5100000000002</c:v>
                </c:pt>
                <c:pt idx="22">
                  <c:v>798.28</c:v>
                </c:pt>
                <c:pt idx="23">
                  <c:v>1097.3</c:v>
                </c:pt>
                <c:pt idx="24">
                  <c:v>2677.2</c:v>
                </c:pt>
                <c:pt idx="25">
                  <c:v>1189.5</c:v>
                </c:pt>
                <c:pt idx="26">
                  <c:v>1215.3</c:v>
                </c:pt>
                <c:pt idx="27">
                  <c:v>2396.6000000000004</c:v>
                </c:pt>
                <c:pt idx="28">
                  <c:v>14658.991000000002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再エネ比較シート!$BO$13:$BO$42</c:f>
              <c:numCache>
                <c:formatCode>#,##0_);[Red]\(#,##0\)</c:formatCode>
                <c:ptCount val="30"/>
                <c:pt idx="0">
                  <c:v>395.799576</c:v>
                </c:pt>
                <c:pt idx="1">
                  <c:v>388.40923703999994</c:v>
                </c:pt>
                <c:pt idx="2">
                  <c:v>970.93068335999999</c:v>
                </c:pt>
                <c:pt idx="3">
                  <c:v>663.02069543999994</c:v>
                </c:pt>
                <c:pt idx="4">
                  <c:v>1509.587743680001</c:v>
                </c:pt>
                <c:pt idx="5">
                  <c:v>366.51664800000003</c:v>
                </c:pt>
                <c:pt idx="6">
                  <c:v>654.90548399999977</c:v>
                </c:pt>
                <c:pt idx="7">
                  <c:v>678.07980120000002</c:v>
                </c:pt>
                <c:pt idx="8">
                  <c:v>153.25532400000003</c:v>
                </c:pt>
                <c:pt idx="9">
                  <c:v>986.4986399999998</c:v>
                </c:pt>
                <c:pt idx="10">
                  <c:v>813.8013719999999</c:v>
                </c:pt>
                <c:pt idx="11">
                  <c:v>858.92588399999977</c:v>
                </c:pt>
                <c:pt idx="12">
                  <c:v>42.124212</c:v>
                </c:pt>
                <c:pt idx="13">
                  <c:v>643.74436799999989</c:v>
                </c:pt>
                <c:pt idx="14">
                  <c:v>1932.9372743999993</c:v>
                </c:pt>
                <c:pt idx="15">
                  <c:v>289.50374748000002</c:v>
                </c:pt>
                <c:pt idx="16">
                  <c:v>771.76116839999997</c:v>
                </c:pt>
                <c:pt idx="17">
                  <c:v>1427.7875644800001</c:v>
                </c:pt>
                <c:pt idx="18">
                  <c:v>931.62915359999977</c:v>
                </c:pt>
                <c:pt idx="19">
                  <c:v>396.63965999999999</c:v>
                </c:pt>
                <c:pt idx="20">
                  <c:v>110.77107600000001</c:v>
                </c:pt>
                <c:pt idx="21">
                  <c:v>929.7689676</c:v>
                </c:pt>
                <c:pt idx="22">
                  <c:v>217.55775360000001</c:v>
                </c:pt>
                <c:pt idx="23">
                  <c:v>93.729371999999984</c:v>
                </c:pt>
                <c:pt idx="24">
                  <c:v>354.99549599999995</c:v>
                </c:pt>
                <c:pt idx="25">
                  <c:v>521.93218799999988</c:v>
                </c:pt>
                <c:pt idx="26">
                  <c:v>181.57815599999998</c:v>
                </c:pt>
                <c:pt idx="27">
                  <c:v>297.38973599999997</c:v>
                </c:pt>
                <c:pt idx="28">
                  <c:v>558.5250469199998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再エネ比較シート!$BP$13:$BP$42</c:f>
              <c:numCache>
                <c:formatCode>#,##0_);[Red]\(#,##0\)</c:formatCode>
                <c:ptCount val="30"/>
                <c:pt idx="0">
                  <c:v>33043.867559999999</c:v>
                </c:pt>
                <c:pt idx="1">
                  <c:v>381.4046184</c:v>
                </c:pt>
                <c:pt idx="2">
                  <c:v>3250.8837595200002</c:v>
                </c:pt>
                <c:pt idx="3">
                  <c:v>15076.1571</c:v>
                </c:pt>
                <c:pt idx="4">
                  <c:v>14140.965779999999</c:v>
                </c:pt>
                <c:pt idx="5">
                  <c:v>261.50965200000002</c:v>
                </c:pt>
                <c:pt idx="6">
                  <c:v>1518.6607559999998</c:v>
                </c:pt>
                <c:pt idx="7">
                  <c:v>5099.3720759999987</c:v>
                </c:pt>
                <c:pt idx="8">
                  <c:v>130.95323999999997</c:v>
                </c:pt>
                <c:pt idx="9">
                  <c:v>4867.0954199999987</c:v>
                </c:pt>
                <c:pt idx="10">
                  <c:v>23785.341215999997</c:v>
                </c:pt>
                <c:pt idx="11">
                  <c:v>13299.954971999998</c:v>
                </c:pt>
                <c:pt idx="12">
                  <c:v>0</c:v>
                </c:pt>
                <c:pt idx="13">
                  <c:v>6099.9077400000015</c:v>
                </c:pt>
                <c:pt idx="14">
                  <c:v>4151.7468120000012</c:v>
                </c:pt>
                <c:pt idx="15">
                  <c:v>1529.5073879999998</c:v>
                </c:pt>
                <c:pt idx="16">
                  <c:v>15661.213847999998</c:v>
                </c:pt>
                <c:pt idx="17">
                  <c:v>7173.7243080000017</c:v>
                </c:pt>
                <c:pt idx="18">
                  <c:v>2473.5612000000006</c:v>
                </c:pt>
                <c:pt idx="19">
                  <c:v>539.15697599999999</c:v>
                </c:pt>
                <c:pt idx="20">
                  <c:v>15.608568000000002</c:v>
                </c:pt>
                <c:pt idx="21">
                  <c:v>2117.4477528000002</c:v>
                </c:pt>
                <c:pt idx="22">
                  <c:v>816.14291999999989</c:v>
                </c:pt>
                <c:pt idx="23">
                  <c:v>1322.76</c:v>
                </c:pt>
                <c:pt idx="24">
                  <c:v>3150.0206639999992</c:v>
                </c:pt>
                <c:pt idx="25">
                  <c:v>998.15469600000006</c:v>
                </c:pt>
                <c:pt idx="26">
                  <c:v>157.40843999999998</c:v>
                </c:pt>
                <c:pt idx="27">
                  <c:v>2842.3466880000001</c:v>
                </c:pt>
                <c:pt idx="28">
                  <c:v>18642.450335999998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再エネ比較シート!$BQ$13:$BQ$42</c:f>
              <c:numCache>
                <c:formatCode>#,##0_);[Red]\(#,##0\)</c:formatCode>
                <c:ptCount val="30"/>
                <c:pt idx="0">
                  <c:v>0</c:v>
                </c:pt>
                <c:pt idx="1">
                  <c:v>42.36336</c:v>
                </c:pt>
                <c:pt idx="2">
                  <c:v>43449.599999999999</c:v>
                </c:pt>
                <c:pt idx="3">
                  <c:v>0</c:v>
                </c:pt>
                <c:pt idx="4">
                  <c:v>3596.3233920000002</c:v>
                </c:pt>
                <c:pt idx="5">
                  <c:v>0</c:v>
                </c:pt>
                <c:pt idx="6">
                  <c:v>0</c:v>
                </c:pt>
                <c:pt idx="7">
                  <c:v>0</c:v>
                </c:pt>
                <c:pt idx="8">
                  <c:v>13336.854720000003</c:v>
                </c:pt>
                <c:pt idx="9">
                  <c:v>0</c:v>
                </c:pt>
                <c:pt idx="10">
                  <c:v>0</c:v>
                </c:pt>
                <c:pt idx="11">
                  <c:v>7495.0559999999996</c:v>
                </c:pt>
                <c:pt idx="12">
                  <c:v>0</c:v>
                </c:pt>
                <c:pt idx="13">
                  <c:v>21616.175999999999</c:v>
                </c:pt>
                <c:pt idx="14">
                  <c:v>0</c:v>
                </c:pt>
                <c:pt idx="15">
                  <c:v>41.711615999999992</c:v>
                </c:pt>
                <c:pt idx="16">
                  <c:v>0</c:v>
                </c:pt>
                <c:pt idx="17">
                  <c:v>0</c:v>
                </c:pt>
                <c:pt idx="18">
                  <c:v>19552.32</c:v>
                </c:pt>
                <c:pt idx="19">
                  <c:v>0</c:v>
                </c:pt>
                <c:pt idx="20">
                  <c:v>0</c:v>
                </c:pt>
                <c:pt idx="21">
                  <c:v>0</c:v>
                </c:pt>
                <c:pt idx="22">
                  <c:v>0</c:v>
                </c:pt>
                <c:pt idx="23">
                  <c:v>41.711615999999992</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126.14400000000001</c:v>
                </c:pt>
                <c:pt idx="9">
                  <c:v>0</c:v>
                </c:pt>
                <c:pt idx="10">
                  <c:v>68123.016000000003</c:v>
                </c:pt>
                <c:pt idx="11">
                  <c:v>0</c:v>
                </c:pt>
                <c:pt idx="12">
                  <c:v>0</c:v>
                </c:pt>
                <c:pt idx="13">
                  <c:v>0</c:v>
                </c:pt>
                <c:pt idx="14">
                  <c:v>0</c:v>
                </c:pt>
                <c:pt idx="15">
                  <c:v>0</c:v>
                </c:pt>
                <c:pt idx="16">
                  <c:v>0</c:v>
                </c:pt>
                <c:pt idx="17">
                  <c:v>0</c:v>
                </c:pt>
                <c:pt idx="18">
                  <c:v>257.54399999999998</c:v>
                </c:pt>
                <c:pt idx="19">
                  <c:v>43335.72</c:v>
                </c:pt>
                <c:pt idx="20">
                  <c:v>80055.187199999986</c:v>
                </c:pt>
                <c:pt idx="21">
                  <c:v>0</c:v>
                </c:pt>
                <c:pt idx="22">
                  <c:v>0</c:v>
                </c:pt>
                <c:pt idx="23">
                  <c:v>0</c:v>
                </c:pt>
                <c:pt idx="24">
                  <c:v>0</c:v>
                </c:pt>
                <c:pt idx="25">
                  <c:v>0</c:v>
                </c:pt>
                <c:pt idx="26">
                  <c:v>2207.52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8794.8297600000024</c:v>
                </c:pt>
                <c:pt idx="18">
                  <c:v>0</c:v>
                </c:pt>
                <c:pt idx="19">
                  <c:v>0</c:v>
                </c:pt>
                <c:pt idx="20">
                  <c:v>0</c:v>
                </c:pt>
                <c:pt idx="21">
                  <c:v>0</c:v>
                </c:pt>
                <c:pt idx="22">
                  <c:v>0</c:v>
                </c:pt>
                <c:pt idx="23">
                  <c:v>0</c:v>
                </c:pt>
                <c:pt idx="24">
                  <c:v>0</c:v>
                </c:pt>
                <c:pt idx="25">
                  <c:v>0</c:v>
                </c:pt>
                <c:pt idx="26">
                  <c:v>3679.2</c:v>
                </c:pt>
                <c:pt idx="27">
                  <c:v>0</c:v>
                </c:pt>
                <c:pt idx="28">
                  <c:v>700.8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共和町</c:v>
                </c:pt>
                <c:pt idx="2">
                  <c:v>津野町</c:v>
                </c:pt>
                <c:pt idx="3">
                  <c:v>大樹町</c:v>
                </c:pt>
                <c:pt idx="4">
                  <c:v>浜中町</c:v>
                </c:pt>
                <c:pt idx="5">
                  <c:v>八郎潟町</c:v>
                </c:pt>
                <c:pt idx="6">
                  <c:v>九戸村</c:v>
                </c:pt>
                <c:pt idx="7">
                  <c:v>南種子町</c:v>
                </c:pt>
                <c:pt idx="8">
                  <c:v>外ヶ浜町</c:v>
                </c:pt>
                <c:pt idx="9">
                  <c:v>矢祭町</c:v>
                </c:pt>
                <c:pt idx="10">
                  <c:v>長野原町</c:v>
                </c:pt>
                <c:pt idx="11">
                  <c:v>天栄村</c:v>
                </c:pt>
                <c:pt idx="12">
                  <c:v>明日香村</c:v>
                </c:pt>
                <c:pt idx="13">
                  <c:v>由良町</c:v>
                </c:pt>
                <c:pt idx="14">
                  <c:v>玉東町</c:v>
                </c:pt>
                <c:pt idx="15">
                  <c:v>新冠町</c:v>
                </c:pt>
                <c:pt idx="16">
                  <c:v>大任町</c:v>
                </c:pt>
                <c:pt idx="17">
                  <c:v>鹿追町</c:v>
                </c:pt>
                <c:pt idx="18">
                  <c:v>玄海町</c:v>
                </c:pt>
                <c:pt idx="19">
                  <c:v>下郷町</c:v>
                </c:pt>
                <c:pt idx="20">
                  <c:v>ニセコ町</c:v>
                </c:pt>
                <c:pt idx="21">
                  <c:v>越知町</c:v>
                </c:pt>
                <c:pt idx="22">
                  <c:v>与論町</c:v>
                </c:pt>
                <c:pt idx="23">
                  <c:v>西和賀町</c:v>
                </c:pt>
                <c:pt idx="24">
                  <c:v>関川村</c:v>
                </c:pt>
                <c:pt idx="25">
                  <c:v>田子町</c:v>
                </c:pt>
                <c:pt idx="26">
                  <c:v>金山町</c:v>
                </c:pt>
                <c:pt idx="27">
                  <c:v>奈井江町</c:v>
                </c:pt>
                <c:pt idx="28">
                  <c:v>標津町</c:v>
                </c:pt>
              </c:strCache>
            </c:strRef>
          </c:cat>
          <c:val>
            <c:numRef>
              <c:f>再エネ比較シート!$BU$13:$BU$42</c:f>
              <c:numCache>
                <c:formatCode>#,##0_);[Red]\(#,##0\)</c:formatCode>
                <c:ptCount val="30"/>
                <c:pt idx="0">
                  <c:v>33439.667135999996</c:v>
                </c:pt>
                <c:pt idx="1">
                  <c:v>812.17721544000005</c:v>
                </c:pt>
                <c:pt idx="2">
                  <c:v>47671.414442879999</c:v>
                </c:pt>
                <c:pt idx="3">
                  <c:v>18892.777795440001</c:v>
                </c:pt>
                <c:pt idx="4">
                  <c:v>19590.268915679997</c:v>
                </c:pt>
                <c:pt idx="5">
                  <c:v>628.02629999999999</c:v>
                </c:pt>
                <c:pt idx="6">
                  <c:v>2173.5662399999997</c:v>
                </c:pt>
                <c:pt idx="7">
                  <c:v>5777.4518771999992</c:v>
                </c:pt>
                <c:pt idx="8">
                  <c:v>13747.207284000004</c:v>
                </c:pt>
                <c:pt idx="9">
                  <c:v>6168.9540599999982</c:v>
                </c:pt>
                <c:pt idx="10">
                  <c:v>94964.718587999989</c:v>
                </c:pt>
                <c:pt idx="11">
                  <c:v>21653.936855999997</c:v>
                </c:pt>
                <c:pt idx="12">
                  <c:v>42.124212</c:v>
                </c:pt>
                <c:pt idx="13">
                  <c:v>28359.828108000002</c:v>
                </c:pt>
                <c:pt idx="14">
                  <c:v>6084.6840864000005</c:v>
                </c:pt>
                <c:pt idx="15">
                  <c:v>1860.7227514799997</c:v>
                </c:pt>
                <c:pt idx="16">
                  <c:v>16432.975016399996</c:v>
                </c:pt>
                <c:pt idx="17">
                  <c:v>17396.341632480006</c:v>
                </c:pt>
                <c:pt idx="18">
                  <c:v>23215.0543536</c:v>
                </c:pt>
                <c:pt idx="19">
                  <c:v>44271.516636</c:v>
                </c:pt>
                <c:pt idx="20">
                  <c:v>80181.566843999986</c:v>
                </c:pt>
                <c:pt idx="21">
                  <c:v>3047.2167204000002</c:v>
                </c:pt>
                <c:pt idx="22">
                  <c:v>1033.7006735999998</c:v>
                </c:pt>
                <c:pt idx="23">
                  <c:v>1458.2009880000001</c:v>
                </c:pt>
                <c:pt idx="24">
                  <c:v>3505.0161599999992</c:v>
                </c:pt>
                <c:pt idx="25">
                  <c:v>1520.0868839999998</c:v>
                </c:pt>
                <c:pt idx="26">
                  <c:v>6225.706596</c:v>
                </c:pt>
                <c:pt idx="27">
                  <c:v>3139.7364240000002</c:v>
                </c:pt>
                <c:pt idx="28">
                  <c:v>19901.775382919997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下郷町</c:v>
                </c:pt>
              </c:strCache>
            </c:strRef>
          </c:cat>
          <c:val>
            <c:numRef>
              <c:f>①CO2排出量の現状把握!$AX$43:$AX$45</c:f>
              <c:numCache>
                <c:formatCode>0%</c:formatCode>
                <c:ptCount val="3"/>
                <c:pt idx="0">
                  <c:v>0.44203583680298503</c:v>
                </c:pt>
                <c:pt idx="1">
                  <c:v>0.32064575059541223</c:v>
                </c:pt>
                <c:pt idx="2">
                  <c:v>0.20176827093567784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下郷町</c:v>
                </c:pt>
              </c:strCache>
            </c:strRef>
          </c:cat>
          <c:val>
            <c:numRef>
              <c:f>①CO2排出量の現状把握!$AY$43:$AY$45</c:f>
              <c:numCache>
                <c:formatCode>0%</c:formatCode>
                <c:ptCount val="3"/>
                <c:pt idx="0">
                  <c:v>0.19220740382343474</c:v>
                </c:pt>
                <c:pt idx="1">
                  <c:v>0.1881852959657512</c:v>
                </c:pt>
                <c:pt idx="2">
                  <c:v>0.17332257903684703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下郷町</c:v>
                </c:pt>
              </c:strCache>
            </c:strRef>
          </c:cat>
          <c:val>
            <c:numRef>
              <c:f>①CO2排出量の現状把握!$AZ$43:$AZ$45</c:f>
              <c:numCache>
                <c:formatCode>0%</c:formatCode>
                <c:ptCount val="3"/>
                <c:pt idx="0">
                  <c:v>0.1618007278049024</c:v>
                </c:pt>
                <c:pt idx="1">
                  <c:v>0.2125587577012891</c:v>
                </c:pt>
                <c:pt idx="2">
                  <c:v>0.23814995614456144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下郷町</c:v>
                </c:pt>
              </c:strCache>
            </c:strRef>
          </c:cat>
          <c:val>
            <c:numRef>
              <c:f>①CO2排出量の現状把握!$BA$43:$BA$45</c:f>
              <c:numCache>
                <c:formatCode>0%</c:formatCode>
                <c:ptCount val="3"/>
                <c:pt idx="0">
                  <c:v>0.18830241870300451</c:v>
                </c:pt>
                <c:pt idx="1">
                  <c:v>0.25933184448555369</c:v>
                </c:pt>
                <c:pt idx="2">
                  <c:v>0.37503944712241588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下郷町</c:v>
                </c:pt>
              </c:strCache>
            </c:strRef>
          </c:cat>
          <c:val>
            <c:numRef>
              <c:f>①CO2排出量の現状把握!$BB$43:$BB$45</c:f>
              <c:numCache>
                <c:formatCode>0%</c:formatCode>
                <c:ptCount val="3"/>
                <c:pt idx="0">
                  <c:v>1.5653612865673284E-2</c:v>
                </c:pt>
                <c:pt idx="1">
                  <c:v>1.9278351251993748E-2</c:v>
                </c:pt>
                <c:pt idx="2">
                  <c:v>1.1719746760497845E-2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1554</c:v>
                </c:pt>
                <c:pt idx="1">
                  <c:v>1615</c:v>
                </c:pt>
                <c:pt idx="2">
                  <c:v>1615</c:v>
                </c:pt>
                <c:pt idx="3">
                  <c:v>1615</c:v>
                </c:pt>
                <c:pt idx="4">
                  <c:v>1615</c:v>
                </c:pt>
                <c:pt idx="5">
                  <c:v>1615</c:v>
                </c:pt>
                <c:pt idx="6">
                  <c:v>1491</c:v>
                </c:pt>
                <c:pt idx="7">
                  <c:v>1491</c:v>
                </c:pt>
                <c:pt idx="8">
                  <c:v>1491</c:v>
                </c:pt>
                <c:pt idx="9">
                  <c:v>1491</c:v>
                </c:pt>
                <c:pt idx="10">
                  <c:v>1491</c:v>
                </c:pt>
                <c:pt idx="11">
                  <c:v>1491</c:v>
                </c:pt>
                <c:pt idx="12">
                  <c:v>1396</c:v>
                </c:pt>
                <c:pt idx="13">
                  <c:v>1396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0.86550654049203157</c:v>
                </c:pt>
                <c:pt idx="1">
                  <c:v>0.68505087488022398</c:v>
                </c:pt>
                <c:pt idx="2">
                  <c:v>0.71599639467488252</c:v>
                </c:pt>
                <c:pt idx="3">
                  <c:v>0.69684704832</c:v>
                </c:pt>
                <c:pt idx="4">
                  <c:v>0.92468785693767652</c:v>
                </c:pt>
                <c:pt idx="5">
                  <c:v>0.71630731367417466</c:v>
                </c:pt>
                <c:pt idx="6">
                  <c:v>1.4629849478271448</c:v>
                </c:pt>
                <c:pt idx="7">
                  <c:v>1.0313857569725973</c:v>
                </c:pt>
                <c:pt idx="8">
                  <c:v>0.53669215909021273</c:v>
                </c:pt>
                <c:pt idx="9">
                  <c:v>0.80208946645073842</c:v>
                </c:pt>
                <c:pt idx="10">
                  <c:v>0.49145210599862249</c:v>
                </c:pt>
                <c:pt idx="11">
                  <c:v>0.79331450360570654</c:v>
                </c:pt>
                <c:pt idx="12">
                  <c:v>0.60779345219873526</c:v>
                </c:pt>
                <c:pt idx="13">
                  <c:v>0.38932001040772529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6899</c:v>
                </c:pt>
                <c:pt idx="1">
                  <c:v>6772</c:v>
                </c:pt>
                <c:pt idx="2">
                  <c:v>6617</c:v>
                </c:pt>
                <c:pt idx="3">
                  <c:v>6516</c:v>
                </c:pt>
                <c:pt idx="4">
                  <c:v>6439</c:v>
                </c:pt>
                <c:pt idx="5">
                  <c:v>6344</c:v>
                </c:pt>
                <c:pt idx="6">
                  <c:v>6234</c:v>
                </c:pt>
                <c:pt idx="7">
                  <c:v>6155</c:v>
                </c:pt>
                <c:pt idx="8">
                  <c:v>6036</c:v>
                </c:pt>
                <c:pt idx="9">
                  <c:v>5845</c:v>
                </c:pt>
                <c:pt idx="10">
                  <c:v>5733</c:v>
                </c:pt>
                <c:pt idx="11">
                  <c:v>5585</c:v>
                </c:pt>
                <c:pt idx="12">
                  <c:v>5427</c:v>
                </c:pt>
                <c:pt idx="13">
                  <c:v>5289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下郷町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1650</v>
      </c>
      <c r="C23" s="6" t="s">
        <v>1328</v>
      </c>
      <c r="D23" s="6" t="s">
        <v>1329</v>
      </c>
      <c r="E23" s="1101" t="s">
        <v>1651</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1654</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1655</v>
      </c>
    </row>
    <row r="46" spans="2:5" ht="33.6" customHeight="1">
      <c r="B46" s="967" t="s">
        <v>1470</v>
      </c>
      <c r="C46" s="6" t="s">
        <v>8</v>
      </c>
      <c r="D46" s="7" t="s">
        <v>9</v>
      </c>
      <c r="E46" s="1102" t="s">
        <v>1656</v>
      </c>
    </row>
    <row r="47" spans="2:5" ht="21.95" customHeight="1">
      <c r="B47" s="438" t="s">
        <v>1613</v>
      </c>
      <c r="C47" s="442"/>
      <c r="D47" s="440"/>
      <c r="E47" s="441"/>
    </row>
    <row r="48" spans="2:5" ht="33.6" customHeight="1">
      <c r="B48" s="967" t="s">
        <v>1471</v>
      </c>
      <c r="C48" s="6" t="s">
        <v>14</v>
      </c>
      <c r="D48" s="6" t="s">
        <v>9</v>
      </c>
      <c r="E48" s="1102" t="s">
        <v>1657</v>
      </c>
    </row>
    <row r="49" spans="2:5" ht="33.6" customHeight="1">
      <c r="B49" s="967" t="s">
        <v>1472</v>
      </c>
      <c r="C49" s="6" t="s">
        <v>14</v>
      </c>
      <c r="D49" s="6" t="s">
        <v>9</v>
      </c>
      <c r="E49" s="1102" t="s">
        <v>1658</v>
      </c>
    </row>
    <row r="50" spans="2:5" ht="21.6" customHeight="1">
      <c r="B50" s="438" t="s">
        <v>1477</v>
      </c>
      <c r="C50" s="439"/>
      <c r="D50" s="440"/>
      <c r="E50" s="441"/>
    </row>
    <row r="51" spans="2:5" ht="21" customHeight="1">
      <c r="B51" s="967" t="s">
        <v>1473</v>
      </c>
      <c r="C51" s="6" t="s">
        <v>12</v>
      </c>
      <c r="D51" s="6" t="s">
        <v>1401</v>
      </c>
      <c r="E51" s="968" t="s">
        <v>1659</v>
      </c>
    </row>
    <row r="52" spans="2:5" ht="21" customHeight="1">
      <c r="B52" s="967" t="s">
        <v>1474</v>
      </c>
      <c r="C52" s="6" t="s">
        <v>12</v>
      </c>
      <c r="D52" s="6" t="s">
        <v>1401</v>
      </c>
      <c r="E52" s="968" t="s">
        <v>1660</v>
      </c>
    </row>
    <row r="53" spans="2:5" ht="21" customHeight="1">
      <c r="B53" s="969" t="s">
        <v>1475</v>
      </c>
      <c r="C53" s="970" t="s">
        <v>8</v>
      </c>
      <c r="D53" s="970" t="s">
        <v>1401</v>
      </c>
      <c r="E53" s="971" t="s">
        <v>1661</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1662</v>
      </c>
    </row>
    <row r="58" spans="2:5" ht="21.95" customHeight="1">
      <c r="B58" s="967" t="s">
        <v>1479</v>
      </c>
      <c r="C58" s="6" t="s">
        <v>13</v>
      </c>
      <c r="D58" s="7" t="s">
        <v>1409</v>
      </c>
      <c r="E58" s="1102" t="s">
        <v>1663</v>
      </c>
    </row>
    <row r="59" spans="2:5" ht="33.6" customHeight="1">
      <c r="B59" s="979" t="s">
        <v>1612</v>
      </c>
      <c r="C59" s="8" t="s">
        <v>13</v>
      </c>
      <c r="D59" s="7" t="s">
        <v>1409</v>
      </c>
      <c r="E59" s="1103" t="s">
        <v>1664</v>
      </c>
    </row>
    <row r="60" spans="2:5" ht="51" customHeight="1">
      <c r="B60" s="980" t="s">
        <v>1629</v>
      </c>
      <c r="C60" s="494" t="s">
        <v>14</v>
      </c>
      <c r="D60" s="7" t="s">
        <v>1409</v>
      </c>
      <c r="E60" s="977" t="s">
        <v>1665</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1838</v>
      </c>
      <c r="B9" s="80">
        <v>426</v>
      </c>
      <c r="C9" s="80">
        <v>1</v>
      </c>
      <c r="D9" s="80">
        <v>26</v>
      </c>
      <c r="E9" s="80">
        <v>1990</v>
      </c>
      <c r="F9" s="80" t="s">
        <v>562</v>
      </c>
      <c r="G9" s="80" t="s">
        <v>1839</v>
      </c>
      <c r="H9" s="80" t="s">
        <v>1840</v>
      </c>
      <c r="I9" s="177"/>
      <c r="J9" s="81">
        <v>7.1430443521960365</v>
      </c>
      <c r="K9" s="81">
        <v>2.6102580814185683</v>
      </c>
      <c r="L9" s="81">
        <v>2.3026547111707281</v>
      </c>
      <c r="M9" s="81">
        <v>3.6420305445767851</v>
      </c>
      <c r="N9" s="81">
        <v>6.4480277603342335</v>
      </c>
      <c r="O9" s="81">
        <v>6.0635280687274475</v>
      </c>
      <c r="P9" s="81">
        <v>7.2237226698482067</v>
      </c>
      <c r="Q9" s="81">
        <v>0.5039231358651699</v>
      </c>
      <c r="R9" s="81">
        <v>0</v>
      </c>
      <c r="S9" s="81">
        <v>0.49644635311384006</v>
      </c>
      <c r="T9" s="82"/>
      <c r="U9" s="81">
        <v>742758</v>
      </c>
      <c r="V9" s="81">
        <v>803</v>
      </c>
      <c r="W9" s="81">
        <v>26</v>
      </c>
      <c r="X9" s="81">
        <v>1256</v>
      </c>
      <c r="Y9" s="81">
        <v>2209</v>
      </c>
      <c r="Z9" s="81">
        <v>2494</v>
      </c>
      <c r="AA9" s="81">
        <v>1754</v>
      </c>
      <c r="AB9" s="81">
        <v>8182</v>
      </c>
      <c r="AC9" s="81">
        <v>0</v>
      </c>
      <c r="AD9" s="81">
        <v>0.49644635311384006</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1841</v>
      </c>
      <c r="B10" s="80">
        <v>427</v>
      </c>
      <c r="C10" s="80">
        <v>2</v>
      </c>
      <c r="D10" s="80">
        <v>26</v>
      </c>
      <c r="E10" s="80">
        <v>2005</v>
      </c>
      <c r="F10" s="80" t="s">
        <v>565</v>
      </c>
      <c r="G10" s="80" t="s">
        <v>1839</v>
      </c>
      <c r="H10" s="80" t="s">
        <v>1840</v>
      </c>
      <c r="I10" s="177"/>
      <c r="J10" s="81">
        <v>5.8321389181578231</v>
      </c>
      <c r="K10" s="81">
        <v>2.2014916652603898</v>
      </c>
      <c r="L10" s="81">
        <v>0.75382378020755036</v>
      </c>
      <c r="M10" s="81">
        <v>7.3662400047935028</v>
      </c>
      <c r="N10" s="81">
        <v>11.560795814080372</v>
      </c>
      <c r="O10" s="81">
        <v>8.4060616546259244</v>
      </c>
      <c r="P10" s="81">
        <v>8.1414062195074042</v>
      </c>
      <c r="Q10" s="81">
        <v>0.43862070754259502</v>
      </c>
      <c r="R10" s="81">
        <v>0</v>
      </c>
      <c r="S10" s="81">
        <v>0.54962124001914059</v>
      </c>
      <c r="T10" s="82"/>
      <c r="U10" s="81">
        <v>631246</v>
      </c>
      <c r="V10" s="81">
        <v>839</v>
      </c>
      <c r="W10" s="81">
        <v>9</v>
      </c>
      <c r="X10" s="81">
        <v>1192</v>
      </c>
      <c r="Y10" s="81">
        <v>2551</v>
      </c>
      <c r="Z10" s="81">
        <v>4001</v>
      </c>
      <c r="AA10" s="81">
        <v>1619</v>
      </c>
      <c r="AB10" s="81">
        <v>7445</v>
      </c>
      <c r="AC10" s="81">
        <v>0</v>
      </c>
      <c r="AD10" s="81">
        <v>0.54962124001914059</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1842</v>
      </c>
      <c r="B11" s="80">
        <v>428</v>
      </c>
      <c r="C11" s="80">
        <v>3</v>
      </c>
      <c r="D11" s="80">
        <v>26</v>
      </c>
      <c r="E11" s="80">
        <v>2006</v>
      </c>
      <c r="F11" s="80" t="s">
        <v>566</v>
      </c>
      <c r="G11" s="80" t="s">
        <v>1839</v>
      </c>
      <c r="H11" s="80" t="s">
        <v>1840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1843</v>
      </c>
      <c r="B12" s="80">
        <v>429</v>
      </c>
      <c r="C12" s="80">
        <v>4</v>
      </c>
      <c r="D12" s="80">
        <v>26</v>
      </c>
      <c r="E12" s="80">
        <v>2007</v>
      </c>
      <c r="F12" s="80" t="s">
        <v>567</v>
      </c>
      <c r="G12" s="80" t="s">
        <v>1839</v>
      </c>
      <c r="H12" s="80" t="s">
        <v>1840</v>
      </c>
      <c r="I12" s="177"/>
      <c r="J12" s="81">
        <v>5.0989781459656598</v>
      </c>
      <c r="K12" s="81">
        <v>1.7520148293907671</v>
      </c>
      <c r="L12" s="81">
        <v>1.0692322407493888</v>
      </c>
      <c r="M12" s="81">
        <v>6.5532773098459174</v>
      </c>
      <c r="N12" s="81">
        <v>11.977820642023175</v>
      </c>
      <c r="O12" s="81">
        <v>8.1246379293825459</v>
      </c>
      <c r="P12" s="81">
        <v>8.0223137157192088</v>
      </c>
      <c r="Q12" s="81">
        <v>0.45446612557188643</v>
      </c>
      <c r="R12" s="81">
        <v>0</v>
      </c>
      <c r="S12" s="81">
        <v>0.70972593601091449</v>
      </c>
      <c r="T12" s="82"/>
      <c r="U12" s="81">
        <v>651199</v>
      </c>
      <c r="V12" s="81">
        <v>698</v>
      </c>
      <c r="W12" s="81">
        <v>16</v>
      </c>
      <c r="X12" s="81">
        <v>1428</v>
      </c>
      <c r="Y12" s="81">
        <v>2592</v>
      </c>
      <c r="Z12" s="81">
        <v>4020</v>
      </c>
      <c r="AA12" s="81">
        <v>1571</v>
      </c>
      <c r="AB12" s="81">
        <v>7306</v>
      </c>
      <c r="AC12" s="81">
        <v>0</v>
      </c>
      <c r="AD12" s="81">
        <v>0.70972593601091449</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1844</v>
      </c>
      <c r="B13" s="80">
        <v>430</v>
      </c>
      <c r="C13" s="80">
        <v>5</v>
      </c>
      <c r="D13" s="80">
        <v>26</v>
      </c>
      <c r="E13" s="80">
        <v>2008</v>
      </c>
      <c r="F13" s="80" t="s">
        <v>84</v>
      </c>
      <c r="G13" s="80" t="s">
        <v>1839</v>
      </c>
      <c r="H13" s="80" t="s">
        <v>1840</v>
      </c>
      <c r="I13" s="177"/>
      <c r="J13" s="81">
        <v>4.2680562511952882</v>
      </c>
      <c r="K13" s="81">
        <v>1.3880233672488911</v>
      </c>
      <c r="L13" s="81">
        <v>1.0445568563117453</v>
      </c>
      <c r="M13" s="81">
        <v>7.3436519708041565</v>
      </c>
      <c r="N13" s="81">
        <v>11.578913590170504</v>
      </c>
      <c r="O13" s="81">
        <v>7.9038173109846541</v>
      </c>
      <c r="P13" s="81">
        <v>7.7326336029809788</v>
      </c>
      <c r="Q13" s="81">
        <v>0.4443038442711516</v>
      </c>
      <c r="R13" s="81">
        <v>0</v>
      </c>
      <c r="S13" s="81">
        <v>0.52882923617102717</v>
      </c>
      <c r="T13" s="82"/>
      <c r="U13" s="81">
        <v>568028</v>
      </c>
      <c r="V13" s="81">
        <v>698</v>
      </c>
      <c r="W13" s="81">
        <v>16</v>
      </c>
      <c r="X13" s="81">
        <v>1428</v>
      </c>
      <c r="Y13" s="81">
        <v>2626</v>
      </c>
      <c r="Z13" s="81">
        <v>4048</v>
      </c>
      <c r="AA13" s="81">
        <v>1516</v>
      </c>
      <c r="AB13" s="81">
        <v>7260</v>
      </c>
      <c r="AC13" s="81">
        <v>0</v>
      </c>
      <c r="AD13" s="81">
        <v>0.52882923617102717</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1845</v>
      </c>
      <c r="B14" s="80">
        <v>431</v>
      </c>
      <c r="C14" s="80">
        <v>6</v>
      </c>
      <c r="D14" s="80">
        <v>26</v>
      </c>
      <c r="E14" s="80">
        <v>2009</v>
      </c>
      <c r="F14" s="80" t="s">
        <v>85</v>
      </c>
      <c r="G14" s="80" t="s">
        <v>1839</v>
      </c>
      <c r="H14" s="80" t="s">
        <v>1840</v>
      </c>
      <c r="I14" s="177"/>
      <c r="J14" s="81">
        <v>4.1924321590223723</v>
      </c>
      <c r="K14" s="81">
        <v>1.4310253176555841</v>
      </c>
      <c r="L14" s="81">
        <v>0.56862129139663609</v>
      </c>
      <c r="M14" s="81">
        <v>8.129232964204947</v>
      </c>
      <c r="N14" s="81">
        <v>10.547294984166548</v>
      </c>
      <c r="O14" s="81">
        <v>8.1143458249340732</v>
      </c>
      <c r="P14" s="81">
        <v>7.3831269212711534</v>
      </c>
      <c r="Q14" s="81">
        <v>0.41846460634728877</v>
      </c>
      <c r="R14" s="81">
        <v>0</v>
      </c>
      <c r="S14" s="81">
        <v>0.54593076062865975</v>
      </c>
      <c r="T14" s="82"/>
      <c r="U14" s="81">
        <v>482995</v>
      </c>
      <c r="V14" s="81">
        <v>734</v>
      </c>
      <c r="W14" s="81">
        <v>12</v>
      </c>
      <c r="X14" s="81">
        <v>1566</v>
      </c>
      <c r="Y14" s="81">
        <v>2613</v>
      </c>
      <c r="Z14" s="81">
        <v>4102</v>
      </c>
      <c r="AA14" s="81">
        <v>1486</v>
      </c>
      <c r="AB14" s="81">
        <v>7178</v>
      </c>
      <c r="AC14" s="81">
        <v>0</v>
      </c>
      <c r="AD14" s="81">
        <v>0.54593076062865975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1846</v>
      </c>
      <c r="B15" s="80">
        <v>432</v>
      </c>
      <c r="C15" s="80">
        <v>7</v>
      </c>
      <c r="D15" s="80">
        <v>26</v>
      </c>
      <c r="E15" s="80">
        <v>2010</v>
      </c>
      <c r="F15" s="80" t="s">
        <v>86</v>
      </c>
      <c r="G15" s="80" t="s">
        <v>1839</v>
      </c>
      <c r="H15" s="80" t="s">
        <v>1840</v>
      </c>
      <c r="I15" s="177"/>
      <c r="J15" s="81">
        <v>2.9359849864973437</v>
      </c>
      <c r="K15" s="81">
        <v>1.4585819998839051</v>
      </c>
      <c r="L15" s="81">
        <v>0.53833489249032696</v>
      </c>
      <c r="M15" s="81">
        <v>7.9281979657144959</v>
      </c>
      <c r="N15" s="81">
        <v>10.035941034319045</v>
      </c>
      <c r="O15" s="81">
        <v>8.1358843151860611</v>
      </c>
      <c r="P15" s="81">
        <v>7.5467549518224208</v>
      </c>
      <c r="Q15" s="81">
        <v>0.42217759737511018</v>
      </c>
      <c r="R15" s="81">
        <v>0</v>
      </c>
      <c r="S15" s="81">
        <v>0.58761881955421658</v>
      </c>
      <c r="T15" s="82"/>
      <c r="U15" s="81">
        <v>361854</v>
      </c>
      <c r="V15" s="81">
        <v>734</v>
      </c>
      <c r="W15" s="81">
        <v>12</v>
      </c>
      <c r="X15" s="81">
        <v>1566</v>
      </c>
      <c r="Y15" s="81">
        <v>2482</v>
      </c>
      <c r="Z15" s="81">
        <v>4132</v>
      </c>
      <c r="AA15" s="81">
        <v>1481</v>
      </c>
      <c r="AB15" s="81">
        <v>6939</v>
      </c>
      <c r="AC15" s="81">
        <v>0</v>
      </c>
      <c r="AD15" s="81">
        <v>0.58761881955421658</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1847</v>
      </c>
      <c r="B16" s="80">
        <v>433</v>
      </c>
      <c r="C16" s="80">
        <v>8</v>
      </c>
      <c r="D16" s="80">
        <v>26</v>
      </c>
      <c r="E16" s="80">
        <v>2011</v>
      </c>
      <c r="F16" s="80" t="s">
        <v>87</v>
      </c>
      <c r="G16" s="80" t="s">
        <v>1839</v>
      </c>
      <c r="H16" s="80" t="s">
        <v>1840</v>
      </c>
      <c r="I16" s="177"/>
      <c r="J16" s="81">
        <v>0</v>
      </c>
      <c r="K16" s="81">
        <v>1.9592610920421636</v>
      </c>
      <c r="L16" s="81">
        <v>0.50256241545428948</v>
      </c>
      <c r="M16" s="81">
        <v>9.2268624654563069</v>
      </c>
      <c r="N16" s="81">
        <v>11.699707473865233</v>
      </c>
      <c r="O16" s="81">
        <v>7.1361528266284298</v>
      </c>
      <c r="P16" s="81">
        <v>5.5076331791098685</v>
      </c>
      <c r="Q16" s="81">
        <v>0.46240492261573185</v>
      </c>
      <c r="R16" s="81">
        <v>0</v>
      </c>
      <c r="S16" s="81">
        <v>5.2157368705067465E-2</v>
      </c>
      <c r="T16" s="82"/>
      <c r="U16" s="81">
        <v>0</v>
      </c>
      <c r="V16" s="81">
        <v>734</v>
      </c>
      <c r="W16" s="81">
        <v>12</v>
      </c>
      <c r="X16" s="81">
        <v>1566</v>
      </c>
      <c r="Y16" s="81">
        <v>2472</v>
      </c>
      <c r="Z16" s="81">
        <v>3703</v>
      </c>
      <c r="AA16" s="81">
        <v>1113</v>
      </c>
      <c r="AB16" s="81">
        <v>6589</v>
      </c>
      <c r="AC16" s="81">
        <v>0</v>
      </c>
      <c r="AD16" s="81">
        <v>5.2157368705067465E-2</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1848</v>
      </c>
      <c r="B17" s="80">
        <v>434</v>
      </c>
      <c r="C17" s="80">
        <v>9</v>
      </c>
      <c r="D17" s="80">
        <v>26</v>
      </c>
      <c r="E17" s="80">
        <v>2012</v>
      </c>
      <c r="F17" s="80" t="s">
        <v>88</v>
      </c>
      <c r="G17" s="80" t="s">
        <v>1839</v>
      </c>
      <c r="H17" s="80" t="s">
        <v>1840</v>
      </c>
      <c r="I17" s="177"/>
      <c r="J17" s="81">
        <v>0</v>
      </c>
      <c r="K17" s="81">
        <v>1.8392958292511499</v>
      </c>
      <c r="L17" s="81">
        <v>0.50406338030304654</v>
      </c>
      <c r="M17" s="81">
        <v>10.381335575306156</v>
      </c>
      <c r="N17" s="81">
        <v>12.435402274540598</v>
      </c>
      <c r="O17" s="81">
        <v>6.2291737647656751</v>
      </c>
      <c r="P17" s="81">
        <v>3.9165939195200199</v>
      </c>
      <c r="Q17" s="81">
        <v>0.49758833111505335</v>
      </c>
      <c r="R17" s="81">
        <v>0</v>
      </c>
      <c r="S17" s="81">
        <v>9.4973596412683187E-2</v>
      </c>
      <c r="T17" s="82"/>
      <c r="U17" s="81">
        <v>0</v>
      </c>
      <c r="V17" s="81">
        <v>734</v>
      </c>
      <c r="W17" s="81">
        <v>12</v>
      </c>
      <c r="X17" s="81">
        <v>1566</v>
      </c>
      <c r="Y17" s="81">
        <v>2471</v>
      </c>
      <c r="Z17" s="81">
        <v>3258</v>
      </c>
      <c r="AA17" s="81">
        <v>787</v>
      </c>
      <c r="AB17" s="81">
        <v>6526</v>
      </c>
      <c r="AC17" s="81">
        <v>0</v>
      </c>
      <c r="AD17" s="81">
        <v>9.4973596412683187E-2</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1849</v>
      </c>
      <c r="B18" s="80">
        <v>435</v>
      </c>
      <c r="C18" s="80">
        <v>10</v>
      </c>
      <c r="D18" s="80">
        <v>26</v>
      </c>
      <c r="E18" s="80">
        <v>2013</v>
      </c>
      <c r="F18" s="80" t="s">
        <v>89</v>
      </c>
      <c r="G18" s="80" t="s">
        <v>1839</v>
      </c>
      <c r="H18" s="80" t="s">
        <v>1840</v>
      </c>
      <c r="I18" s="177"/>
      <c r="J18" s="81">
        <v>0</v>
      </c>
      <c r="K18" s="81">
        <v>1.5615150996898894</v>
      </c>
      <c r="L18" s="81">
        <v>0.36567135245187671</v>
      </c>
      <c r="M18" s="81">
        <v>8.9597475915846001</v>
      </c>
      <c r="N18" s="81">
        <v>12.161995201377989</v>
      </c>
      <c r="O18" s="81">
        <v>5.3351653140989006</v>
      </c>
      <c r="P18" s="81">
        <v>3.4168287640643746</v>
      </c>
      <c r="Q18" s="81">
        <v>0.50026264648459151</v>
      </c>
      <c r="R18" s="81">
        <v>0</v>
      </c>
      <c r="S18" s="81">
        <v>0.15156700806772228</v>
      </c>
      <c r="T18" s="82"/>
      <c r="U18" s="81">
        <v>0</v>
      </c>
      <c r="V18" s="81">
        <v>734</v>
      </c>
      <c r="W18" s="81">
        <v>12</v>
      </c>
      <c r="X18" s="81">
        <v>1566</v>
      </c>
      <c r="Y18" s="81">
        <v>2457</v>
      </c>
      <c r="Z18" s="81">
        <v>2915</v>
      </c>
      <c r="AA18" s="81">
        <v>684</v>
      </c>
      <c r="AB18" s="81">
        <v>6467</v>
      </c>
      <c r="AC18" s="81">
        <v>0</v>
      </c>
      <c r="AD18" s="81">
        <v>0.15156700806772228</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1850</v>
      </c>
      <c r="B19" s="80">
        <v>436</v>
      </c>
      <c r="C19" s="80">
        <v>11</v>
      </c>
      <c r="D19" s="80">
        <v>26</v>
      </c>
      <c r="E19" s="80">
        <v>2014</v>
      </c>
      <c r="F19" s="80" t="s">
        <v>90</v>
      </c>
      <c r="G19" s="80" t="s">
        <v>1839</v>
      </c>
      <c r="H19" s="80" t="s">
        <v>1840</v>
      </c>
      <c r="I19" s="177"/>
      <c r="J19" s="81">
        <v>0</v>
      </c>
      <c r="K19" s="81">
        <v>0</v>
      </c>
      <c r="L19" s="81">
        <v>0</v>
      </c>
      <c r="M19" s="81">
        <v>0</v>
      </c>
      <c r="N19" s="81">
        <v>11.520764060090789</v>
      </c>
      <c r="O19" s="81">
        <v>4.1845650837996153</v>
      </c>
      <c r="P19" s="81">
        <v>2.9475295153850878</v>
      </c>
      <c r="Q19" s="81">
        <v>0.47159258263084697</v>
      </c>
      <c r="R19" s="81">
        <v>0</v>
      </c>
      <c r="S19" s="81">
        <v>0.13292588287975438</v>
      </c>
      <c r="T19" s="82"/>
      <c r="U19" s="81">
        <v>0</v>
      </c>
      <c r="V19" s="81">
        <v>0</v>
      </c>
      <c r="W19" s="81">
        <v>0</v>
      </c>
      <c r="X19" s="81">
        <v>0</v>
      </c>
      <c r="Y19" s="81">
        <v>2383</v>
      </c>
      <c r="Z19" s="81">
        <v>2408</v>
      </c>
      <c r="AA19" s="81">
        <v>587</v>
      </c>
      <c r="AB19" s="81">
        <v>6354</v>
      </c>
      <c r="AC19" s="81">
        <v>0</v>
      </c>
      <c r="AD19" s="81">
        <v>0.13292588287975438</v>
      </c>
      <c r="AE19" s="82"/>
      <c r="AF19" s="81">
        <v>0</v>
      </c>
      <c r="AG19" s="81">
        <v>0</v>
      </c>
      <c r="AH19" s="81">
        <v>0</v>
      </c>
      <c r="AI19" s="81">
        <v>0</v>
      </c>
      <c r="AJ19" s="81">
        <v>14285184.513269214</v>
      </c>
      <c r="AK19" s="81">
        <v>0</v>
      </c>
      <c r="AL19" s="81">
        <v>0</v>
      </c>
      <c r="AM19" s="81">
        <v>872309.25081209629</v>
      </c>
      <c r="AN19" s="81">
        <v>0</v>
      </c>
      <c r="AO19" s="81">
        <v>0</v>
      </c>
      <c r="AP19" s="82"/>
      <c r="AQ19" s="81">
        <v>67</v>
      </c>
      <c r="AR19" s="81">
        <v>0</v>
      </c>
      <c r="AS19" s="81">
        <v>0</v>
      </c>
      <c r="AT19" s="81">
        <v>0</v>
      </c>
      <c r="AU19" s="81">
        <v>0</v>
      </c>
      <c r="AV19" s="81">
        <v>0</v>
      </c>
      <c r="AW19" s="81" t="s">
        <v>564</v>
      </c>
      <c r="AX19" s="82"/>
      <c r="AY19" s="81">
        <v>265.8</v>
      </c>
      <c r="AZ19" s="81">
        <v>0</v>
      </c>
      <c r="BA19" s="81">
        <v>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1851</v>
      </c>
      <c r="B20" s="80">
        <v>437</v>
      </c>
      <c r="C20" s="80">
        <v>12</v>
      </c>
      <c r="D20" s="80">
        <v>26</v>
      </c>
      <c r="E20" s="80">
        <v>2015</v>
      </c>
      <c r="F20" s="80" t="s">
        <v>91</v>
      </c>
      <c r="G20" s="80" t="s">
        <v>1839</v>
      </c>
      <c r="H20" s="80" t="s">
        <v>1840</v>
      </c>
      <c r="I20" s="177"/>
      <c r="J20" s="81">
        <v>0</v>
      </c>
      <c r="K20" s="81">
        <v>0</v>
      </c>
      <c r="L20" s="81">
        <v>0</v>
      </c>
      <c r="M20" s="81">
        <v>0</v>
      </c>
      <c r="N20" s="81">
        <v>10.1346549547116</v>
      </c>
      <c r="O20" s="81">
        <v>3.5112335480112278</v>
      </c>
      <c r="P20" s="81">
        <v>2.6985838871144856</v>
      </c>
      <c r="Q20" s="81">
        <v>0.45338277241423969</v>
      </c>
      <c r="R20" s="81">
        <v>0</v>
      </c>
      <c r="S20" s="81">
        <v>0.19582108124526862</v>
      </c>
      <c r="T20" s="82"/>
      <c r="U20" s="81">
        <v>0</v>
      </c>
      <c r="V20" s="81">
        <v>0</v>
      </c>
      <c r="W20" s="81">
        <v>0</v>
      </c>
      <c r="X20" s="81">
        <v>0</v>
      </c>
      <c r="Y20" s="81">
        <v>2338</v>
      </c>
      <c r="Z20" s="81">
        <v>2040</v>
      </c>
      <c r="AA20" s="81">
        <v>537</v>
      </c>
      <c r="AB20" s="81">
        <v>6240</v>
      </c>
      <c r="AC20" s="81">
        <v>0</v>
      </c>
      <c r="AD20" s="81">
        <v>0.19582108124526862</v>
      </c>
      <c r="AE20" s="82"/>
      <c r="AF20" s="81">
        <v>0</v>
      </c>
      <c r="AG20" s="81">
        <v>0</v>
      </c>
      <c r="AH20" s="81">
        <v>0</v>
      </c>
      <c r="AI20" s="81">
        <v>0</v>
      </c>
      <c r="AJ20" s="81">
        <v>12812342.776522534</v>
      </c>
      <c r="AK20" s="81">
        <v>0</v>
      </c>
      <c r="AL20" s="81">
        <v>0</v>
      </c>
      <c r="AM20" s="81">
        <v>855165.8241844913</v>
      </c>
      <c r="AN20" s="81">
        <v>0</v>
      </c>
      <c r="AO20" s="81">
        <v>0</v>
      </c>
      <c r="AP20" s="82"/>
      <c r="AQ20" s="81">
        <v>67</v>
      </c>
      <c r="AR20" s="81">
        <v>0</v>
      </c>
      <c r="AS20" s="81">
        <v>0</v>
      </c>
      <c r="AT20" s="81">
        <v>0</v>
      </c>
      <c r="AU20" s="81">
        <v>0</v>
      </c>
      <c r="AV20" s="81">
        <v>0</v>
      </c>
      <c r="AW20" s="81" t="s">
        <v>564</v>
      </c>
      <c r="AX20" s="82"/>
      <c r="AY20" s="81">
        <v>265.8</v>
      </c>
      <c r="AZ20" s="81">
        <v>0</v>
      </c>
      <c r="BA20" s="81">
        <v>0</v>
      </c>
      <c r="BB20" s="81">
        <v>0</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1852</v>
      </c>
      <c r="B21" s="80">
        <v>438</v>
      </c>
      <c r="C21" s="80">
        <v>13</v>
      </c>
      <c r="D21" s="80">
        <v>26</v>
      </c>
      <c r="E21" s="80">
        <v>2016</v>
      </c>
      <c r="F21" s="80" t="s">
        <v>92</v>
      </c>
      <c r="G21" s="80" t="s">
        <v>1839</v>
      </c>
      <c r="H21" s="80" t="s">
        <v>1840</v>
      </c>
      <c r="I21" s="177"/>
      <c r="J21" s="81">
        <v>0</v>
      </c>
      <c r="K21" s="81">
        <v>0</v>
      </c>
      <c r="L21" s="81">
        <v>0</v>
      </c>
      <c r="M21" s="81">
        <v>0</v>
      </c>
      <c r="N21" s="81">
        <v>9.3446529996470353</v>
      </c>
      <c r="O21" s="81">
        <v>2.9432049346354083</v>
      </c>
      <c r="P21" s="81">
        <v>2.5071005179753305</v>
      </c>
      <c r="Q21" s="81">
        <v>0.43572897981470715</v>
      </c>
      <c r="R21" s="81">
        <v>0</v>
      </c>
      <c r="S21" s="81">
        <v>0.19757163148880108</v>
      </c>
      <c r="T21" s="82"/>
      <c r="U21" s="81">
        <v>0</v>
      </c>
      <c r="V21" s="81">
        <v>0</v>
      </c>
      <c r="W21" s="81">
        <v>0</v>
      </c>
      <c r="X21" s="81">
        <v>0</v>
      </c>
      <c r="Y21" s="81">
        <v>2317</v>
      </c>
      <c r="Z21" s="81">
        <v>1731</v>
      </c>
      <c r="AA21" s="81">
        <v>516</v>
      </c>
      <c r="AB21" s="81">
        <v>6169</v>
      </c>
      <c r="AC21" s="81">
        <v>0</v>
      </c>
      <c r="AD21" s="81">
        <v>0.19757163148880111</v>
      </c>
      <c r="AE21" s="82"/>
      <c r="AF21" s="81">
        <v>0</v>
      </c>
      <c r="AG21" s="81">
        <v>0</v>
      </c>
      <c r="AH21" s="81">
        <v>0</v>
      </c>
      <c r="AI21" s="81">
        <v>0</v>
      </c>
      <c r="AJ21" s="81">
        <v>11830087.917456361</v>
      </c>
      <c r="AK21" s="81">
        <v>0</v>
      </c>
      <c r="AL21" s="81">
        <v>0</v>
      </c>
      <c r="AM21" s="81">
        <v>846092.39250435296</v>
      </c>
      <c r="AN21" s="81">
        <v>0</v>
      </c>
      <c r="AO21" s="81">
        <v>0</v>
      </c>
      <c r="AP21" s="82"/>
      <c r="AQ21" s="81">
        <v>67</v>
      </c>
      <c r="AR21" s="81">
        <v>0</v>
      </c>
      <c r="AS21" s="81">
        <v>0</v>
      </c>
      <c r="AT21" s="81">
        <v>0</v>
      </c>
      <c r="AU21" s="81">
        <v>0</v>
      </c>
      <c r="AV21" s="81">
        <v>0</v>
      </c>
      <c r="AW21" s="81" t="s">
        <v>564</v>
      </c>
      <c r="AX21" s="82"/>
      <c r="AY21" s="81">
        <v>265.8</v>
      </c>
      <c r="AZ21" s="81">
        <v>0</v>
      </c>
      <c r="BA21" s="81">
        <v>0</v>
      </c>
      <c r="BB21" s="81">
        <v>0</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1853</v>
      </c>
      <c r="B22" s="80">
        <v>439</v>
      </c>
      <c r="C22" s="80">
        <v>14</v>
      </c>
      <c r="D22" s="80">
        <v>26</v>
      </c>
      <c r="E22" s="80">
        <v>2017</v>
      </c>
      <c r="F22" s="80" t="s">
        <v>71</v>
      </c>
      <c r="G22" s="80" t="s">
        <v>1839</v>
      </c>
      <c r="H22" s="80" t="s">
        <v>1840</v>
      </c>
      <c r="I22" s="177"/>
      <c r="J22" s="81">
        <v>0</v>
      </c>
      <c r="K22" s="81">
        <v>0</v>
      </c>
      <c r="L22" s="81">
        <v>0</v>
      </c>
      <c r="M22" s="81">
        <v>0</v>
      </c>
      <c r="N22" s="81">
        <v>9.8520943392487581</v>
      </c>
      <c r="O22" s="81">
        <v>2.4870773769781809</v>
      </c>
      <c r="P22" s="81">
        <v>2.273961466495408</v>
      </c>
      <c r="Q22" s="81">
        <v>0.41533630656079956</v>
      </c>
      <c r="R22" s="81">
        <v>0</v>
      </c>
      <c r="S22" s="81">
        <v>0.24296622609236485</v>
      </c>
      <c r="T22" s="82"/>
      <c r="U22" s="81">
        <v>0</v>
      </c>
      <c r="V22" s="81">
        <v>0</v>
      </c>
      <c r="W22" s="81">
        <v>0</v>
      </c>
      <c r="X22" s="81">
        <v>0</v>
      </c>
      <c r="Y22" s="81">
        <v>2302</v>
      </c>
      <c r="Z22" s="81">
        <v>1487</v>
      </c>
      <c r="AA22" s="81">
        <v>471</v>
      </c>
      <c r="AB22" s="81">
        <v>6081</v>
      </c>
      <c r="AC22" s="81">
        <v>0</v>
      </c>
      <c r="AD22" s="81">
        <v>0.24296622609236479</v>
      </c>
      <c r="AE22" s="82"/>
      <c r="AF22" s="81">
        <v>0</v>
      </c>
      <c r="AG22" s="81">
        <v>0</v>
      </c>
      <c r="AH22" s="81">
        <v>0</v>
      </c>
      <c r="AI22" s="81">
        <v>0</v>
      </c>
      <c r="AJ22" s="81">
        <v>12549793.534187591</v>
      </c>
      <c r="AK22" s="81">
        <v>0</v>
      </c>
      <c r="AL22" s="81">
        <v>0</v>
      </c>
      <c r="AM22" s="81">
        <v>835328.01050878421</v>
      </c>
      <c r="AN22" s="81">
        <v>0</v>
      </c>
      <c r="AO22" s="81">
        <v>0</v>
      </c>
      <c r="AP22" s="82"/>
      <c r="AQ22" s="81">
        <v>67</v>
      </c>
      <c r="AR22" s="81">
        <v>0</v>
      </c>
      <c r="AS22" s="81">
        <v>0</v>
      </c>
      <c r="AT22" s="81">
        <v>0</v>
      </c>
      <c r="AU22" s="81">
        <v>0</v>
      </c>
      <c r="AV22" s="81">
        <v>0</v>
      </c>
      <c r="AW22" s="81" t="s">
        <v>564</v>
      </c>
      <c r="AX22" s="82"/>
      <c r="AY22" s="81">
        <v>265.8</v>
      </c>
      <c r="AZ22" s="81">
        <v>0</v>
      </c>
      <c r="BA22" s="81">
        <v>0</v>
      </c>
      <c r="BB22" s="81">
        <v>0</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1854</v>
      </c>
      <c r="B23" s="80">
        <v>440</v>
      </c>
      <c r="C23" s="80">
        <v>15</v>
      </c>
      <c r="D23" s="80">
        <v>26</v>
      </c>
      <c r="E23" s="80">
        <v>2018</v>
      </c>
      <c r="F23" s="80" t="s">
        <v>93</v>
      </c>
      <c r="G23" s="80" t="s">
        <v>1839</v>
      </c>
      <c r="H23" s="80" t="s">
        <v>1840</v>
      </c>
      <c r="I23" s="177"/>
      <c r="J23" s="81">
        <v>0</v>
      </c>
      <c r="K23" s="81">
        <v>0</v>
      </c>
      <c r="L23" s="81">
        <v>0</v>
      </c>
      <c r="M23" s="81">
        <v>0</v>
      </c>
      <c r="N23" s="81">
        <v>8.9645743862413312</v>
      </c>
      <c r="O23" s="81">
        <v>2.1121259241352202</v>
      </c>
      <c r="P23" s="81">
        <v>2.1222690147706129</v>
      </c>
      <c r="Q23" s="81">
        <v>0.38186187655978376</v>
      </c>
      <c r="R23" s="81">
        <v>0</v>
      </c>
      <c r="S23" s="81">
        <v>0.34537515190584372</v>
      </c>
      <c r="T23" s="82"/>
      <c r="U23" s="81">
        <v>0</v>
      </c>
      <c r="V23" s="81">
        <v>0</v>
      </c>
      <c r="W23" s="81">
        <v>0</v>
      </c>
      <c r="X23" s="81">
        <v>0</v>
      </c>
      <c r="Y23" s="81">
        <v>2282</v>
      </c>
      <c r="Z23" s="81">
        <v>1287</v>
      </c>
      <c r="AA23" s="81">
        <v>444</v>
      </c>
      <c r="AB23" s="81">
        <v>6025</v>
      </c>
      <c r="AC23" s="81">
        <v>0</v>
      </c>
      <c r="AD23" s="81">
        <v>0.34537515190584372</v>
      </c>
      <c r="AE23" s="82"/>
      <c r="AF23" s="81">
        <v>0</v>
      </c>
      <c r="AG23" s="81">
        <v>0</v>
      </c>
      <c r="AH23" s="81">
        <v>0</v>
      </c>
      <c r="AI23" s="81">
        <v>0</v>
      </c>
      <c r="AJ23" s="81">
        <v>11378719.45728696</v>
      </c>
      <c r="AK23" s="81">
        <v>0</v>
      </c>
      <c r="AL23" s="81">
        <v>0</v>
      </c>
      <c r="AM23" s="81">
        <v>829347.94203768438</v>
      </c>
      <c r="AN23" s="81">
        <v>0</v>
      </c>
      <c r="AO23" s="81">
        <v>0</v>
      </c>
      <c r="AP23" s="82"/>
      <c r="AQ23" s="81">
        <v>67</v>
      </c>
      <c r="AR23" s="81">
        <v>0</v>
      </c>
      <c r="AS23" s="81">
        <v>0</v>
      </c>
      <c r="AT23" s="81">
        <v>0</v>
      </c>
      <c r="AU23" s="81">
        <v>0</v>
      </c>
      <c r="AV23" s="81">
        <v>0</v>
      </c>
      <c r="AW23" s="81" t="s">
        <v>564</v>
      </c>
      <c r="AX23" s="82"/>
      <c r="AY23" s="81">
        <v>265.8</v>
      </c>
      <c r="AZ23" s="81">
        <v>0</v>
      </c>
      <c r="BA23" s="81">
        <v>0</v>
      </c>
      <c r="BB23" s="81">
        <v>0</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1855</v>
      </c>
      <c r="B24" s="80">
        <v>441</v>
      </c>
      <c r="C24" s="80">
        <v>16</v>
      </c>
      <c r="D24" s="80">
        <v>26</v>
      </c>
      <c r="E24" s="80">
        <v>2019</v>
      </c>
      <c r="F24" s="80" t="s">
        <v>73</v>
      </c>
      <c r="G24" s="80" t="s">
        <v>1839</v>
      </c>
      <c r="H24" s="80" t="s">
        <v>1840</v>
      </c>
      <c r="I24" s="177"/>
      <c r="J24" s="81">
        <v>0</v>
      </c>
      <c r="K24" s="81">
        <v>0</v>
      </c>
      <c r="L24" s="81">
        <v>0</v>
      </c>
      <c r="M24" s="81">
        <v>0</v>
      </c>
      <c r="N24" s="81">
        <v>8.6252153399448552</v>
      </c>
      <c r="O24" s="81">
        <v>1.7729688695179888</v>
      </c>
      <c r="P24" s="81">
        <v>1.9263718984175038</v>
      </c>
      <c r="Q24" s="81">
        <v>0.3647606572217994</v>
      </c>
      <c r="R24" s="81">
        <v>0</v>
      </c>
      <c r="S24" s="81">
        <v>0.37884748458194822</v>
      </c>
      <c r="T24" s="82"/>
      <c r="U24" s="81">
        <v>0</v>
      </c>
      <c r="V24" s="81">
        <v>0</v>
      </c>
      <c r="W24" s="81">
        <v>0</v>
      </c>
      <c r="X24" s="81">
        <v>0</v>
      </c>
      <c r="Y24" s="81">
        <v>2255</v>
      </c>
      <c r="Z24" s="81">
        <v>1110</v>
      </c>
      <c r="AA24" s="81">
        <v>400</v>
      </c>
      <c r="AB24" s="81">
        <v>5911</v>
      </c>
      <c r="AC24" s="81">
        <v>0</v>
      </c>
      <c r="AD24" s="81">
        <v>0.37884748458194822</v>
      </c>
      <c r="AE24" s="82"/>
      <c r="AF24" s="81">
        <v>0</v>
      </c>
      <c r="AG24" s="81">
        <v>0</v>
      </c>
      <c r="AH24" s="81">
        <v>0</v>
      </c>
      <c r="AI24" s="81">
        <v>0</v>
      </c>
      <c r="AJ24" s="81">
        <v>11480328.37624516</v>
      </c>
      <c r="AK24" s="81">
        <v>0</v>
      </c>
      <c r="AL24" s="81">
        <v>0</v>
      </c>
      <c r="AM24" s="81">
        <v>805033.70201582403</v>
      </c>
      <c r="AN24" s="81">
        <v>0</v>
      </c>
      <c r="AO24" s="81">
        <v>0</v>
      </c>
      <c r="AP24" s="82"/>
      <c r="AQ24" s="81">
        <v>67</v>
      </c>
      <c r="AR24" s="81">
        <v>4</v>
      </c>
      <c r="AS24" s="81">
        <v>0</v>
      </c>
      <c r="AT24" s="81">
        <v>0</v>
      </c>
      <c r="AU24" s="81">
        <v>0</v>
      </c>
      <c r="AV24" s="81">
        <v>0</v>
      </c>
      <c r="AW24" s="81" t="s">
        <v>564</v>
      </c>
      <c r="AX24" s="82"/>
      <c r="AY24" s="81">
        <v>265.8</v>
      </c>
      <c r="AZ24" s="81">
        <v>24970</v>
      </c>
      <c r="BA24" s="81">
        <v>0</v>
      </c>
      <c r="BB24" s="81">
        <v>0</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1856</v>
      </c>
      <c r="B25" s="80">
        <v>442</v>
      </c>
      <c r="C25" s="80">
        <v>17</v>
      </c>
      <c r="D25" s="80">
        <v>26</v>
      </c>
      <c r="E25" s="80">
        <v>2020</v>
      </c>
      <c r="F25" s="80" t="s">
        <v>218</v>
      </c>
      <c r="G25" s="80" t="s">
        <v>1839</v>
      </c>
      <c r="H25" s="80" t="s">
        <v>1840</v>
      </c>
      <c r="I25" s="177"/>
      <c r="J25" s="81">
        <v>0</v>
      </c>
      <c r="K25" s="81">
        <v>1.0940727403232674E-2</v>
      </c>
      <c r="L25" s="81">
        <v>0</v>
      </c>
      <c r="M25" s="81">
        <v>3.0241748287810125E-2</v>
      </c>
      <c r="N25" s="81">
        <v>7.5867665324330078</v>
      </c>
      <c r="O25" s="81">
        <v>1.4400174631496618</v>
      </c>
      <c r="P25" s="81">
        <v>1.7951973410393134</v>
      </c>
      <c r="Q25" s="81">
        <v>0.34133779722117447</v>
      </c>
      <c r="R25" s="81">
        <v>0</v>
      </c>
      <c r="S25" s="81">
        <v>0.35353842199449981</v>
      </c>
      <c r="T25" s="82"/>
      <c r="U25" s="81">
        <v>0</v>
      </c>
      <c r="V25" s="81">
        <v>5</v>
      </c>
      <c r="W25" s="81">
        <v>0</v>
      </c>
      <c r="X25" s="81">
        <v>8</v>
      </c>
      <c r="Y25" s="81">
        <v>2224</v>
      </c>
      <c r="Z25" s="81">
        <v>1029</v>
      </c>
      <c r="AA25" s="81">
        <v>405</v>
      </c>
      <c r="AB25" s="81">
        <v>5789</v>
      </c>
      <c r="AC25" s="81">
        <v>0</v>
      </c>
      <c r="AD25" s="81">
        <v>0.35353842199449981</v>
      </c>
      <c r="AE25" s="82"/>
      <c r="AF25" s="81">
        <v>0</v>
      </c>
      <c r="AG25" s="81">
        <v>7486.326741988406</v>
      </c>
      <c r="AH25" s="81">
        <v>0</v>
      </c>
      <c r="AI25" s="81">
        <v>44905.315202697289</v>
      </c>
      <c r="AJ25" s="81">
        <v>10755773.376022791</v>
      </c>
      <c r="AK25" s="81"/>
      <c r="AL25" s="81"/>
      <c r="AM25" s="81">
        <v>755528.8171314653</v>
      </c>
      <c r="AN25" s="81"/>
      <c r="AO25" s="81"/>
      <c r="AP25" s="82"/>
      <c r="AQ25" s="81">
        <v>67</v>
      </c>
      <c r="AR25" s="81">
        <v>4</v>
      </c>
      <c r="AS25" s="81">
        <v>0</v>
      </c>
      <c r="AT25" s="81">
        <v>0</v>
      </c>
      <c r="AU25" s="81">
        <v>0</v>
      </c>
      <c r="AV25" s="81">
        <v>0</v>
      </c>
      <c r="AW25" s="81">
        <v>0</v>
      </c>
      <c r="AX25" s="82"/>
      <c r="AY25" s="81">
        <v>265.8</v>
      </c>
      <c r="AZ25" s="81">
        <v>24970</v>
      </c>
      <c r="BA25" s="81">
        <v>0</v>
      </c>
      <c r="BB25" s="81">
        <v>0</v>
      </c>
      <c r="BC25" s="81">
        <v>0</v>
      </c>
      <c r="BD25" s="81">
        <v>0</v>
      </c>
      <c r="BE25" s="81">
        <v>0</v>
      </c>
      <c r="BF25" s="82"/>
      <c r="BG25" s="81">
        <v>0</v>
      </c>
      <c r="BH25" s="81">
        <v>0</v>
      </c>
      <c r="BI25" s="81">
        <v>0</v>
      </c>
      <c r="BJ25" s="81">
        <v>0</v>
      </c>
      <c r="BK25" s="81">
        <v>102.31100000000001</v>
      </c>
      <c r="BL25" s="81">
        <v>0</v>
      </c>
      <c r="BM25" s="82"/>
      <c r="BN25" s="81">
        <v>0</v>
      </c>
      <c r="BO25" s="81">
        <v>0</v>
      </c>
      <c r="BP25" s="81">
        <v>0</v>
      </c>
      <c r="BQ25" s="81">
        <v>0</v>
      </c>
      <c r="BR25" s="81">
        <v>4</v>
      </c>
      <c r="BS25" s="81">
        <v>0</v>
      </c>
      <c r="BT25"/>
      <c r="BU25" s="80">
        <v>102.31100000000001</v>
      </c>
      <c r="BV25" s="80">
        <v>0</v>
      </c>
      <c r="BW25" s="80">
        <v>0</v>
      </c>
      <c r="BX25" s="80">
        <v>0</v>
      </c>
      <c r="BY25" s="80">
        <v>0</v>
      </c>
      <c r="BZ25" s="80">
        <v>0</v>
      </c>
      <c r="CA25" s="80">
        <v>0</v>
      </c>
      <c r="CB25" s="80">
        <v>0</v>
      </c>
      <c r="CC25" s="80">
        <v>0</v>
      </c>
    </row>
    <row r="26" spans="1:81">
      <c r="A26" s="80" t="s">
        <v>1857</v>
      </c>
      <c r="B26" s="80">
        <v>442</v>
      </c>
      <c r="C26" s="80">
        <v>18</v>
      </c>
      <c r="D26" s="80">
        <v>26</v>
      </c>
      <c r="E26" s="80">
        <v>2021</v>
      </c>
      <c r="F26" s="80" t="s">
        <v>75</v>
      </c>
      <c r="G26" s="174" t="s">
        <v>1839</v>
      </c>
      <c r="H26" s="80" t="s">
        <v>1840</v>
      </c>
      <c r="I26" s="177"/>
      <c r="J26" s="81">
        <v>0</v>
      </c>
      <c r="K26" s="81">
        <v>1.1981862723679277E-2</v>
      </c>
      <c r="L26" s="81">
        <v>0</v>
      </c>
      <c r="M26" s="81">
        <v>3.2995005883949644E-2</v>
      </c>
      <c r="N26" s="81">
        <v>7.9511307770389577</v>
      </c>
      <c r="O26" s="81">
        <v>1.3319071438411365</v>
      </c>
      <c r="P26" s="81">
        <v>1.7999355970651238</v>
      </c>
      <c r="Q26" s="81">
        <v>0.33660285259401701</v>
      </c>
      <c r="R26" s="81">
        <v>0</v>
      </c>
      <c r="S26" s="81">
        <v>0.26770292913825788</v>
      </c>
      <c r="T26" s="82"/>
      <c r="U26" s="81">
        <v>0</v>
      </c>
      <c r="V26" s="81">
        <v>5</v>
      </c>
      <c r="W26" s="81">
        <v>0</v>
      </c>
      <c r="X26" s="81">
        <v>8</v>
      </c>
      <c r="Y26" s="81">
        <v>2187</v>
      </c>
      <c r="Z26" s="81">
        <v>980</v>
      </c>
      <c r="AA26" s="81">
        <v>396</v>
      </c>
      <c r="AB26" s="81">
        <v>5641</v>
      </c>
      <c r="AC26" s="81">
        <v>0</v>
      </c>
      <c r="AD26" s="81">
        <v>0.26770292913825788</v>
      </c>
      <c r="AE26" s="82"/>
      <c r="AF26" s="81">
        <v>0</v>
      </c>
      <c r="AG26" s="81">
        <v>8016.407654423394</v>
      </c>
      <c r="AH26" s="81">
        <v>0</v>
      </c>
      <c r="AI26" s="81">
        <v>49468.795709807186</v>
      </c>
      <c r="AJ26" s="81">
        <v>10676919.959542044</v>
      </c>
      <c r="AK26" s="81">
        <v>0</v>
      </c>
      <c r="AL26" s="81">
        <v>0</v>
      </c>
      <c r="AM26" s="81">
        <v>740459.59112381632</v>
      </c>
      <c r="AN26" s="81">
        <v>0</v>
      </c>
      <c r="AO26" s="81">
        <v>0</v>
      </c>
      <c r="AP26" s="82"/>
      <c r="AQ26" s="81">
        <v>67</v>
      </c>
      <c r="AR26" s="81">
        <v>5</v>
      </c>
      <c r="AS26" s="81">
        <v>0</v>
      </c>
      <c r="AT26" s="81">
        <v>0</v>
      </c>
      <c r="AU26" s="81">
        <v>0</v>
      </c>
      <c r="AV26" s="81">
        <v>0</v>
      </c>
      <c r="AW26" s="81"/>
      <c r="AX26" s="82"/>
      <c r="AY26" s="81">
        <v>265.8</v>
      </c>
      <c r="AZ26" s="81">
        <v>24981</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1858</v>
      </c>
      <c r="B27" s="80">
        <v>442</v>
      </c>
      <c r="C27" s="80">
        <v>19</v>
      </c>
      <c r="D27" s="80">
        <v>26</v>
      </c>
      <c r="E27" s="80">
        <v>2022</v>
      </c>
      <c r="F27" s="80" t="s">
        <v>568</v>
      </c>
      <c r="G27" s="174" t="s">
        <v>1839</v>
      </c>
      <c r="H27" s="80" t="s">
        <v>1840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78</v>
      </c>
      <c r="AR27" s="81">
        <v>5</v>
      </c>
      <c r="AS27" s="81">
        <v>0</v>
      </c>
      <c r="AT27" s="81">
        <v>0</v>
      </c>
      <c r="AU27" s="81">
        <v>0</v>
      </c>
      <c r="AV27" s="81">
        <v>0</v>
      </c>
      <c r="AW27" s="81"/>
      <c r="AX27" s="82"/>
      <c r="AY27" s="81">
        <v>329.8</v>
      </c>
      <c r="AZ27" s="81">
        <v>24981</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1859</v>
      </c>
      <c r="B28" s="80">
        <v>477</v>
      </c>
      <c r="C28" s="80">
        <v>1</v>
      </c>
      <c r="D28" s="80">
        <v>29</v>
      </c>
      <c r="E28" s="80">
        <v>1990</v>
      </c>
      <c r="F28" s="80" t="s">
        <v>562</v>
      </c>
      <c r="G28" s="80" t="s">
        <v>1667</v>
      </c>
      <c r="H28" s="80" t="s">
        <v>1668</v>
      </c>
      <c r="I28" s="177"/>
      <c r="J28" s="81">
        <v>26.10714508925928</v>
      </c>
      <c r="K28" s="81">
        <v>3.5470276242730043</v>
      </c>
      <c r="L28" s="81">
        <v>7.181625337271317</v>
      </c>
      <c r="M28" s="81">
        <v>4.5239587796849543</v>
      </c>
      <c r="N28" s="81">
        <v>12.022835222649469</v>
      </c>
      <c r="O28" s="81">
        <v>6.1316029628430719</v>
      </c>
      <c r="P28" s="81">
        <v>10.279596228016603</v>
      </c>
      <c r="Q28" s="81">
        <v>0.4736828205743121</v>
      </c>
      <c r="R28" s="81">
        <v>0</v>
      </c>
      <c r="S28" s="81">
        <v>0.3857257036593536</v>
      </c>
      <c r="T28" s="82"/>
      <c r="U28" s="81">
        <v>732996</v>
      </c>
      <c r="V28" s="81">
        <v>649</v>
      </c>
      <c r="W28" s="81">
        <v>84</v>
      </c>
      <c r="X28" s="81">
        <v>1517</v>
      </c>
      <c r="Y28" s="81">
        <v>2572</v>
      </c>
      <c r="Z28" s="81">
        <v>2522</v>
      </c>
      <c r="AA28" s="81">
        <v>2496</v>
      </c>
      <c r="AB28" s="81">
        <v>7691</v>
      </c>
      <c r="AC28" s="81">
        <v>0</v>
      </c>
      <c r="AD28" s="81">
        <v>0.3857257036593536</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1860</v>
      </c>
      <c r="B29" s="80">
        <v>478</v>
      </c>
      <c r="C29" s="80">
        <v>2</v>
      </c>
      <c r="D29" s="80">
        <v>29</v>
      </c>
      <c r="E29" s="80">
        <v>2005</v>
      </c>
      <c r="F29" s="80" t="s">
        <v>565</v>
      </c>
      <c r="G29" s="80" t="s">
        <v>1667</v>
      </c>
      <c r="H29" s="80" t="s">
        <v>1668</v>
      </c>
      <c r="I29" s="177"/>
      <c r="J29" s="81">
        <v>10.135282138938964</v>
      </c>
      <c r="K29" s="81">
        <v>1.8292873053115903</v>
      </c>
      <c r="L29" s="81">
        <v>6.4190016732112074</v>
      </c>
      <c r="M29" s="81">
        <v>8.085118895884241</v>
      </c>
      <c r="N29" s="81">
        <v>13.924969669822675</v>
      </c>
      <c r="O29" s="81">
        <v>7.893420054093875</v>
      </c>
      <c r="P29" s="81">
        <v>10.183043603769297</v>
      </c>
      <c r="Q29" s="81">
        <v>0.41452455315912673</v>
      </c>
      <c r="R29" s="81">
        <v>0</v>
      </c>
      <c r="S29" s="81">
        <v>0.75591810313879393</v>
      </c>
      <c r="T29" s="82"/>
      <c r="U29" s="81">
        <v>313032</v>
      </c>
      <c r="V29" s="81">
        <v>558</v>
      </c>
      <c r="W29" s="81">
        <v>57</v>
      </c>
      <c r="X29" s="81">
        <v>1313</v>
      </c>
      <c r="Y29" s="81">
        <v>2839</v>
      </c>
      <c r="Z29" s="81">
        <v>3757</v>
      </c>
      <c r="AA29" s="81">
        <v>2025</v>
      </c>
      <c r="AB29" s="81">
        <v>7036</v>
      </c>
      <c r="AC29" s="81">
        <v>0</v>
      </c>
      <c r="AD29" s="81">
        <v>0.75591810313879393</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1861</v>
      </c>
      <c r="B30" s="80">
        <v>479</v>
      </c>
      <c r="C30" s="80">
        <v>3</v>
      </c>
      <c r="D30" s="80">
        <v>29</v>
      </c>
      <c r="E30" s="80">
        <v>2006</v>
      </c>
      <c r="F30" s="80" t="s">
        <v>566</v>
      </c>
      <c r="G30" s="80" t="s">
        <v>1667</v>
      </c>
      <c r="H30" s="80" t="s">
        <v>1668</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1862</v>
      </c>
      <c r="B31" s="80">
        <v>480</v>
      </c>
      <c r="C31" s="80">
        <v>4</v>
      </c>
      <c r="D31" s="80">
        <v>29</v>
      </c>
      <c r="E31" s="80">
        <v>2007</v>
      </c>
      <c r="F31" s="80" t="s">
        <v>567</v>
      </c>
      <c r="G31" s="80" t="s">
        <v>1667</v>
      </c>
      <c r="H31" s="80" t="s">
        <v>1668</v>
      </c>
      <c r="I31" s="177"/>
      <c r="J31" s="81">
        <v>17.086277027157241</v>
      </c>
      <c r="K31" s="81">
        <v>1.7582566987768868</v>
      </c>
      <c r="L31" s="81">
        <v>7.0579182254570432</v>
      </c>
      <c r="M31" s="81">
        <v>8.7212785243808391</v>
      </c>
      <c r="N31" s="81">
        <v>14.054750286680081</v>
      </c>
      <c r="O31" s="81">
        <v>7.5688480212780194</v>
      </c>
      <c r="P31" s="81">
        <v>10.264067834879446</v>
      </c>
      <c r="Q31" s="81">
        <v>0.42572764350040937</v>
      </c>
      <c r="R31" s="81">
        <v>0</v>
      </c>
      <c r="S31" s="81">
        <v>0.72250268548623786</v>
      </c>
      <c r="T31" s="82"/>
      <c r="U31" s="81">
        <v>561117</v>
      </c>
      <c r="V31" s="81">
        <v>585</v>
      </c>
      <c r="W31" s="81">
        <v>86</v>
      </c>
      <c r="X31" s="81">
        <v>1774</v>
      </c>
      <c r="Y31" s="81">
        <v>2873</v>
      </c>
      <c r="Z31" s="81">
        <v>3745</v>
      </c>
      <c r="AA31" s="81">
        <v>2010</v>
      </c>
      <c r="AB31" s="81">
        <v>6844</v>
      </c>
      <c r="AC31" s="81">
        <v>0</v>
      </c>
      <c r="AD31" s="81">
        <v>0.72250268548623786</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1863</v>
      </c>
      <c r="B32" s="80">
        <v>481</v>
      </c>
      <c r="C32" s="80">
        <v>5</v>
      </c>
      <c r="D32" s="80">
        <v>29</v>
      </c>
      <c r="E32" s="80">
        <v>2008</v>
      </c>
      <c r="F32" s="80" t="s">
        <v>84</v>
      </c>
      <c r="G32" s="80" t="s">
        <v>1667</v>
      </c>
      <c r="H32" s="80" t="s">
        <v>1668</v>
      </c>
      <c r="I32" s="177"/>
      <c r="J32" s="81">
        <v>15.111748080474401</v>
      </c>
      <c r="K32" s="81">
        <v>1.5431471336478184</v>
      </c>
      <c r="L32" s="81">
        <v>6.0942460082296401</v>
      </c>
      <c r="M32" s="81">
        <v>10.204740402675579</v>
      </c>
      <c r="N32" s="81">
        <v>14.402578026654442</v>
      </c>
      <c r="O32" s="81">
        <v>7.3395378636342183</v>
      </c>
      <c r="P32" s="81">
        <v>10.165658819750059</v>
      </c>
      <c r="Q32" s="81">
        <v>0.4133984115773594</v>
      </c>
      <c r="R32" s="81">
        <v>0</v>
      </c>
      <c r="S32" s="81">
        <v>0.59203604440486712</v>
      </c>
      <c r="T32" s="82"/>
      <c r="U32" s="81">
        <v>521429</v>
      </c>
      <c r="V32" s="81">
        <v>585</v>
      </c>
      <c r="W32" s="81">
        <v>86</v>
      </c>
      <c r="X32" s="81">
        <v>1774</v>
      </c>
      <c r="Y32" s="81">
        <v>2905</v>
      </c>
      <c r="Z32" s="81">
        <v>3759</v>
      </c>
      <c r="AA32" s="81">
        <v>1993</v>
      </c>
      <c r="AB32" s="81">
        <v>6755</v>
      </c>
      <c r="AC32" s="81">
        <v>0</v>
      </c>
      <c r="AD32" s="81">
        <v>0.59203604440486712</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1864</v>
      </c>
      <c r="B33" s="80">
        <v>482</v>
      </c>
      <c r="C33" s="80">
        <v>6</v>
      </c>
      <c r="D33" s="80">
        <v>29</v>
      </c>
      <c r="E33" s="80">
        <v>2009</v>
      </c>
      <c r="F33" s="80" t="s">
        <v>85</v>
      </c>
      <c r="G33" s="80" t="s">
        <v>1667</v>
      </c>
      <c r="H33" s="80" t="s">
        <v>1668</v>
      </c>
      <c r="I33" s="177"/>
      <c r="J33" s="81">
        <v>8.6566304412432729</v>
      </c>
      <c r="K33" s="81">
        <v>1.0295035693191421</v>
      </c>
      <c r="L33" s="81">
        <v>6.3076285880024452</v>
      </c>
      <c r="M33" s="81">
        <v>7.3789139979308072</v>
      </c>
      <c r="N33" s="81">
        <v>12.375053515350933</v>
      </c>
      <c r="O33" s="81">
        <v>7.4417769364704984</v>
      </c>
      <c r="P33" s="81">
        <v>9.7033962834741345</v>
      </c>
      <c r="Q33" s="81">
        <v>0.38727505990039551</v>
      </c>
      <c r="R33" s="81">
        <v>0</v>
      </c>
      <c r="S33" s="81">
        <v>0.28163633388208992</v>
      </c>
      <c r="T33" s="82"/>
      <c r="U33" s="81">
        <v>301641</v>
      </c>
      <c r="V33" s="81">
        <v>478</v>
      </c>
      <c r="W33" s="81">
        <v>102</v>
      </c>
      <c r="X33" s="81">
        <v>1620</v>
      </c>
      <c r="Y33" s="81">
        <v>2906</v>
      </c>
      <c r="Z33" s="81">
        <v>3762</v>
      </c>
      <c r="AA33" s="81">
        <v>1953</v>
      </c>
      <c r="AB33" s="81">
        <v>6643</v>
      </c>
      <c r="AC33" s="81">
        <v>0</v>
      </c>
      <c r="AD33" s="81">
        <v>0.28163633388208992</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6.82</v>
      </c>
      <c r="BJ33" s="81">
        <v>0</v>
      </c>
      <c r="BK33" s="81">
        <v>0</v>
      </c>
      <c r="BL33" s="81">
        <v>0</v>
      </c>
      <c r="BM33" s="82"/>
      <c r="BN33" s="81">
        <v>0</v>
      </c>
      <c r="BO33" s="81">
        <v>0</v>
      </c>
      <c r="BP33" s="81">
        <v>1</v>
      </c>
      <c r="BQ33" s="81">
        <v>0</v>
      </c>
      <c r="BR33" s="81">
        <v>0</v>
      </c>
      <c r="BS33" s="81">
        <v>0</v>
      </c>
      <c r="BT33"/>
      <c r="BU33" s="80"/>
      <c r="BV33" s="80"/>
      <c r="BW33" s="80"/>
      <c r="BX33" s="80"/>
      <c r="BY33" s="80"/>
      <c r="BZ33" s="80"/>
      <c r="CA33" s="80"/>
      <c r="CB33" s="80"/>
      <c r="CC33" s="80"/>
    </row>
    <row r="34" spans="1:81">
      <c r="A34" s="80" t="s">
        <v>1865</v>
      </c>
      <c r="B34" s="80">
        <v>483</v>
      </c>
      <c r="C34" s="80">
        <v>7</v>
      </c>
      <c r="D34" s="80">
        <v>29</v>
      </c>
      <c r="E34" s="80">
        <v>2010</v>
      </c>
      <c r="F34" s="80" t="s">
        <v>86</v>
      </c>
      <c r="G34" s="80" t="s">
        <v>1667</v>
      </c>
      <c r="H34" s="80" t="s">
        <v>1668</v>
      </c>
      <c r="I34" s="177"/>
      <c r="J34" s="81">
        <v>9.560845898069255</v>
      </c>
      <c r="K34" s="81">
        <v>1.0736756807055539</v>
      </c>
      <c r="L34" s="81">
        <v>5.7424792783245913</v>
      </c>
      <c r="M34" s="81">
        <v>6.6051571493554331</v>
      </c>
      <c r="N34" s="81">
        <v>12.167815251137206</v>
      </c>
      <c r="O34" s="81">
        <v>7.3384416366646787</v>
      </c>
      <c r="P34" s="81">
        <v>9.9162627523608577</v>
      </c>
      <c r="Q34" s="81">
        <v>0.39948380232958258</v>
      </c>
      <c r="R34" s="81">
        <v>0</v>
      </c>
      <c r="S34" s="81">
        <v>0.68591044316500827</v>
      </c>
      <c r="T34" s="82"/>
      <c r="U34" s="81">
        <v>372932</v>
      </c>
      <c r="V34" s="81">
        <v>478</v>
      </c>
      <c r="W34" s="81">
        <v>102</v>
      </c>
      <c r="X34" s="81">
        <v>1620</v>
      </c>
      <c r="Y34" s="81">
        <v>2906</v>
      </c>
      <c r="Z34" s="81">
        <v>3727</v>
      </c>
      <c r="AA34" s="81">
        <v>1946</v>
      </c>
      <c r="AB34" s="81">
        <v>6566</v>
      </c>
      <c r="AC34" s="81">
        <v>0</v>
      </c>
      <c r="AD34" s="81">
        <v>0.68591044316500827</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5.81</v>
      </c>
      <c r="BJ34" s="81">
        <v>0</v>
      </c>
      <c r="BK34" s="81">
        <v>0</v>
      </c>
      <c r="BL34" s="81">
        <v>0</v>
      </c>
      <c r="BM34" s="82"/>
      <c r="BN34" s="81">
        <v>0</v>
      </c>
      <c r="BO34" s="81">
        <v>0</v>
      </c>
      <c r="BP34" s="81">
        <v>1</v>
      </c>
      <c r="BQ34" s="81">
        <v>0</v>
      </c>
      <c r="BR34" s="81">
        <v>0</v>
      </c>
      <c r="BS34" s="81">
        <v>0</v>
      </c>
      <c r="BT34"/>
      <c r="BU34" s="80">
        <v>5.81</v>
      </c>
      <c r="BV34" s="80">
        <v>0</v>
      </c>
      <c r="BW34" s="80">
        <v>0</v>
      </c>
      <c r="BX34" s="80">
        <v>0</v>
      </c>
      <c r="BY34" s="80">
        <v>0</v>
      </c>
      <c r="BZ34" s="80">
        <v>0</v>
      </c>
      <c r="CA34" s="80">
        <v>0</v>
      </c>
      <c r="CB34" s="80">
        <v>0</v>
      </c>
      <c r="CC34" s="80">
        <v>0</v>
      </c>
    </row>
    <row r="35" spans="1:81">
      <c r="A35" s="80" t="s">
        <v>1866</v>
      </c>
      <c r="B35" s="80">
        <v>484</v>
      </c>
      <c r="C35" s="80">
        <v>8</v>
      </c>
      <c r="D35" s="80">
        <v>29</v>
      </c>
      <c r="E35" s="80">
        <v>2011</v>
      </c>
      <c r="F35" s="80" t="s">
        <v>87</v>
      </c>
      <c r="G35" s="80" t="s">
        <v>1667</v>
      </c>
      <c r="H35" s="80" t="s">
        <v>1668</v>
      </c>
      <c r="I35" s="177"/>
      <c r="J35" s="81">
        <v>11.453846060481572</v>
      </c>
      <c r="K35" s="81">
        <v>1.5044193394011514</v>
      </c>
      <c r="L35" s="81">
        <v>5.3581515915170277</v>
      </c>
      <c r="M35" s="81">
        <v>8.3441704830080159</v>
      </c>
      <c r="N35" s="81">
        <v>14.620941089175092</v>
      </c>
      <c r="O35" s="81">
        <v>7.2074565410721911</v>
      </c>
      <c r="P35" s="81">
        <v>9.8028942747678798</v>
      </c>
      <c r="Q35" s="81">
        <v>0.45412388135474285</v>
      </c>
      <c r="R35" s="81">
        <v>0</v>
      </c>
      <c r="S35" s="81">
        <v>0.48530484060690371</v>
      </c>
      <c r="T35" s="82"/>
      <c r="U35" s="81">
        <v>420767</v>
      </c>
      <c r="V35" s="81">
        <v>478</v>
      </c>
      <c r="W35" s="81">
        <v>102</v>
      </c>
      <c r="X35" s="81">
        <v>1620</v>
      </c>
      <c r="Y35" s="81">
        <v>2901</v>
      </c>
      <c r="Z35" s="81">
        <v>3740</v>
      </c>
      <c r="AA35" s="81">
        <v>1981</v>
      </c>
      <c r="AB35" s="81">
        <v>6471</v>
      </c>
      <c r="AC35" s="81">
        <v>0</v>
      </c>
      <c r="AD35" s="81">
        <v>0.48530484060690371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5.0609999999999999</v>
      </c>
      <c r="BJ35" s="81">
        <v>0</v>
      </c>
      <c r="BK35" s="81">
        <v>0</v>
      </c>
      <c r="BL35" s="81">
        <v>0</v>
      </c>
      <c r="BM35" s="82"/>
      <c r="BN35" s="81">
        <v>0</v>
      </c>
      <c r="BO35" s="81">
        <v>0</v>
      </c>
      <c r="BP35" s="81">
        <v>1</v>
      </c>
      <c r="BQ35" s="81">
        <v>0</v>
      </c>
      <c r="BR35" s="81">
        <v>0</v>
      </c>
      <c r="BS35" s="81">
        <v>0</v>
      </c>
      <c r="BT35"/>
      <c r="BU35" s="80">
        <v>5.0609999999999999</v>
      </c>
      <c r="BV35" s="80">
        <v>0</v>
      </c>
      <c r="BW35" s="80">
        <v>0</v>
      </c>
      <c r="BX35" s="80">
        <v>0</v>
      </c>
      <c r="BY35" s="80">
        <v>0</v>
      </c>
      <c r="BZ35" s="80">
        <v>0</v>
      </c>
      <c r="CA35" s="80">
        <v>0</v>
      </c>
      <c r="CB35" s="80">
        <v>0</v>
      </c>
      <c r="CC35" s="80">
        <v>0</v>
      </c>
    </row>
    <row r="36" spans="1:81">
      <c r="A36" s="80" t="s">
        <v>1867</v>
      </c>
      <c r="B36" s="80">
        <v>485</v>
      </c>
      <c r="C36" s="80">
        <v>9</v>
      </c>
      <c r="D36" s="80">
        <v>29</v>
      </c>
      <c r="E36" s="80">
        <v>2012</v>
      </c>
      <c r="F36" s="80" t="s">
        <v>88</v>
      </c>
      <c r="G36" s="80" t="s">
        <v>1667</v>
      </c>
      <c r="H36" s="80" t="s">
        <v>1668</v>
      </c>
      <c r="I36" s="177"/>
      <c r="J36" s="81">
        <v>15.125527222198036</v>
      </c>
      <c r="K36" s="81">
        <v>1.6947865707954812</v>
      </c>
      <c r="L36" s="81">
        <v>5.4062156269495789</v>
      </c>
      <c r="M36" s="81">
        <v>10.363433227654953</v>
      </c>
      <c r="N36" s="81">
        <v>16.072318995423291</v>
      </c>
      <c r="O36" s="81">
        <v>7.1507396808543975</v>
      </c>
      <c r="P36" s="81">
        <v>9.7740666555747389</v>
      </c>
      <c r="Q36" s="81">
        <v>0.48935364834453143</v>
      </c>
      <c r="R36" s="81">
        <v>0</v>
      </c>
      <c r="S36" s="81">
        <v>0.45371290274362419</v>
      </c>
      <c r="T36" s="82"/>
      <c r="U36" s="81">
        <v>532388</v>
      </c>
      <c r="V36" s="81">
        <v>478</v>
      </c>
      <c r="W36" s="81">
        <v>102</v>
      </c>
      <c r="X36" s="81">
        <v>1620</v>
      </c>
      <c r="Y36" s="81">
        <v>2903</v>
      </c>
      <c r="Z36" s="81">
        <v>3740</v>
      </c>
      <c r="AA36" s="81">
        <v>1964</v>
      </c>
      <c r="AB36" s="81">
        <v>6418</v>
      </c>
      <c r="AC36" s="81">
        <v>0</v>
      </c>
      <c r="AD36" s="81">
        <v>0.45371290274362419</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6.758</v>
      </c>
      <c r="BJ36" s="81">
        <v>0</v>
      </c>
      <c r="BK36" s="81">
        <v>0</v>
      </c>
      <c r="BL36" s="81">
        <v>0</v>
      </c>
      <c r="BM36" s="82"/>
      <c r="BN36" s="81">
        <v>0</v>
      </c>
      <c r="BO36" s="81">
        <v>0</v>
      </c>
      <c r="BP36" s="81">
        <v>1</v>
      </c>
      <c r="BQ36" s="81">
        <v>0</v>
      </c>
      <c r="BR36" s="81">
        <v>0</v>
      </c>
      <c r="BS36" s="81">
        <v>0</v>
      </c>
      <c r="BT36"/>
      <c r="BU36" s="80">
        <v>6.758</v>
      </c>
      <c r="BV36" s="80">
        <v>0</v>
      </c>
      <c r="BW36" s="80">
        <v>0</v>
      </c>
      <c r="BX36" s="80">
        <v>0</v>
      </c>
      <c r="BY36" s="80">
        <v>0</v>
      </c>
      <c r="BZ36" s="80">
        <v>0</v>
      </c>
      <c r="CA36" s="80">
        <v>0</v>
      </c>
      <c r="CB36" s="80">
        <v>0</v>
      </c>
      <c r="CC36" s="80">
        <v>0</v>
      </c>
    </row>
    <row r="37" spans="1:81">
      <c r="A37" s="80" t="s">
        <v>1868</v>
      </c>
      <c r="B37" s="80">
        <v>486</v>
      </c>
      <c r="C37" s="80">
        <v>10</v>
      </c>
      <c r="D37" s="80">
        <v>29</v>
      </c>
      <c r="E37" s="80">
        <v>2013</v>
      </c>
      <c r="F37" s="80" t="s">
        <v>89</v>
      </c>
      <c r="G37" s="80" t="s">
        <v>1667</v>
      </c>
      <c r="H37" s="80" t="s">
        <v>1668</v>
      </c>
      <c r="I37" s="177"/>
      <c r="J37" s="81">
        <v>15.844263849781516</v>
      </c>
      <c r="K37" s="81">
        <v>1.4007468816228403</v>
      </c>
      <c r="L37" s="81">
        <v>4.7741146874665263</v>
      </c>
      <c r="M37" s="81">
        <v>9.6382406727653276</v>
      </c>
      <c r="N37" s="81">
        <v>15.74254717940676</v>
      </c>
      <c r="O37" s="81">
        <v>6.8304757983592097</v>
      </c>
      <c r="P37" s="81">
        <v>9.8158896511498472</v>
      </c>
      <c r="Q37" s="81">
        <v>0.49500242382169485</v>
      </c>
      <c r="R37" s="81">
        <v>0</v>
      </c>
      <c r="S37" s="81">
        <v>0.49864962908819926</v>
      </c>
      <c r="T37" s="82"/>
      <c r="U37" s="81">
        <v>567839</v>
      </c>
      <c r="V37" s="81">
        <v>478</v>
      </c>
      <c r="W37" s="81">
        <v>102</v>
      </c>
      <c r="X37" s="81">
        <v>1620</v>
      </c>
      <c r="Y37" s="81">
        <v>2934</v>
      </c>
      <c r="Z37" s="81">
        <v>3732</v>
      </c>
      <c r="AA37" s="81">
        <v>1965</v>
      </c>
      <c r="AB37" s="81">
        <v>6399</v>
      </c>
      <c r="AC37" s="81">
        <v>0</v>
      </c>
      <c r="AD37" s="81">
        <v>0.49864962908819926</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9.7360000000000007</v>
      </c>
      <c r="BJ37" s="81">
        <v>0</v>
      </c>
      <c r="BK37" s="81">
        <v>0</v>
      </c>
      <c r="BL37" s="81">
        <v>0</v>
      </c>
      <c r="BM37" s="82"/>
      <c r="BN37" s="81">
        <v>0</v>
      </c>
      <c r="BO37" s="81">
        <v>0</v>
      </c>
      <c r="BP37" s="81">
        <v>1</v>
      </c>
      <c r="BQ37" s="81">
        <v>0</v>
      </c>
      <c r="BR37" s="81">
        <v>0</v>
      </c>
      <c r="BS37" s="81">
        <v>0</v>
      </c>
      <c r="BT37"/>
      <c r="BU37" s="80">
        <v>9.7360000000000007</v>
      </c>
      <c r="BV37" s="80">
        <v>0</v>
      </c>
      <c r="BW37" s="80">
        <v>0</v>
      </c>
      <c r="BX37" s="80">
        <v>0</v>
      </c>
      <c r="BY37" s="80">
        <v>0</v>
      </c>
      <c r="BZ37" s="80">
        <v>0</v>
      </c>
      <c r="CA37" s="80">
        <v>0</v>
      </c>
      <c r="CB37" s="80">
        <v>0</v>
      </c>
      <c r="CC37" s="80">
        <v>0</v>
      </c>
    </row>
    <row r="38" spans="1:81">
      <c r="A38" s="80" t="s">
        <v>1869</v>
      </c>
      <c r="B38" s="80">
        <v>487</v>
      </c>
      <c r="C38" s="80">
        <v>11</v>
      </c>
      <c r="D38" s="80">
        <v>29</v>
      </c>
      <c r="E38" s="80">
        <v>2014</v>
      </c>
      <c r="F38" s="80" t="s">
        <v>90</v>
      </c>
      <c r="G38" s="80" t="s">
        <v>1667</v>
      </c>
      <c r="H38" s="80" t="s">
        <v>1668</v>
      </c>
      <c r="I38" s="177"/>
      <c r="J38" s="81">
        <v>17.424964271134545</v>
      </c>
      <c r="K38" s="81">
        <v>1.3288326603796978</v>
      </c>
      <c r="L38" s="81">
        <v>4.9521306887211729</v>
      </c>
      <c r="M38" s="81">
        <v>8.7237140721690825</v>
      </c>
      <c r="N38" s="81">
        <v>16.59546668938318</v>
      </c>
      <c r="O38" s="81">
        <v>6.5531540411164242</v>
      </c>
      <c r="P38" s="81">
        <v>9.7966440962799091</v>
      </c>
      <c r="Q38" s="81">
        <v>0.4714441430392099</v>
      </c>
      <c r="R38" s="81">
        <v>0</v>
      </c>
      <c r="S38" s="81">
        <v>0.48394411868399989</v>
      </c>
      <c r="T38" s="82"/>
      <c r="U38" s="81">
        <v>693568</v>
      </c>
      <c r="V38" s="81">
        <v>394</v>
      </c>
      <c r="W38" s="81">
        <v>108</v>
      </c>
      <c r="X38" s="81">
        <v>1394</v>
      </c>
      <c r="Y38" s="81">
        <v>2921</v>
      </c>
      <c r="Z38" s="81">
        <v>3771</v>
      </c>
      <c r="AA38" s="81">
        <v>1951</v>
      </c>
      <c r="AB38" s="81">
        <v>6352</v>
      </c>
      <c r="AC38" s="81">
        <v>0</v>
      </c>
      <c r="AD38" s="81">
        <v>0.48394411868399989</v>
      </c>
      <c r="AE38" s="82"/>
      <c r="AF38" s="81">
        <v>5648524.1855277438</v>
      </c>
      <c r="AG38" s="81">
        <v>932434.75608900283</v>
      </c>
      <c r="AH38" s="81">
        <v>805464.56793034566</v>
      </c>
      <c r="AI38" s="81">
        <v>9180066.7770932</v>
      </c>
      <c r="AJ38" s="81">
        <v>12563150.529584775</v>
      </c>
      <c r="AK38" s="81">
        <v>0</v>
      </c>
      <c r="AL38" s="81">
        <v>0</v>
      </c>
      <c r="AM38" s="81">
        <v>872034.68069852621</v>
      </c>
      <c r="AN38" s="81">
        <v>0</v>
      </c>
      <c r="AO38" s="81">
        <v>0</v>
      </c>
      <c r="AP38" s="82"/>
      <c r="AQ38" s="81">
        <v>32</v>
      </c>
      <c r="AR38" s="81">
        <v>9</v>
      </c>
      <c r="AS38" s="81">
        <v>0</v>
      </c>
      <c r="AT38" s="81">
        <v>0</v>
      </c>
      <c r="AU38" s="81">
        <v>0</v>
      </c>
      <c r="AV38" s="81">
        <v>0</v>
      </c>
      <c r="AW38" s="81" t="s">
        <v>564</v>
      </c>
      <c r="AX38" s="82"/>
      <c r="AY38" s="81">
        <v>170.21299999999999</v>
      </c>
      <c r="AZ38" s="81">
        <v>123.34</v>
      </c>
      <c r="BA38" s="81">
        <v>0</v>
      </c>
      <c r="BB38" s="81">
        <v>0</v>
      </c>
      <c r="BC38" s="81">
        <v>0</v>
      </c>
      <c r="BD38" s="81">
        <v>0</v>
      </c>
      <c r="BE38" s="81" t="s">
        <v>564</v>
      </c>
      <c r="BF38" s="82"/>
      <c r="BG38" s="81">
        <v>0</v>
      </c>
      <c r="BH38" s="81">
        <v>0</v>
      </c>
      <c r="BI38" s="81">
        <v>10.845000000000001</v>
      </c>
      <c r="BJ38" s="81">
        <v>0</v>
      </c>
      <c r="BK38" s="81">
        <v>0</v>
      </c>
      <c r="BL38" s="81">
        <v>0</v>
      </c>
      <c r="BM38" s="82"/>
      <c r="BN38" s="81">
        <v>0</v>
      </c>
      <c r="BO38" s="81">
        <v>0</v>
      </c>
      <c r="BP38" s="81">
        <v>1</v>
      </c>
      <c r="BQ38" s="81">
        <v>0</v>
      </c>
      <c r="BR38" s="81">
        <v>0</v>
      </c>
      <c r="BS38" s="81">
        <v>0</v>
      </c>
      <c r="BT38"/>
      <c r="BU38" s="80">
        <v>10.845000000000001</v>
      </c>
      <c r="BV38" s="80">
        <v>0</v>
      </c>
      <c r="BW38" s="80">
        <v>0</v>
      </c>
      <c r="BX38" s="80">
        <v>0</v>
      </c>
      <c r="BY38" s="80">
        <v>0</v>
      </c>
      <c r="BZ38" s="80">
        <v>0</v>
      </c>
      <c r="CA38" s="80">
        <v>0</v>
      </c>
      <c r="CB38" s="80">
        <v>0</v>
      </c>
      <c r="CC38" s="80">
        <v>0</v>
      </c>
    </row>
    <row r="39" spans="1:81">
      <c r="A39" s="80" t="s">
        <v>1870</v>
      </c>
      <c r="B39" s="80">
        <v>488</v>
      </c>
      <c r="C39" s="80">
        <v>12</v>
      </c>
      <c r="D39" s="80">
        <v>29</v>
      </c>
      <c r="E39" s="80">
        <v>2015</v>
      </c>
      <c r="F39" s="80" t="s">
        <v>91</v>
      </c>
      <c r="G39" s="80" t="s">
        <v>1667</v>
      </c>
      <c r="H39" s="80" t="s">
        <v>1668</v>
      </c>
      <c r="I39" s="177"/>
      <c r="J39" s="81">
        <v>29.684843654048649</v>
      </c>
      <c r="K39" s="81">
        <v>1.2742123854443153</v>
      </c>
      <c r="L39" s="81">
        <v>5.2126341746391729</v>
      </c>
      <c r="M39" s="81">
        <v>8.4408288140221615</v>
      </c>
      <c r="N39" s="81">
        <v>15.112350609524327</v>
      </c>
      <c r="O39" s="81">
        <v>6.5663509733641341</v>
      </c>
      <c r="P39" s="81">
        <v>9.7239475261946549</v>
      </c>
      <c r="Q39" s="81">
        <v>0.45142102003360113</v>
      </c>
      <c r="R39" s="81">
        <v>0</v>
      </c>
      <c r="S39" s="81">
        <v>0.5886618988086304</v>
      </c>
      <c r="T39" s="82"/>
      <c r="U39" s="81">
        <v>1184634</v>
      </c>
      <c r="V39" s="81">
        <v>394</v>
      </c>
      <c r="W39" s="81">
        <v>108</v>
      </c>
      <c r="X39" s="81">
        <v>1394</v>
      </c>
      <c r="Y39" s="81">
        <v>2890</v>
      </c>
      <c r="Z39" s="81">
        <v>3815</v>
      </c>
      <c r="AA39" s="81">
        <v>1935</v>
      </c>
      <c r="AB39" s="81">
        <v>6213</v>
      </c>
      <c r="AC39" s="81">
        <v>0</v>
      </c>
      <c r="AD39" s="81">
        <v>0.5886618988086304</v>
      </c>
      <c r="AE39" s="82"/>
      <c r="AF39" s="81">
        <v>9142176.6413041744</v>
      </c>
      <c r="AG39" s="81">
        <v>848905.60697308811</v>
      </c>
      <c r="AH39" s="81">
        <v>674003.31714003952</v>
      </c>
      <c r="AI39" s="81">
        <v>8865953.142924618</v>
      </c>
      <c r="AJ39" s="81">
        <v>11928633.117641969</v>
      </c>
      <c r="AK39" s="81">
        <v>0</v>
      </c>
      <c r="AL39" s="81">
        <v>0</v>
      </c>
      <c r="AM39" s="81">
        <v>851465.5874452315</v>
      </c>
      <c r="AN39" s="81">
        <v>0</v>
      </c>
      <c r="AO39" s="81">
        <v>0</v>
      </c>
      <c r="AP39" s="82"/>
      <c r="AQ39" s="81">
        <v>36</v>
      </c>
      <c r="AR39" s="81">
        <v>9</v>
      </c>
      <c r="AS39" s="81">
        <v>0</v>
      </c>
      <c r="AT39" s="81">
        <v>0</v>
      </c>
      <c r="AU39" s="81">
        <v>0</v>
      </c>
      <c r="AV39" s="81">
        <v>0</v>
      </c>
      <c r="AW39" s="81" t="s">
        <v>564</v>
      </c>
      <c r="AX39" s="82"/>
      <c r="AY39" s="81">
        <v>200.113</v>
      </c>
      <c r="AZ39" s="81">
        <v>123.34</v>
      </c>
      <c r="BA39" s="81">
        <v>0</v>
      </c>
      <c r="BB39" s="81">
        <v>0</v>
      </c>
      <c r="BC39" s="81">
        <v>0</v>
      </c>
      <c r="BD39" s="81">
        <v>0</v>
      </c>
      <c r="BE39" s="81" t="s">
        <v>564</v>
      </c>
      <c r="BF39" s="82"/>
      <c r="BG39" s="81">
        <v>0</v>
      </c>
      <c r="BH39" s="81">
        <v>0</v>
      </c>
      <c r="BI39" s="81">
        <v>12.862</v>
      </c>
      <c r="BJ39" s="81">
        <v>0</v>
      </c>
      <c r="BK39" s="81">
        <v>0</v>
      </c>
      <c r="BL39" s="81">
        <v>0</v>
      </c>
      <c r="BM39" s="82"/>
      <c r="BN39" s="81">
        <v>0</v>
      </c>
      <c r="BO39" s="81">
        <v>0</v>
      </c>
      <c r="BP39" s="81">
        <v>1</v>
      </c>
      <c r="BQ39" s="81">
        <v>0</v>
      </c>
      <c r="BR39" s="81">
        <v>0</v>
      </c>
      <c r="BS39" s="81">
        <v>0</v>
      </c>
      <c r="BT39"/>
      <c r="BU39" s="80">
        <v>12.862</v>
      </c>
      <c r="BV39" s="80">
        <v>0</v>
      </c>
      <c r="BW39" s="80">
        <v>0</v>
      </c>
      <c r="BX39" s="80">
        <v>0</v>
      </c>
      <c r="BY39" s="80">
        <v>0</v>
      </c>
      <c r="BZ39" s="80">
        <v>0</v>
      </c>
      <c r="CA39" s="80">
        <v>0</v>
      </c>
      <c r="CB39" s="80">
        <v>0</v>
      </c>
      <c r="CC39" s="80">
        <v>0</v>
      </c>
    </row>
    <row r="40" spans="1:81">
      <c r="A40" s="80" t="s">
        <v>1871</v>
      </c>
      <c r="B40" s="80">
        <v>489</v>
      </c>
      <c r="C40" s="80">
        <v>13</v>
      </c>
      <c r="D40" s="80">
        <v>29</v>
      </c>
      <c r="E40" s="80">
        <v>2016</v>
      </c>
      <c r="F40" s="80" t="s">
        <v>92</v>
      </c>
      <c r="G40" s="80" t="s">
        <v>1667</v>
      </c>
      <c r="H40" s="80" t="s">
        <v>1668</v>
      </c>
      <c r="I40" s="177"/>
      <c r="J40" s="81">
        <v>42.373889790390329</v>
      </c>
      <c r="K40" s="81">
        <v>1.2019365845268608</v>
      </c>
      <c r="L40" s="81">
        <v>5.6053966411048615</v>
      </c>
      <c r="M40" s="81">
        <v>7.2370317938310817</v>
      </c>
      <c r="N40" s="81">
        <v>15.394850812722801</v>
      </c>
      <c r="O40" s="81">
        <v>6.4781113812599109</v>
      </c>
      <c r="P40" s="81">
        <v>10.081848013175991</v>
      </c>
      <c r="Q40" s="81">
        <v>0.43233864247784454</v>
      </c>
      <c r="R40" s="81">
        <v>0</v>
      </c>
      <c r="S40" s="81">
        <v>0.48078972549732957</v>
      </c>
      <c r="T40" s="82"/>
      <c r="U40" s="81">
        <v>1609619</v>
      </c>
      <c r="V40" s="81">
        <v>394</v>
      </c>
      <c r="W40" s="81">
        <v>108</v>
      </c>
      <c r="X40" s="81">
        <v>1394</v>
      </c>
      <c r="Y40" s="81">
        <v>2895</v>
      </c>
      <c r="Z40" s="81">
        <v>3810</v>
      </c>
      <c r="AA40" s="81">
        <v>2075</v>
      </c>
      <c r="AB40" s="81">
        <v>6121</v>
      </c>
      <c r="AC40" s="81">
        <v>0</v>
      </c>
      <c r="AD40" s="81">
        <v>0.48078972549732962</v>
      </c>
      <c r="AE40" s="82"/>
      <c r="AF40" s="81">
        <v>13278545.33270379</v>
      </c>
      <c r="AG40" s="81">
        <v>809180.6537629792</v>
      </c>
      <c r="AH40" s="81">
        <v>571251.02319600538</v>
      </c>
      <c r="AI40" s="81">
        <v>8849988.9085555524</v>
      </c>
      <c r="AJ40" s="81">
        <v>12437485.107760919</v>
      </c>
      <c r="AK40" s="81">
        <v>0</v>
      </c>
      <c r="AL40" s="81">
        <v>0</v>
      </c>
      <c r="AM40" s="81">
        <v>839509.08324187796</v>
      </c>
      <c r="AN40" s="81">
        <v>0</v>
      </c>
      <c r="AO40" s="81">
        <v>0</v>
      </c>
      <c r="AP40" s="82"/>
      <c r="AQ40" s="81">
        <v>36</v>
      </c>
      <c r="AR40" s="81">
        <v>9</v>
      </c>
      <c r="AS40" s="81">
        <v>0</v>
      </c>
      <c r="AT40" s="81">
        <v>0</v>
      </c>
      <c r="AU40" s="81">
        <v>0</v>
      </c>
      <c r="AV40" s="81">
        <v>0</v>
      </c>
      <c r="AW40" s="81" t="s">
        <v>564</v>
      </c>
      <c r="AX40" s="82"/>
      <c r="AY40" s="81">
        <v>200.113</v>
      </c>
      <c r="AZ40" s="81">
        <v>123.34</v>
      </c>
      <c r="BA40" s="81">
        <v>0</v>
      </c>
      <c r="BB40" s="81">
        <v>0</v>
      </c>
      <c r="BC40" s="81">
        <v>0</v>
      </c>
      <c r="BD40" s="81">
        <v>0</v>
      </c>
      <c r="BE40" s="81" t="s">
        <v>564</v>
      </c>
      <c r="BF40" s="82"/>
      <c r="BG40" s="81">
        <v>0</v>
      </c>
      <c r="BH40" s="81">
        <v>0</v>
      </c>
      <c r="BI40" s="81">
        <v>13.519</v>
      </c>
      <c r="BJ40" s="81">
        <v>0</v>
      </c>
      <c r="BK40" s="81">
        <v>0</v>
      </c>
      <c r="BL40" s="81">
        <v>0</v>
      </c>
      <c r="BM40" s="82"/>
      <c r="BN40" s="81">
        <v>0</v>
      </c>
      <c r="BO40" s="81">
        <v>0</v>
      </c>
      <c r="BP40" s="81">
        <v>1</v>
      </c>
      <c r="BQ40" s="81">
        <v>0</v>
      </c>
      <c r="BR40" s="81">
        <v>0</v>
      </c>
      <c r="BS40" s="81">
        <v>0</v>
      </c>
      <c r="BT40"/>
      <c r="BU40" s="80">
        <v>13.519</v>
      </c>
      <c r="BV40" s="80">
        <v>0</v>
      </c>
      <c r="BW40" s="80">
        <v>0</v>
      </c>
      <c r="BX40" s="80">
        <v>0</v>
      </c>
      <c r="BY40" s="80">
        <v>0</v>
      </c>
      <c r="BZ40" s="80">
        <v>0</v>
      </c>
      <c r="CA40" s="80">
        <v>0</v>
      </c>
      <c r="CB40" s="80">
        <v>0</v>
      </c>
      <c r="CC40" s="80">
        <v>0</v>
      </c>
    </row>
    <row r="41" spans="1:81">
      <c r="A41" s="80" t="s">
        <v>1872</v>
      </c>
      <c r="B41" s="80">
        <v>490</v>
      </c>
      <c r="C41" s="80">
        <v>14</v>
      </c>
      <c r="D41" s="80">
        <v>29</v>
      </c>
      <c r="E41" s="80">
        <v>2017</v>
      </c>
      <c r="F41" s="80" t="s">
        <v>71</v>
      </c>
      <c r="G41" s="80" t="s">
        <v>1667</v>
      </c>
      <c r="H41" s="80" t="s">
        <v>1668</v>
      </c>
      <c r="I41" s="177"/>
      <c r="J41" s="81">
        <v>31.013641750643952</v>
      </c>
      <c r="K41" s="81">
        <v>1.2281992258063203</v>
      </c>
      <c r="L41" s="81">
        <v>5.0600479104952223</v>
      </c>
      <c r="M41" s="81">
        <v>7.2564991957638343</v>
      </c>
      <c r="N41" s="81">
        <v>14.976287095142274</v>
      </c>
      <c r="O41" s="81">
        <v>6.370731492205711</v>
      </c>
      <c r="P41" s="81">
        <v>10.027638993441535</v>
      </c>
      <c r="Q41" s="81">
        <v>0.41212617559412346</v>
      </c>
      <c r="R41" s="81">
        <v>0</v>
      </c>
      <c r="S41" s="81">
        <v>0.48312789492409813</v>
      </c>
      <c r="T41" s="82"/>
      <c r="U41" s="81">
        <v>1159216</v>
      </c>
      <c r="V41" s="81">
        <v>394</v>
      </c>
      <c r="W41" s="81">
        <v>108</v>
      </c>
      <c r="X41" s="81">
        <v>1394</v>
      </c>
      <c r="Y41" s="81">
        <v>2878</v>
      </c>
      <c r="Z41" s="81">
        <v>3809</v>
      </c>
      <c r="AA41" s="81">
        <v>2077</v>
      </c>
      <c r="AB41" s="81">
        <v>6034</v>
      </c>
      <c r="AC41" s="81">
        <v>0</v>
      </c>
      <c r="AD41" s="81">
        <v>0.48312789492409808</v>
      </c>
      <c r="AE41" s="82"/>
      <c r="AF41" s="81">
        <v>9396921.811179556</v>
      </c>
      <c r="AG41" s="81">
        <v>811531.76712788653</v>
      </c>
      <c r="AH41" s="81">
        <v>697843.56500541873</v>
      </c>
      <c r="AI41" s="81">
        <v>8631034.6122104395</v>
      </c>
      <c r="AJ41" s="81">
        <v>10835443.26919614</v>
      </c>
      <c r="AK41" s="81">
        <v>0</v>
      </c>
      <c r="AL41" s="81">
        <v>0</v>
      </c>
      <c r="AM41" s="81">
        <v>828871.76704653923</v>
      </c>
      <c r="AN41" s="81">
        <v>0</v>
      </c>
      <c r="AO41" s="81">
        <v>0</v>
      </c>
      <c r="AP41" s="82"/>
      <c r="AQ41" s="81">
        <v>41</v>
      </c>
      <c r="AR41" s="81">
        <v>9</v>
      </c>
      <c r="AS41" s="81">
        <v>1</v>
      </c>
      <c r="AT41" s="81">
        <v>0</v>
      </c>
      <c r="AU41" s="81">
        <v>0</v>
      </c>
      <c r="AV41" s="81">
        <v>0</v>
      </c>
      <c r="AW41" s="81" t="s">
        <v>564</v>
      </c>
      <c r="AX41" s="82"/>
      <c r="AY41" s="81">
        <v>231.91300000000001</v>
      </c>
      <c r="AZ41" s="81">
        <v>123.34</v>
      </c>
      <c r="BA41" s="81">
        <v>19.5</v>
      </c>
      <c r="BB41" s="81">
        <v>0</v>
      </c>
      <c r="BC41" s="81">
        <v>0</v>
      </c>
      <c r="BD41" s="81">
        <v>0</v>
      </c>
      <c r="BE41" s="81" t="s">
        <v>564</v>
      </c>
      <c r="BF41" s="82"/>
      <c r="BG41" s="81">
        <v>0</v>
      </c>
      <c r="BH41" s="81">
        <v>0</v>
      </c>
      <c r="BI41" s="81">
        <v>10.391999999999999</v>
      </c>
      <c r="BJ41" s="81">
        <v>0</v>
      </c>
      <c r="BK41" s="81">
        <v>0</v>
      </c>
      <c r="BL41" s="81">
        <v>0</v>
      </c>
      <c r="BM41" s="82"/>
      <c r="BN41" s="81">
        <v>0</v>
      </c>
      <c r="BO41" s="81">
        <v>0</v>
      </c>
      <c r="BP41" s="81">
        <v>1</v>
      </c>
      <c r="BQ41" s="81">
        <v>0</v>
      </c>
      <c r="BR41" s="81">
        <v>0</v>
      </c>
      <c r="BS41" s="81">
        <v>0</v>
      </c>
      <c r="BT41"/>
      <c r="BU41" s="80">
        <v>10.391999999999999</v>
      </c>
      <c r="BV41" s="80">
        <v>0</v>
      </c>
      <c r="BW41" s="80">
        <v>0</v>
      </c>
      <c r="BX41" s="80">
        <v>0</v>
      </c>
      <c r="BY41" s="80">
        <v>0</v>
      </c>
      <c r="BZ41" s="80">
        <v>0</v>
      </c>
      <c r="CA41" s="80">
        <v>0</v>
      </c>
      <c r="CB41" s="80">
        <v>0</v>
      </c>
      <c r="CC41" s="80">
        <v>0</v>
      </c>
    </row>
    <row r="42" spans="1:81">
      <c r="A42" s="80" t="s">
        <v>1873</v>
      </c>
      <c r="B42" s="80">
        <v>491</v>
      </c>
      <c r="C42" s="80">
        <v>15</v>
      </c>
      <c r="D42" s="80">
        <v>29</v>
      </c>
      <c r="E42" s="80">
        <v>2018</v>
      </c>
      <c r="F42" s="80" t="s">
        <v>93</v>
      </c>
      <c r="G42" s="80" t="s">
        <v>1667</v>
      </c>
      <c r="H42" s="80" t="s">
        <v>1668</v>
      </c>
      <c r="I42" s="177"/>
      <c r="J42" s="81">
        <v>14.136866385392494</v>
      </c>
      <c r="K42" s="81">
        <v>1.1431208164115636</v>
      </c>
      <c r="L42" s="81">
        <v>4.6419422058798494</v>
      </c>
      <c r="M42" s="81">
        <v>7.2922888040494964</v>
      </c>
      <c r="N42" s="81">
        <v>13.831533295345068</v>
      </c>
      <c r="O42" s="81">
        <v>6.2461159807759499</v>
      </c>
      <c r="P42" s="81">
        <v>9.8083243655614805</v>
      </c>
      <c r="Q42" s="81">
        <v>0.37660137270012201</v>
      </c>
      <c r="R42" s="81">
        <v>0</v>
      </c>
      <c r="S42" s="81">
        <v>0.44876853124459171</v>
      </c>
      <c r="T42" s="82"/>
      <c r="U42" s="81">
        <v>552118</v>
      </c>
      <c r="V42" s="81">
        <v>394</v>
      </c>
      <c r="W42" s="81">
        <v>108</v>
      </c>
      <c r="X42" s="81">
        <v>1394</v>
      </c>
      <c r="Y42" s="81">
        <v>2887</v>
      </c>
      <c r="Z42" s="81">
        <v>3806</v>
      </c>
      <c r="AA42" s="81">
        <v>2052</v>
      </c>
      <c r="AB42" s="81">
        <v>5942</v>
      </c>
      <c r="AC42" s="81">
        <v>0</v>
      </c>
      <c r="AD42" s="81">
        <v>0.44876853124459171</v>
      </c>
      <c r="AE42" s="82"/>
      <c r="AF42" s="81">
        <v>4492735.2570490791</v>
      </c>
      <c r="AG42" s="81">
        <v>734242.11310471606</v>
      </c>
      <c r="AH42" s="81">
        <v>657717.64588344144</v>
      </c>
      <c r="AI42" s="81">
        <v>8822680.3878282253</v>
      </c>
      <c r="AJ42" s="81">
        <v>10534308.85464167</v>
      </c>
      <c r="AK42" s="81">
        <v>0</v>
      </c>
      <c r="AL42" s="81">
        <v>0</v>
      </c>
      <c r="AM42" s="81">
        <v>817922.8998486175</v>
      </c>
      <c r="AN42" s="81">
        <v>0</v>
      </c>
      <c r="AO42" s="81">
        <v>0</v>
      </c>
      <c r="AP42" s="82"/>
      <c r="AQ42" s="81">
        <v>45</v>
      </c>
      <c r="AR42" s="81">
        <v>13</v>
      </c>
      <c r="AS42" s="81">
        <v>1</v>
      </c>
      <c r="AT42" s="81">
        <v>0</v>
      </c>
      <c r="AU42" s="81">
        <v>0</v>
      </c>
      <c r="AV42" s="81">
        <v>0</v>
      </c>
      <c r="AW42" s="81" t="s">
        <v>564</v>
      </c>
      <c r="AX42" s="82"/>
      <c r="AY42" s="81">
        <v>256.01299999999998</v>
      </c>
      <c r="AZ42" s="81">
        <v>288.64</v>
      </c>
      <c r="BA42" s="81">
        <v>20</v>
      </c>
      <c r="BB42" s="81">
        <v>0</v>
      </c>
      <c r="BC42" s="81">
        <v>0</v>
      </c>
      <c r="BD42" s="81">
        <v>0</v>
      </c>
      <c r="BE42" s="81" t="s">
        <v>564</v>
      </c>
      <c r="BF42" s="82"/>
      <c r="BG42" s="81">
        <v>0</v>
      </c>
      <c r="BH42" s="81">
        <v>0</v>
      </c>
      <c r="BI42" s="81">
        <v>11.602</v>
      </c>
      <c r="BJ42" s="81">
        <v>0</v>
      </c>
      <c r="BK42" s="81">
        <v>0</v>
      </c>
      <c r="BL42" s="81">
        <v>0</v>
      </c>
      <c r="BM42" s="82"/>
      <c r="BN42" s="81">
        <v>0</v>
      </c>
      <c r="BO42" s="81">
        <v>0</v>
      </c>
      <c r="BP42" s="81">
        <v>1</v>
      </c>
      <c r="BQ42" s="81">
        <v>0</v>
      </c>
      <c r="BR42" s="81">
        <v>0</v>
      </c>
      <c r="BS42" s="81">
        <v>0</v>
      </c>
      <c r="BT42"/>
      <c r="BU42" s="80">
        <v>11.602</v>
      </c>
      <c r="BV42" s="80">
        <v>0</v>
      </c>
      <c r="BW42" s="80">
        <v>0</v>
      </c>
      <c r="BX42" s="80">
        <v>0</v>
      </c>
      <c r="BY42" s="80">
        <v>0</v>
      </c>
      <c r="BZ42" s="80">
        <v>0</v>
      </c>
      <c r="CA42" s="80">
        <v>0</v>
      </c>
      <c r="CB42" s="80">
        <v>0</v>
      </c>
      <c r="CC42" s="80">
        <v>0</v>
      </c>
    </row>
    <row r="43" spans="1:81">
      <c r="A43" s="80" t="s">
        <v>1874</v>
      </c>
      <c r="B43" s="80">
        <v>492</v>
      </c>
      <c r="C43" s="80">
        <v>16</v>
      </c>
      <c r="D43" s="80">
        <v>29</v>
      </c>
      <c r="E43" s="80">
        <v>2019</v>
      </c>
      <c r="F43" s="80" t="s">
        <v>73</v>
      </c>
      <c r="G43" s="80" t="s">
        <v>1667</v>
      </c>
      <c r="H43" s="80" t="s">
        <v>1668</v>
      </c>
      <c r="I43" s="177"/>
      <c r="J43" s="81">
        <v>12.279398109549636</v>
      </c>
      <c r="K43" s="81">
        <v>1.0607319436819456</v>
      </c>
      <c r="L43" s="81">
        <v>4.6627396908441847</v>
      </c>
      <c r="M43" s="81">
        <v>6.5418452185629423</v>
      </c>
      <c r="N43" s="81">
        <v>13.919901809575077</v>
      </c>
      <c r="O43" s="81">
        <v>6.013718733094799</v>
      </c>
      <c r="P43" s="81">
        <v>9.2465851124040199</v>
      </c>
      <c r="Q43" s="81">
        <v>0.36149009135599747</v>
      </c>
      <c r="R43" s="81">
        <v>0</v>
      </c>
      <c r="S43" s="81">
        <v>0.53399452135655034</v>
      </c>
      <c r="T43" s="82"/>
      <c r="U43" s="81">
        <v>504488</v>
      </c>
      <c r="V43" s="81">
        <v>394</v>
      </c>
      <c r="W43" s="81">
        <v>108</v>
      </c>
      <c r="X43" s="81">
        <v>1394</v>
      </c>
      <c r="Y43" s="81">
        <v>2870</v>
      </c>
      <c r="Z43" s="81">
        <v>3765</v>
      </c>
      <c r="AA43" s="81">
        <v>1920</v>
      </c>
      <c r="AB43" s="81">
        <v>5858</v>
      </c>
      <c r="AC43" s="81">
        <v>0</v>
      </c>
      <c r="AD43" s="81">
        <v>0.53399452135655034</v>
      </c>
      <c r="AE43" s="82"/>
      <c r="AF43" s="81">
        <v>4028250.970698202</v>
      </c>
      <c r="AG43" s="81">
        <v>734024.68340868631</v>
      </c>
      <c r="AH43" s="81">
        <v>710138.59587848128</v>
      </c>
      <c r="AI43" s="81">
        <v>8645494.3632261977</v>
      </c>
      <c r="AJ43" s="81">
        <v>10650749.90497392</v>
      </c>
      <c r="AK43" s="81">
        <v>0</v>
      </c>
      <c r="AL43" s="81">
        <v>0</v>
      </c>
      <c r="AM43" s="81">
        <v>797815.50099961052</v>
      </c>
      <c r="AN43" s="81">
        <v>0</v>
      </c>
      <c r="AO43" s="81">
        <v>0</v>
      </c>
      <c r="AP43" s="82"/>
      <c r="AQ43" s="81">
        <v>47</v>
      </c>
      <c r="AR43" s="81">
        <v>13</v>
      </c>
      <c r="AS43" s="81">
        <v>1</v>
      </c>
      <c r="AT43" s="81">
        <v>0</v>
      </c>
      <c r="AU43" s="81">
        <v>0</v>
      </c>
      <c r="AV43" s="81">
        <v>0</v>
      </c>
      <c r="AW43" s="81" t="s">
        <v>564</v>
      </c>
      <c r="AX43" s="82"/>
      <c r="AY43" s="81">
        <v>277.81299999999999</v>
      </c>
      <c r="AZ43" s="81">
        <v>288.33999999999997</v>
      </c>
      <c r="BA43" s="81">
        <v>19.5</v>
      </c>
      <c r="BB43" s="81">
        <v>0</v>
      </c>
      <c r="BC43" s="81">
        <v>0</v>
      </c>
      <c r="BD43" s="81">
        <v>0</v>
      </c>
      <c r="BE43" s="81" t="s">
        <v>564</v>
      </c>
      <c r="BF43" s="82"/>
      <c r="BG43" s="81">
        <v>0</v>
      </c>
      <c r="BH43" s="81">
        <v>0</v>
      </c>
      <c r="BI43" s="81">
        <v>11.542999999999999</v>
      </c>
      <c r="BJ43" s="81">
        <v>0</v>
      </c>
      <c r="BK43" s="81">
        <v>0</v>
      </c>
      <c r="BL43" s="81">
        <v>0</v>
      </c>
      <c r="BM43" s="82"/>
      <c r="BN43" s="81">
        <v>0</v>
      </c>
      <c r="BO43" s="81">
        <v>0</v>
      </c>
      <c r="BP43" s="81">
        <v>1</v>
      </c>
      <c r="BQ43" s="81">
        <v>0</v>
      </c>
      <c r="BR43" s="81">
        <v>0</v>
      </c>
      <c r="BS43" s="81">
        <v>0</v>
      </c>
      <c r="BT43"/>
      <c r="BU43" s="80">
        <v>11.542999999999999</v>
      </c>
      <c r="BV43" s="80">
        <v>0</v>
      </c>
      <c r="BW43" s="80">
        <v>0</v>
      </c>
      <c r="BX43" s="80">
        <v>0</v>
      </c>
      <c r="BY43" s="80">
        <v>0</v>
      </c>
      <c r="BZ43" s="80">
        <v>0</v>
      </c>
      <c r="CA43" s="80">
        <v>0</v>
      </c>
      <c r="CB43" s="80">
        <v>0</v>
      </c>
      <c r="CC43" s="80">
        <v>0</v>
      </c>
    </row>
    <row r="44" spans="1:81">
      <c r="A44" s="80" t="s">
        <v>1875</v>
      </c>
      <c r="B44" s="80">
        <v>493</v>
      </c>
      <c r="C44" s="80">
        <v>17</v>
      </c>
      <c r="D44" s="80">
        <v>29</v>
      </c>
      <c r="E44" s="80">
        <v>2020</v>
      </c>
      <c r="F44" s="80" t="s">
        <v>218</v>
      </c>
      <c r="G44" s="80" t="s">
        <v>1667</v>
      </c>
      <c r="H44" s="80" t="s">
        <v>1668</v>
      </c>
      <c r="I44" s="177"/>
      <c r="J44" s="81">
        <v>10.986947012875589</v>
      </c>
      <c r="K44" s="81">
        <v>1.0650264555100155</v>
      </c>
      <c r="L44" s="81">
        <v>4.9073689440482244</v>
      </c>
      <c r="M44" s="81">
        <v>5.2392266504187894</v>
      </c>
      <c r="N44" s="81">
        <v>12.580558801967257</v>
      </c>
      <c r="O44" s="81">
        <v>5.2450781845334626</v>
      </c>
      <c r="P44" s="81">
        <v>8.967121533142052</v>
      </c>
      <c r="Q44" s="81">
        <v>0.33785897012909483</v>
      </c>
      <c r="R44" s="81">
        <v>0</v>
      </c>
      <c r="S44" s="81">
        <v>0.66787745994149283</v>
      </c>
      <c r="T44" s="82"/>
      <c r="U44" s="81">
        <v>511689</v>
      </c>
      <c r="V44" s="81">
        <v>366</v>
      </c>
      <c r="W44" s="81">
        <v>101</v>
      </c>
      <c r="X44" s="81">
        <v>1174</v>
      </c>
      <c r="Y44" s="81">
        <v>2830</v>
      </c>
      <c r="Z44" s="81">
        <v>3748</v>
      </c>
      <c r="AA44" s="81">
        <v>2023</v>
      </c>
      <c r="AB44" s="81">
        <v>5730</v>
      </c>
      <c r="AC44" s="81">
        <v>0</v>
      </c>
      <c r="AD44" s="81">
        <v>0.66787745994149283</v>
      </c>
      <c r="AE44" s="82"/>
      <c r="AF44" s="81">
        <v>3995220.3470970732</v>
      </c>
      <c r="AG44" s="81">
        <v>682363.08473568724</v>
      </c>
      <c r="AH44" s="81">
        <v>719657.25462294777</v>
      </c>
      <c r="AI44" s="81">
        <v>6740734.2665675236</v>
      </c>
      <c r="AJ44" s="81">
        <v>10721792.403349496</v>
      </c>
      <c r="AK44" s="81"/>
      <c r="AL44" s="81"/>
      <c r="AM44" s="81">
        <v>747828.66162779345</v>
      </c>
      <c r="AN44" s="81"/>
      <c r="AO44" s="81"/>
      <c r="AP44" s="82"/>
      <c r="AQ44" s="81">
        <v>50</v>
      </c>
      <c r="AR44" s="81">
        <v>13</v>
      </c>
      <c r="AS44" s="81">
        <v>1</v>
      </c>
      <c r="AT44" s="81">
        <v>0</v>
      </c>
      <c r="AU44" s="81">
        <v>0</v>
      </c>
      <c r="AV44" s="81">
        <v>0</v>
      </c>
      <c r="AW44" s="81">
        <v>1</v>
      </c>
      <c r="AX44" s="82"/>
      <c r="AY44" s="81">
        <v>304.44200000000001</v>
      </c>
      <c r="AZ44" s="81">
        <v>288.33999999999997</v>
      </c>
      <c r="BA44" s="81">
        <v>19.5</v>
      </c>
      <c r="BB44" s="81">
        <v>0</v>
      </c>
      <c r="BC44" s="81">
        <v>0</v>
      </c>
      <c r="BD44" s="81">
        <v>0</v>
      </c>
      <c r="BE44" s="81">
        <v>19.5</v>
      </c>
      <c r="BF44" s="82"/>
      <c r="BG44" s="81">
        <v>0</v>
      </c>
      <c r="BH44" s="81">
        <v>0</v>
      </c>
      <c r="BI44" s="81">
        <v>10.737</v>
      </c>
      <c r="BJ44" s="81">
        <v>0</v>
      </c>
      <c r="BK44" s="81">
        <v>0</v>
      </c>
      <c r="BL44" s="81">
        <v>0</v>
      </c>
      <c r="BM44" s="82"/>
      <c r="BN44" s="81">
        <v>0</v>
      </c>
      <c r="BO44" s="81">
        <v>0</v>
      </c>
      <c r="BP44" s="81">
        <v>1</v>
      </c>
      <c r="BQ44" s="81">
        <v>0</v>
      </c>
      <c r="BR44" s="81">
        <v>0</v>
      </c>
      <c r="BS44" s="81">
        <v>0</v>
      </c>
      <c r="BT44"/>
      <c r="BU44" s="80">
        <v>10.737</v>
      </c>
      <c r="BV44" s="80">
        <v>0</v>
      </c>
      <c r="BW44" s="80">
        <v>0</v>
      </c>
      <c r="BX44" s="80">
        <v>0</v>
      </c>
      <c r="BY44" s="80">
        <v>0</v>
      </c>
      <c r="BZ44" s="80">
        <v>0</v>
      </c>
      <c r="CA44" s="80">
        <v>0</v>
      </c>
      <c r="CB44" s="80">
        <v>0</v>
      </c>
      <c r="CC44" s="80">
        <v>0</v>
      </c>
    </row>
    <row r="45" spans="1:81">
      <c r="A45" s="80" t="s">
        <v>1675</v>
      </c>
      <c r="B45" s="80">
        <v>493</v>
      </c>
      <c r="C45" s="80">
        <v>18</v>
      </c>
      <c r="D45" s="80">
        <v>29</v>
      </c>
      <c r="E45" s="80">
        <v>2021</v>
      </c>
      <c r="F45" s="80" t="s">
        <v>75</v>
      </c>
      <c r="G45" s="174" t="s">
        <v>1667</v>
      </c>
      <c r="H45" s="80" t="s">
        <v>1668</v>
      </c>
      <c r="I45" s="177"/>
      <c r="J45" s="81">
        <v>12.964388199784311</v>
      </c>
      <c r="K45" s="81">
        <v>1.0259161098238274</v>
      </c>
      <c r="L45" s="81">
        <v>4.4784106412590097</v>
      </c>
      <c r="M45" s="81">
        <v>5.2917854968138522</v>
      </c>
      <c r="N45" s="81">
        <v>11.827911009533137</v>
      </c>
      <c r="O45" s="81">
        <v>5.0517335241403112</v>
      </c>
      <c r="P45" s="81">
        <v>9.3178484191502609</v>
      </c>
      <c r="Q45" s="81">
        <v>0.33767692657853965</v>
      </c>
      <c r="R45" s="81">
        <v>0</v>
      </c>
      <c r="S45" s="81">
        <v>0.44130151156670261</v>
      </c>
      <c r="T45" s="82"/>
      <c r="U45" s="81">
        <v>620044</v>
      </c>
      <c r="V45" s="81">
        <v>366</v>
      </c>
      <c r="W45" s="81">
        <v>101</v>
      </c>
      <c r="X45" s="81">
        <v>1174</v>
      </c>
      <c r="Y45" s="81">
        <v>2801</v>
      </c>
      <c r="Z45" s="81">
        <v>3717</v>
      </c>
      <c r="AA45" s="81">
        <v>2050</v>
      </c>
      <c r="AB45" s="81">
        <v>5659</v>
      </c>
      <c r="AC45" s="81">
        <v>0</v>
      </c>
      <c r="AD45" s="81">
        <v>0.44130151156670261</v>
      </c>
      <c r="AE45" s="82"/>
      <c r="AF45" s="81">
        <v>4749270.1510132616</v>
      </c>
      <c r="AG45" s="81">
        <v>694146.42412799515</v>
      </c>
      <c r="AH45" s="81">
        <v>645214.61021718266</v>
      </c>
      <c r="AI45" s="81">
        <v>7355136.9247983992</v>
      </c>
      <c r="AJ45" s="81">
        <v>10341568.460934803</v>
      </c>
      <c r="AK45" s="81">
        <v>0</v>
      </c>
      <c r="AL45" s="81">
        <v>0</v>
      </c>
      <c r="AM45" s="81">
        <v>742822.34110435669</v>
      </c>
      <c r="AN45" s="81">
        <v>0</v>
      </c>
      <c r="AO45" s="81">
        <v>0</v>
      </c>
      <c r="AP45" s="82"/>
      <c r="AQ45" s="81">
        <v>52</v>
      </c>
      <c r="AR45" s="81">
        <v>13</v>
      </c>
      <c r="AS45" s="81">
        <v>1</v>
      </c>
      <c r="AT45" s="81">
        <v>0</v>
      </c>
      <c r="AU45" s="81">
        <v>0</v>
      </c>
      <c r="AV45" s="81">
        <v>0</v>
      </c>
      <c r="AW45" s="81"/>
      <c r="AX45" s="82"/>
      <c r="AY45" s="81">
        <v>314.54199999999997</v>
      </c>
      <c r="AZ45" s="81">
        <v>288.33999999999997</v>
      </c>
      <c r="BA45" s="81">
        <v>19.5</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1666</v>
      </c>
      <c r="B46" s="80">
        <v>493</v>
      </c>
      <c r="C46" s="80">
        <v>19</v>
      </c>
      <c r="D46" s="80">
        <v>29</v>
      </c>
      <c r="E46" s="80">
        <v>2022</v>
      </c>
      <c r="F46" s="80" t="s">
        <v>568</v>
      </c>
      <c r="G46" s="174" t="s">
        <v>1667</v>
      </c>
      <c r="H46" s="80" t="s">
        <v>1668</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53</v>
      </c>
      <c r="AR46" s="81">
        <v>13</v>
      </c>
      <c r="AS46" s="81">
        <v>1</v>
      </c>
      <c r="AT46" s="81">
        <v>0</v>
      </c>
      <c r="AU46" s="81">
        <v>0</v>
      </c>
      <c r="AV46" s="81">
        <v>0</v>
      </c>
      <c r="AW46" s="81"/>
      <c r="AX46" s="82"/>
      <c r="AY46" s="81">
        <v>323.642</v>
      </c>
      <c r="AZ46" s="81">
        <v>288.33999999999997</v>
      </c>
      <c r="BA46" s="81">
        <v>19.5</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1876</v>
      </c>
      <c r="B47" s="80">
        <v>52</v>
      </c>
      <c r="C47" s="80">
        <v>1</v>
      </c>
      <c r="D47" s="80">
        <v>4</v>
      </c>
      <c r="E47" s="80">
        <v>1990</v>
      </c>
      <c r="F47" s="80" t="s">
        <v>562</v>
      </c>
      <c r="G47" s="80" t="s">
        <v>1877</v>
      </c>
      <c r="H47" s="80" t="s">
        <v>1878</v>
      </c>
      <c r="I47" s="177"/>
      <c r="J47" s="81">
        <v>20.527418248551179</v>
      </c>
      <c r="K47" s="81">
        <v>2.3079914735634022</v>
      </c>
      <c r="L47" s="81">
        <v>3.6056330649354953</v>
      </c>
      <c r="M47" s="81">
        <v>3.013879719168453</v>
      </c>
      <c r="N47" s="81">
        <v>5.5978120989963269</v>
      </c>
      <c r="O47" s="81">
        <v>5.3633291578238769</v>
      </c>
      <c r="P47" s="81">
        <v>11.06621597142653</v>
      </c>
      <c r="Q47" s="81">
        <v>0.4927138947593937</v>
      </c>
      <c r="R47" s="81">
        <v>0</v>
      </c>
      <c r="S47" s="81">
        <v>0.50304952280754478</v>
      </c>
      <c r="T47" s="82"/>
      <c r="U47" s="81">
        <v>302054</v>
      </c>
      <c r="V47" s="81">
        <v>604</v>
      </c>
      <c r="W47" s="81">
        <v>48</v>
      </c>
      <c r="X47" s="81">
        <v>1212</v>
      </c>
      <c r="Y47" s="81">
        <v>2490</v>
      </c>
      <c r="Z47" s="81">
        <v>2206</v>
      </c>
      <c r="AA47" s="81">
        <v>2687</v>
      </c>
      <c r="AB47" s="81">
        <v>8000</v>
      </c>
      <c r="AC47" s="81">
        <v>0</v>
      </c>
      <c r="AD47" s="81">
        <v>0.50304952280754478</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1879</v>
      </c>
      <c r="B48" s="80">
        <v>53</v>
      </c>
      <c r="C48" s="80">
        <v>2</v>
      </c>
      <c r="D48" s="80">
        <v>4</v>
      </c>
      <c r="E48" s="80">
        <v>2005</v>
      </c>
      <c r="F48" s="80" t="s">
        <v>565</v>
      </c>
      <c r="G48" s="80" t="s">
        <v>1877</v>
      </c>
      <c r="H48" s="80" t="s">
        <v>1878</v>
      </c>
      <c r="I48" s="177"/>
      <c r="J48" s="81">
        <v>11.533348462354558</v>
      </c>
      <c r="K48" s="81">
        <v>1.5994050232737591</v>
      </c>
      <c r="L48" s="81">
        <v>6.9878360882319024</v>
      </c>
      <c r="M48" s="81">
        <v>3.2261852592121758</v>
      </c>
      <c r="N48" s="81">
        <v>6.847832886671104</v>
      </c>
      <c r="O48" s="81">
        <v>7.2232041911032052</v>
      </c>
      <c r="P48" s="81">
        <v>11.782158599324179</v>
      </c>
      <c r="Q48" s="81">
        <v>0.42312611438158726</v>
      </c>
      <c r="R48" s="81">
        <v>0</v>
      </c>
      <c r="S48" s="81">
        <v>0</v>
      </c>
      <c r="T48" s="82"/>
      <c r="U48" s="81">
        <v>252637</v>
      </c>
      <c r="V48" s="81">
        <v>504</v>
      </c>
      <c r="W48" s="81">
        <v>61</v>
      </c>
      <c r="X48" s="81">
        <v>690</v>
      </c>
      <c r="Y48" s="81">
        <v>2754</v>
      </c>
      <c r="Z48" s="81">
        <v>3438</v>
      </c>
      <c r="AA48" s="81">
        <v>2343</v>
      </c>
      <c r="AB48" s="81">
        <v>7182</v>
      </c>
      <c r="AC48" s="81">
        <v>0</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1880</v>
      </c>
      <c r="B49" s="80">
        <v>54</v>
      </c>
      <c r="C49" s="80">
        <v>3</v>
      </c>
      <c r="D49" s="80">
        <v>4</v>
      </c>
      <c r="E49" s="80">
        <v>2006</v>
      </c>
      <c r="F49" s="80" t="s">
        <v>566</v>
      </c>
      <c r="G49" s="80" t="s">
        <v>1877</v>
      </c>
      <c r="H49" s="80" t="s">
        <v>1878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1881</v>
      </c>
      <c r="B50" s="80">
        <v>55</v>
      </c>
      <c r="C50" s="80">
        <v>4</v>
      </c>
      <c r="D50" s="80">
        <v>4</v>
      </c>
      <c r="E50" s="80">
        <v>2007</v>
      </c>
      <c r="F50" s="80" t="s">
        <v>567</v>
      </c>
      <c r="G50" s="80" t="s">
        <v>1877</v>
      </c>
      <c r="H50" s="80" t="s">
        <v>1878</v>
      </c>
      <c r="I50" s="177"/>
      <c r="J50" s="81">
        <v>9.9136680621522224</v>
      </c>
      <c r="K50" s="81">
        <v>1.5137335165796426</v>
      </c>
      <c r="L50" s="81">
        <v>3.4031628757093166</v>
      </c>
      <c r="M50" s="81">
        <v>4.65402325051208</v>
      </c>
      <c r="N50" s="81">
        <v>7.8464326735987608</v>
      </c>
      <c r="O50" s="81">
        <v>6.782657933086524</v>
      </c>
      <c r="P50" s="81">
        <v>11.586651700169883</v>
      </c>
      <c r="Q50" s="81">
        <v>0.43138825360539729</v>
      </c>
      <c r="R50" s="81">
        <v>0</v>
      </c>
      <c r="S50" s="81">
        <v>0</v>
      </c>
      <c r="T50" s="82"/>
      <c r="U50" s="81">
        <v>246887</v>
      </c>
      <c r="V50" s="81">
        <v>485</v>
      </c>
      <c r="W50" s="81">
        <v>31</v>
      </c>
      <c r="X50" s="81">
        <v>1181</v>
      </c>
      <c r="Y50" s="81">
        <v>2740</v>
      </c>
      <c r="Z50" s="81">
        <v>3356</v>
      </c>
      <c r="AA50" s="81">
        <v>2269</v>
      </c>
      <c r="AB50" s="81">
        <v>6935</v>
      </c>
      <c r="AC50" s="81">
        <v>0</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1882</v>
      </c>
      <c r="B51" s="80">
        <v>56</v>
      </c>
      <c r="C51" s="80">
        <v>5</v>
      </c>
      <c r="D51" s="80">
        <v>4</v>
      </c>
      <c r="E51" s="80">
        <v>2008</v>
      </c>
      <c r="F51" s="80" t="s">
        <v>84</v>
      </c>
      <c r="G51" s="80" t="s">
        <v>1877</v>
      </c>
      <c r="H51" s="80" t="s">
        <v>1878</v>
      </c>
      <c r="I51" s="177"/>
      <c r="J51" s="81">
        <v>8.4153570725237969</v>
      </c>
      <c r="K51" s="81">
        <v>1.0779473464298477</v>
      </c>
      <c r="L51" s="81">
        <v>2.7171673550050297</v>
      </c>
      <c r="M51" s="81">
        <v>4.9169359470812468</v>
      </c>
      <c r="N51" s="81">
        <v>7.023489040551488</v>
      </c>
      <c r="O51" s="81">
        <v>6.5565757238849969</v>
      </c>
      <c r="P51" s="81">
        <v>11.272506769517125</v>
      </c>
      <c r="Q51" s="81">
        <v>0.41927350373301098</v>
      </c>
      <c r="R51" s="81">
        <v>0</v>
      </c>
      <c r="S51" s="81">
        <v>0</v>
      </c>
      <c r="T51" s="82"/>
      <c r="U51" s="81">
        <v>224211</v>
      </c>
      <c r="V51" s="81">
        <v>485</v>
      </c>
      <c r="W51" s="81">
        <v>31</v>
      </c>
      <c r="X51" s="81">
        <v>1181</v>
      </c>
      <c r="Y51" s="81">
        <v>2756</v>
      </c>
      <c r="Z51" s="81">
        <v>3358</v>
      </c>
      <c r="AA51" s="81">
        <v>2210</v>
      </c>
      <c r="AB51" s="81">
        <v>6851</v>
      </c>
      <c r="AC51" s="81">
        <v>0</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1883</v>
      </c>
      <c r="B52" s="80">
        <v>57</v>
      </c>
      <c r="C52" s="80">
        <v>6</v>
      </c>
      <c r="D52" s="80">
        <v>4</v>
      </c>
      <c r="E52" s="80">
        <v>2009</v>
      </c>
      <c r="F52" s="80" t="s">
        <v>85</v>
      </c>
      <c r="G52" s="80" t="s">
        <v>1877</v>
      </c>
      <c r="H52" s="80" t="s">
        <v>1878</v>
      </c>
      <c r="I52" s="177"/>
      <c r="J52" s="81">
        <v>7.5013193476636264</v>
      </c>
      <c r="K52" s="81">
        <v>1.2084931692821623</v>
      </c>
      <c r="L52" s="81">
        <v>3.4164666919619577</v>
      </c>
      <c r="M52" s="81">
        <v>4.9817658571648682</v>
      </c>
      <c r="N52" s="81">
        <v>6.8558037185040819</v>
      </c>
      <c r="O52" s="81">
        <v>6.6821697212645788</v>
      </c>
      <c r="P52" s="81">
        <v>10.870983649893192</v>
      </c>
      <c r="Q52" s="81">
        <v>0.39537851215482195</v>
      </c>
      <c r="R52" s="81">
        <v>0</v>
      </c>
      <c r="S52" s="81">
        <v>0</v>
      </c>
      <c r="T52" s="82"/>
      <c r="U52" s="81">
        <v>184537</v>
      </c>
      <c r="V52" s="81">
        <v>389</v>
      </c>
      <c r="W52" s="81">
        <v>60</v>
      </c>
      <c r="X52" s="81">
        <v>1151</v>
      </c>
      <c r="Y52" s="81">
        <v>2757</v>
      </c>
      <c r="Z52" s="81">
        <v>3378</v>
      </c>
      <c r="AA52" s="81">
        <v>2188</v>
      </c>
      <c r="AB52" s="81">
        <v>6782</v>
      </c>
      <c r="AC52" s="81">
        <v>0</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1884</v>
      </c>
      <c r="B53" s="80">
        <v>58</v>
      </c>
      <c r="C53" s="80">
        <v>7</v>
      </c>
      <c r="D53" s="80">
        <v>4</v>
      </c>
      <c r="E53" s="80">
        <v>2010</v>
      </c>
      <c r="F53" s="80" t="s">
        <v>86</v>
      </c>
      <c r="G53" s="80" t="s">
        <v>1877</v>
      </c>
      <c r="H53" s="80" t="s">
        <v>1878</v>
      </c>
      <c r="I53" s="177"/>
      <c r="J53" s="81">
        <v>8.5456063077774349</v>
      </c>
      <c r="K53" s="81">
        <v>0.9900189809188612</v>
      </c>
      <c r="L53" s="81">
        <v>3.0385158983283693</v>
      </c>
      <c r="M53" s="81">
        <v>4.6359040856937437</v>
      </c>
      <c r="N53" s="81">
        <v>6.6220371693779461</v>
      </c>
      <c r="O53" s="81">
        <v>6.6748905683641695</v>
      </c>
      <c r="P53" s="81">
        <v>11.047511637779207</v>
      </c>
      <c r="Q53" s="81">
        <v>0.40599381860269634</v>
      </c>
      <c r="R53" s="81">
        <v>0</v>
      </c>
      <c r="S53" s="81">
        <v>0</v>
      </c>
      <c r="T53" s="82"/>
      <c r="U53" s="81">
        <v>228539</v>
      </c>
      <c r="V53" s="81">
        <v>389</v>
      </c>
      <c r="W53" s="81">
        <v>60</v>
      </c>
      <c r="X53" s="81">
        <v>1151</v>
      </c>
      <c r="Y53" s="81">
        <v>2764</v>
      </c>
      <c r="Z53" s="81">
        <v>3390</v>
      </c>
      <c r="AA53" s="81">
        <v>2168</v>
      </c>
      <c r="AB53" s="81">
        <v>6673</v>
      </c>
      <c r="AC53" s="81">
        <v>0</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1885</v>
      </c>
      <c r="B54" s="80">
        <v>59</v>
      </c>
      <c r="C54" s="80">
        <v>8</v>
      </c>
      <c r="D54" s="80">
        <v>4</v>
      </c>
      <c r="E54" s="80">
        <v>2011</v>
      </c>
      <c r="F54" s="80" t="s">
        <v>87</v>
      </c>
      <c r="G54" s="80" t="s">
        <v>1877</v>
      </c>
      <c r="H54" s="80" t="s">
        <v>1878</v>
      </c>
      <c r="I54" s="177"/>
      <c r="J54" s="81">
        <v>9.3422044163470002</v>
      </c>
      <c r="K54" s="81">
        <v>1.4417587934818163</v>
      </c>
      <c r="L54" s="81">
        <v>2.9256962931668844</v>
      </c>
      <c r="M54" s="81">
        <v>6.5010230264397713</v>
      </c>
      <c r="N54" s="81">
        <v>8.922046821375675</v>
      </c>
      <c r="O54" s="81">
        <v>6.617755551348103</v>
      </c>
      <c r="P54" s="81">
        <v>10.589699014640718</v>
      </c>
      <c r="Q54" s="81">
        <v>0.45868547187986386</v>
      </c>
      <c r="R54" s="81">
        <v>0</v>
      </c>
      <c r="S54" s="81">
        <v>0</v>
      </c>
      <c r="T54" s="82"/>
      <c r="U54" s="81">
        <v>235725</v>
      </c>
      <c r="V54" s="81">
        <v>389</v>
      </c>
      <c r="W54" s="81">
        <v>60</v>
      </c>
      <c r="X54" s="81">
        <v>1151</v>
      </c>
      <c r="Y54" s="81">
        <v>2741</v>
      </c>
      <c r="Z54" s="81">
        <v>3434</v>
      </c>
      <c r="AA54" s="81">
        <v>2140</v>
      </c>
      <c r="AB54" s="81">
        <v>6536</v>
      </c>
      <c r="AC54" s="81">
        <v>0</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1886</v>
      </c>
      <c r="B55" s="80">
        <v>60</v>
      </c>
      <c r="C55" s="80">
        <v>9</v>
      </c>
      <c r="D55" s="80">
        <v>4</v>
      </c>
      <c r="E55" s="80">
        <v>2012</v>
      </c>
      <c r="F55" s="80" t="s">
        <v>88</v>
      </c>
      <c r="G55" s="80" t="s">
        <v>1877</v>
      </c>
      <c r="H55" s="80" t="s">
        <v>1878</v>
      </c>
      <c r="I55" s="177"/>
      <c r="J55" s="81">
        <v>7.6989276074927764</v>
      </c>
      <c r="K55" s="81">
        <v>1.7409668844100301</v>
      </c>
      <c r="L55" s="81">
        <v>2.860521269842216</v>
      </c>
      <c r="M55" s="81">
        <v>6.6387160252385673</v>
      </c>
      <c r="N55" s="81">
        <v>11.03625891158803</v>
      </c>
      <c r="O55" s="81">
        <v>6.590534673771419</v>
      </c>
      <c r="P55" s="81">
        <v>10.460839159887017</v>
      </c>
      <c r="Q55" s="81">
        <v>0.48935364834453143</v>
      </c>
      <c r="R55" s="81">
        <v>0</v>
      </c>
      <c r="S55" s="81">
        <v>0</v>
      </c>
      <c r="T55" s="82"/>
      <c r="U55" s="81">
        <v>188302</v>
      </c>
      <c r="V55" s="81">
        <v>389</v>
      </c>
      <c r="W55" s="81">
        <v>60</v>
      </c>
      <c r="X55" s="81">
        <v>1151</v>
      </c>
      <c r="Y55" s="81">
        <v>2744</v>
      </c>
      <c r="Z55" s="81">
        <v>3447</v>
      </c>
      <c r="AA55" s="81">
        <v>2102</v>
      </c>
      <c r="AB55" s="81">
        <v>6418</v>
      </c>
      <c r="AC55" s="81">
        <v>0</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0</v>
      </c>
      <c r="BL55" s="81">
        <v>0</v>
      </c>
      <c r="BM55" s="82"/>
      <c r="BN55" s="81">
        <v>0</v>
      </c>
      <c r="BO55" s="81">
        <v>0</v>
      </c>
      <c r="BP55" s="81">
        <v>0</v>
      </c>
      <c r="BQ55" s="81">
        <v>0</v>
      </c>
      <c r="BR55" s="81">
        <v>0</v>
      </c>
      <c r="BS55" s="81">
        <v>0</v>
      </c>
      <c r="BT55"/>
      <c r="BU55" s="80">
        <v>0</v>
      </c>
      <c r="BV55" s="80">
        <v>0</v>
      </c>
      <c r="BW55" s="80">
        <v>0</v>
      </c>
      <c r="BX55" s="80">
        <v>0</v>
      </c>
      <c r="BY55" s="80">
        <v>0</v>
      </c>
      <c r="BZ55" s="80">
        <v>0</v>
      </c>
      <c r="CA55" s="80">
        <v>0</v>
      </c>
      <c r="CB55" s="80">
        <v>0</v>
      </c>
      <c r="CC55" s="80">
        <v>0</v>
      </c>
    </row>
    <row r="56" spans="1:81">
      <c r="A56" s="80" t="s">
        <v>1887</v>
      </c>
      <c r="B56" s="80">
        <v>61</v>
      </c>
      <c r="C56" s="80">
        <v>10</v>
      </c>
      <c r="D56" s="80">
        <v>4</v>
      </c>
      <c r="E56" s="80">
        <v>2013</v>
      </c>
      <c r="F56" s="80" t="s">
        <v>89</v>
      </c>
      <c r="G56" s="80" t="s">
        <v>1877</v>
      </c>
      <c r="H56" s="80" t="s">
        <v>1878</v>
      </c>
      <c r="I56" s="177"/>
      <c r="J56" s="81">
        <v>7.1156023501364665</v>
      </c>
      <c r="K56" s="81">
        <v>1.7536776103395959</v>
      </c>
      <c r="L56" s="81">
        <v>2.9466058536509259</v>
      </c>
      <c r="M56" s="81">
        <v>6.8808637014073994</v>
      </c>
      <c r="N56" s="81">
        <v>11.21517034409257</v>
      </c>
      <c r="O56" s="81">
        <v>6.3509515059770791</v>
      </c>
      <c r="P56" s="81">
        <v>10.230504837432514</v>
      </c>
      <c r="Q56" s="81">
        <v>0.49198553141209239</v>
      </c>
      <c r="R56" s="81">
        <v>0</v>
      </c>
      <c r="S56" s="81">
        <v>0</v>
      </c>
      <c r="T56" s="82"/>
      <c r="U56" s="81">
        <v>184618</v>
      </c>
      <c r="V56" s="81">
        <v>389</v>
      </c>
      <c r="W56" s="81">
        <v>60</v>
      </c>
      <c r="X56" s="81">
        <v>1151</v>
      </c>
      <c r="Y56" s="81">
        <v>2728</v>
      </c>
      <c r="Z56" s="81">
        <v>3470</v>
      </c>
      <c r="AA56" s="81">
        <v>2048</v>
      </c>
      <c r="AB56" s="81">
        <v>6360</v>
      </c>
      <c r="AC56" s="81">
        <v>0</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1888</v>
      </c>
      <c r="B57" s="80">
        <v>62</v>
      </c>
      <c r="C57" s="80">
        <v>11</v>
      </c>
      <c r="D57" s="80">
        <v>4</v>
      </c>
      <c r="E57" s="80">
        <v>2014</v>
      </c>
      <c r="F57" s="80" t="s">
        <v>90</v>
      </c>
      <c r="G57" s="80" t="s">
        <v>1877</v>
      </c>
      <c r="H57" s="80" t="s">
        <v>1878</v>
      </c>
      <c r="I57" s="177"/>
      <c r="J57" s="81">
        <v>7.2116942169222744</v>
      </c>
      <c r="K57" s="81">
        <v>1.4161947818390104</v>
      </c>
      <c r="L57" s="81">
        <v>2.7887289267806912</v>
      </c>
      <c r="M57" s="81">
        <v>6.7097897591753188</v>
      </c>
      <c r="N57" s="81">
        <v>11.210536543049836</v>
      </c>
      <c r="O57" s="81">
        <v>6.0770033629764351</v>
      </c>
      <c r="P57" s="81">
        <v>10.158180936327142</v>
      </c>
      <c r="Q57" s="81">
        <v>0.46572921876118423</v>
      </c>
      <c r="R57" s="81">
        <v>0</v>
      </c>
      <c r="S57" s="81">
        <v>0</v>
      </c>
      <c r="T57" s="82"/>
      <c r="U57" s="81">
        <v>201738</v>
      </c>
      <c r="V57" s="81">
        <v>357</v>
      </c>
      <c r="W57" s="81">
        <v>52</v>
      </c>
      <c r="X57" s="81">
        <v>1146</v>
      </c>
      <c r="Y57" s="81">
        <v>2734</v>
      </c>
      <c r="Z57" s="81">
        <v>3497</v>
      </c>
      <c r="AA57" s="81">
        <v>2023</v>
      </c>
      <c r="AB57" s="81">
        <v>6275</v>
      </c>
      <c r="AC57" s="81">
        <v>0</v>
      </c>
      <c r="AD57" s="81">
        <v>0</v>
      </c>
      <c r="AE57" s="82"/>
      <c r="AF57" s="81">
        <v>2443329.6522689885</v>
      </c>
      <c r="AG57" s="81">
        <v>930477.7671405921</v>
      </c>
      <c r="AH57" s="81">
        <v>410482.86379369436</v>
      </c>
      <c r="AI57" s="81">
        <v>6640363.7294498226</v>
      </c>
      <c r="AJ57" s="81">
        <v>13885272.369877674</v>
      </c>
      <c r="AK57" s="81">
        <v>0</v>
      </c>
      <c r="AL57" s="81">
        <v>0</v>
      </c>
      <c r="AM57" s="81">
        <v>861463.73132607876</v>
      </c>
      <c r="AN57" s="81">
        <v>0</v>
      </c>
      <c r="AO57" s="81">
        <v>0</v>
      </c>
      <c r="AP57" s="82"/>
      <c r="AQ57" s="81">
        <v>106</v>
      </c>
      <c r="AR57" s="81">
        <v>14</v>
      </c>
      <c r="AS57" s="81">
        <v>1</v>
      </c>
      <c r="AT57" s="81">
        <v>0</v>
      </c>
      <c r="AU57" s="81">
        <v>0</v>
      </c>
      <c r="AV57" s="81">
        <v>0</v>
      </c>
      <c r="AW57" s="81" t="s">
        <v>564</v>
      </c>
      <c r="AX57" s="82"/>
      <c r="AY57" s="81">
        <v>482.108</v>
      </c>
      <c r="AZ57" s="81">
        <v>390.25200000000001</v>
      </c>
      <c r="BA57" s="81">
        <v>20000</v>
      </c>
      <c r="BB57" s="81">
        <v>0</v>
      </c>
      <c r="BC57" s="81">
        <v>0</v>
      </c>
      <c r="BD57" s="81">
        <v>0</v>
      </c>
      <c r="BE57" s="81" t="s">
        <v>564</v>
      </c>
      <c r="BF57" s="82"/>
      <c r="BG57" s="81">
        <v>0</v>
      </c>
      <c r="BH57" s="81">
        <v>0</v>
      </c>
      <c r="BI57" s="81">
        <v>0</v>
      </c>
      <c r="BJ57" s="81">
        <v>0</v>
      </c>
      <c r="BK57" s="81">
        <v>0</v>
      </c>
      <c r="BL57" s="81">
        <v>0</v>
      </c>
      <c r="BM57" s="82"/>
      <c r="BN57" s="81">
        <v>0</v>
      </c>
      <c r="BO57" s="81">
        <v>0</v>
      </c>
      <c r="BP57" s="81">
        <v>0</v>
      </c>
      <c r="BQ57" s="81">
        <v>0</v>
      </c>
      <c r="BR57" s="81">
        <v>0</v>
      </c>
      <c r="BS57" s="81">
        <v>0</v>
      </c>
      <c r="BT57"/>
      <c r="BU57" s="80">
        <v>0</v>
      </c>
      <c r="BV57" s="80">
        <v>0</v>
      </c>
      <c r="BW57" s="80">
        <v>0</v>
      </c>
      <c r="BX57" s="80">
        <v>0</v>
      </c>
      <c r="BY57" s="80">
        <v>0</v>
      </c>
      <c r="BZ57" s="80">
        <v>0</v>
      </c>
      <c r="CA57" s="80">
        <v>0</v>
      </c>
      <c r="CB57" s="80">
        <v>0</v>
      </c>
      <c r="CC57" s="80">
        <v>0</v>
      </c>
    </row>
    <row r="58" spans="1:81">
      <c r="A58" s="80" t="s">
        <v>1889</v>
      </c>
      <c r="B58" s="80">
        <v>63</v>
      </c>
      <c r="C58" s="80">
        <v>12</v>
      </c>
      <c r="D58" s="80">
        <v>4</v>
      </c>
      <c r="E58" s="80">
        <v>2015</v>
      </c>
      <c r="F58" s="80" t="s">
        <v>91</v>
      </c>
      <c r="G58" s="80" t="s">
        <v>1877</v>
      </c>
      <c r="H58" s="80" t="s">
        <v>1878</v>
      </c>
      <c r="I58" s="177"/>
      <c r="J58" s="81">
        <v>7.3316327238005883</v>
      </c>
      <c r="K58" s="81">
        <v>1.5721677012952873</v>
      </c>
      <c r="L58" s="81">
        <v>3.3231548407106204</v>
      </c>
      <c r="M58" s="81">
        <v>6.415859950951142</v>
      </c>
      <c r="N58" s="81">
        <v>9.3515448595488362</v>
      </c>
      <c r="O58" s="81">
        <v>5.9777029961975465</v>
      </c>
      <c r="P58" s="81">
        <v>9.8294787396572332</v>
      </c>
      <c r="Q58" s="81">
        <v>0.44633499534305676</v>
      </c>
      <c r="R58" s="81">
        <v>0</v>
      </c>
      <c r="S58" s="81">
        <v>0</v>
      </c>
      <c r="T58" s="82"/>
      <c r="U58" s="81">
        <v>211736</v>
      </c>
      <c r="V58" s="81">
        <v>357</v>
      </c>
      <c r="W58" s="81">
        <v>52</v>
      </c>
      <c r="X58" s="81">
        <v>1146</v>
      </c>
      <c r="Y58" s="81">
        <v>2698</v>
      </c>
      <c r="Z58" s="81">
        <v>3473</v>
      </c>
      <c r="AA58" s="81">
        <v>1956</v>
      </c>
      <c r="AB58" s="81">
        <v>6143</v>
      </c>
      <c r="AC58" s="81">
        <v>0</v>
      </c>
      <c r="AD58" s="81">
        <v>0</v>
      </c>
      <c r="AE58" s="82"/>
      <c r="AF58" s="81">
        <v>2404347.0203566765</v>
      </c>
      <c r="AG58" s="81">
        <v>1248153.6190516679</v>
      </c>
      <c r="AH58" s="81">
        <v>407318.83036588068</v>
      </c>
      <c r="AI58" s="81">
        <v>7117426.925516611</v>
      </c>
      <c r="AJ58" s="81">
        <v>12015680.692864882</v>
      </c>
      <c r="AK58" s="81">
        <v>0</v>
      </c>
      <c r="AL58" s="81">
        <v>0</v>
      </c>
      <c r="AM58" s="81">
        <v>841872.38108418742</v>
      </c>
      <c r="AN58" s="81">
        <v>0</v>
      </c>
      <c r="AO58" s="81">
        <v>0</v>
      </c>
      <c r="AP58" s="82"/>
      <c r="AQ58" s="81">
        <v>118</v>
      </c>
      <c r="AR58" s="81">
        <v>24</v>
      </c>
      <c r="AS58" s="81">
        <v>1</v>
      </c>
      <c r="AT58" s="81">
        <v>0</v>
      </c>
      <c r="AU58" s="81">
        <v>0</v>
      </c>
      <c r="AV58" s="81">
        <v>0</v>
      </c>
      <c r="AW58" s="81" t="s">
        <v>564</v>
      </c>
      <c r="AX58" s="82"/>
      <c r="AY58" s="81">
        <v>565.35799999999995</v>
      </c>
      <c r="AZ58" s="81">
        <v>1204.1519999999998</v>
      </c>
      <c r="BA58" s="81">
        <v>20000</v>
      </c>
      <c r="BB58" s="81">
        <v>0</v>
      </c>
      <c r="BC58" s="81">
        <v>0</v>
      </c>
      <c r="BD58" s="81">
        <v>0</v>
      </c>
      <c r="BE58" s="81" t="s">
        <v>564</v>
      </c>
      <c r="BF58" s="82"/>
      <c r="BG58" s="81">
        <v>0</v>
      </c>
      <c r="BH58" s="81">
        <v>0</v>
      </c>
      <c r="BI58" s="81">
        <v>0</v>
      </c>
      <c r="BJ58" s="81">
        <v>0</v>
      </c>
      <c r="BK58" s="81">
        <v>0</v>
      </c>
      <c r="BL58" s="81">
        <v>0</v>
      </c>
      <c r="BM58" s="82"/>
      <c r="BN58" s="81">
        <v>0</v>
      </c>
      <c r="BO58" s="81">
        <v>0</v>
      </c>
      <c r="BP58" s="81">
        <v>0</v>
      </c>
      <c r="BQ58" s="81">
        <v>0</v>
      </c>
      <c r="BR58" s="81">
        <v>0</v>
      </c>
      <c r="BS58" s="81">
        <v>0</v>
      </c>
      <c r="BT58"/>
      <c r="BU58" s="80">
        <v>0</v>
      </c>
      <c r="BV58" s="80">
        <v>0</v>
      </c>
      <c r="BW58" s="80">
        <v>0</v>
      </c>
      <c r="BX58" s="80">
        <v>0</v>
      </c>
      <c r="BY58" s="80">
        <v>0</v>
      </c>
      <c r="BZ58" s="80">
        <v>0</v>
      </c>
      <c r="CA58" s="80">
        <v>0</v>
      </c>
      <c r="CB58" s="80">
        <v>0</v>
      </c>
      <c r="CC58" s="80">
        <v>0</v>
      </c>
    </row>
    <row r="59" spans="1:81">
      <c r="A59" s="80" t="s">
        <v>1890</v>
      </c>
      <c r="B59" s="80">
        <v>64</v>
      </c>
      <c r="C59" s="80">
        <v>13</v>
      </c>
      <c r="D59" s="80">
        <v>4</v>
      </c>
      <c r="E59" s="80">
        <v>2016</v>
      </c>
      <c r="F59" s="80" t="s">
        <v>92</v>
      </c>
      <c r="G59" s="80" t="s">
        <v>1877</v>
      </c>
      <c r="H59" s="80" t="s">
        <v>1878</v>
      </c>
      <c r="I59" s="177"/>
      <c r="J59" s="81">
        <v>6.5361512306437053</v>
      </c>
      <c r="K59" s="81">
        <v>1.3518305238566459</v>
      </c>
      <c r="L59" s="81">
        <v>3.1891402299810547</v>
      </c>
      <c r="M59" s="81">
        <v>4.6691287529036423</v>
      </c>
      <c r="N59" s="81">
        <v>6.9305074954890529</v>
      </c>
      <c r="O59" s="81">
        <v>5.8524040352484548</v>
      </c>
      <c r="P59" s="81">
        <v>9.5376711565611902</v>
      </c>
      <c r="Q59" s="81">
        <v>0.42873640905742788</v>
      </c>
      <c r="R59" s="81">
        <v>0</v>
      </c>
      <c r="S59" s="81">
        <v>0</v>
      </c>
      <c r="T59" s="82"/>
      <c r="U59" s="81">
        <v>199684</v>
      </c>
      <c r="V59" s="81">
        <v>357</v>
      </c>
      <c r="W59" s="81">
        <v>52</v>
      </c>
      <c r="X59" s="81">
        <v>1146</v>
      </c>
      <c r="Y59" s="81">
        <v>2706</v>
      </c>
      <c r="Z59" s="81">
        <v>3442</v>
      </c>
      <c r="AA59" s="81">
        <v>1963</v>
      </c>
      <c r="AB59" s="81">
        <v>6070</v>
      </c>
      <c r="AC59" s="81">
        <v>0</v>
      </c>
      <c r="AD59" s="81">
        <v>0</v>
      </c>
      <c r="AE59" s="82"/>
      <c r="AF59" s="81">
        <v>2380005.382411947</v>
      </c>
      <c r="AG59" s="81">
        <v>1227827.349290364</v>
      </c>
      <c r="AH59" s="81">
        <v>351267.51963443047</v>
      </c>
      <c r="AI59" s="81">
        <v>6716084.0901994444</v>
      </c>
      <c r="AJ59" s="81">
        <v>11088368.00366872</v>
      </c>
      <c r="AK59" s="81">
        <v>0</v>
      </c>
      <c r="AL59" s="81">
        <v>0</v>
      </c>
      <c r="AM59" s="81">
        <v>832514.31715049816</v>
      </c>
      <c r="AN59" s="81">
        <v>0</v>
      </c>
      <c r="AO59" s="81">
        <v>0</v>
      </c>
      <c r="AP59" s="82"/>
      <c r="AQ59" s="81">
        <v>127</v>
      </c>
      <c r="AR59" s="81">
        <v>25</v>
      </c>
      <c r="AS59" s="81">
        <v>1</v>
      </c>
      <c r="AT59" s="81">
        <v>0</v>
      </c>
      <c r="AU59" s="81">
        <v>0</v>
      </c>
      <c r="AV59" s="81">
        <v>0</v>
      </c>
      <c r="AW59" s="81" t="s">
        <v>564</v>
      </c>
      <c r="AX59" s="82"/>
      <c r="AY59" s="81">
        <v>614.75800000000004</v>
      </c>
      <c r="AZ59" s="81">
        <v>1221.752</v>
      </c>
      <c r="BA59" s="81">
        <v>20000</v>
      </c>
      <c r="BB59" s="81">
        <v>0</v>
      </c>
      <c r="BC59" s="81">
        <v>0</v>
      </c>
      <c r="BD59" s="81">
        <v>0</v>
      </c>
      <c r="BE59" s="81" t="s">
        <v>564</v>
      </c>
      <c r="BF59" s="82"/>
      <c r="BG59" s="81">
        <v>0</v>
      </c>
      <c r="BH59" s="81">
        <v>0</v>
      </c>
      <c r="BI59" s="81">
        <v>0</v>
      </c>
      <c r="BJ59" s="81">
        <v>0</v>
      </c>
      <c r="BK59" s="81">
        <v>0</v>
      </c>
      <c r="BL59" s="81">
        <v>0</v>
      </c>
      <c r="BM59" s="82"/>
      <c r="BN59" s="81">
        <v>0</v>
      </c>
      <c r="BO59" s="81">
        <v>0</v>
      </c>
      <c r="BP59" s="81">
        <v>0</v>
      </c>
      <c r="BQ59" s="81">
        <v>0</v>
      </c>
      <c r="BR59" s="81">
        <v>0</v>
      </c>
      <c r="BS59" s="81">
        <v>0</v>
      </c>
      <c r="BT59"/>
      <c r="BU59" s="80">
        <v>0</v>
      </c>
      <c r="BV59" s="80">
        <v>0</v>
      </c>
      <c r="BW59" s="80">
        <v>0</v>
      </c>
      <c r="BX59" s="80">
        <v>0</v>
      </c>
      <c r="BY59" s="80">
        <v>0</v>
      </c>
      <c r="BZ59" s="80">
        <v>0</v>
      </c>
      <c r="CA59" s="80">
        <v>0</v>
      </c>
      <c r="CB59" s="80">
        <v>0</v>
      </c>
      <c r="CC59" s="80">
        <v>0</v>
      </c>
    </row>
    <row r="60" spans="1:81">
      <c r="A60" s="80" t="s">
        <v>1891</v>
      </c>
      <c r="B60" s="80">
        <v>65</v>
      </c>
      <c r="C60" s="80">
        <v>14</v>
      </c>
      <c r="D60" s="80">
        <v>4</v>
      </c>
      <c r="E60" s="80">
        <v>2017</v>
      </c>
      <c r="F60" s="80" t="s">
        <v>71</v>
      </c>
      <c r="G60" s="80" t="s">
        <v>1877</v>
      </c>
      <c r="H60" s="80" t="s">
        <v>1878</v>
      </c>
      <c r="I60" s="177"/>
      <c r="J60" s="81">
        <v>7.7874932524563363</v>
      </c>
      <c r="K60" s="81">
        <v>1.41121879110973</v>
      </c>
      <c r="L60" s="81">
        <v>3.0272659465226113</v>
      </c>
      <c r="M60" s="81">
        <v>4.4490163348264575</v>
      </c>
      <c r="N60" s="81">
        <v>8.3811759190129234</v>
      </c>
      <c r="O60" s="81">
        <v>5.7301459943021174</v>
      </c>
      <c r="P60" s="81">
        <v>9.2599959506118754</v>
      </c>
      <c r="Q60" s="81">
        <v>0.40522780904871308</v>
      </c>
      <c r="R60" s="81">
        <v>0</v>
      </c>
      <c r="S60" s="81">
        <v>0</v>
      </c>
      <c r="T60" s="82"/>
      <c r="U60" s="81">
        <v>245087</v>
      </c>
      <c r="V60" s="81">
        <v>357</v>
      </c>
      <c r="W60" s="81">
        <v>52</v>
      </c>
      <c r="X60" s="81">
        <v>1146</v>
      </c>
      <c r="Y60" s="81">
        <v>2679</v>
      </c>
      <c r="Z60" s="81">
        <v>3426</v>
      </c>
      <c r="AA60" s="81">
        <v>1918</v>
      </c>
      <c r="AB60" s="81">
        <v>5933</v>
      </c>
      <c r="AC60" s="81">
        <v>0</v>
      </c>
      <c r="AD60" s="81">
        <v>0</v>
      </c>
      <c r="AE60" s="82"/>
      <c r="AF60" s="81">
        <v>2914835.17331615</v>
      </c>
      <c r="AG60" s="81">
        <v>1253182.8802597979</v>
      </c>
      <c r="AH60" s="81">
        <v>432506.0395355965</v>
      </c>
      <c r="AI60" s="81">
        <v>6568638.5126630208</v>
      </c>
      <c r="AJ60" s="81">
        <v>12460670.938470829</v>
      </c>
      <c r="AK60" s="81">
        <v>0</v>
      </c>
      <c r="AL60" s="81">
        <v>0</v>
      </c>
      <c r="AM60" s="81">
        <v>814997.71194682072</v>
      </c>
      <c r="AN60" s="81">
        <v>0</v>
      </c>
      <c r="AO60" s="81">
        <v>0</v>
      </c>
      <c r="AP60" s="82"/>
      <c r="AQ60" s="81">
        <v>131</v>
      </c>
      <c r="AR60" s="81">
        <v>28</v>
      </c>
      <c r="AS60" s="81">
        <v>1</v>
      </c>
      <c r="AT60" s="81">
        <v>0</v>
      </c>
      <c r="AU60" s="81">
        <v>0</v>
      </c>
      <c r="AV60" s="81">
        <v>0</v>
      </c>
      <c r="AW60" s="81" t="s">
        <v>564</v>
      </c>
      <c r="AX60" s="82"/>
      <c r="AY60" s="81">
        <v>637.1579999999999</v>
      </c>
      <c r="AZ60" s="81">
        <v>1262.952</v>
      </c>
      <c r="BA60" s="81">
        <v>20000</v>
      </c>
      <c r="BB60" s="81">
        <v>0</v>
      </c>
      <c r="BC60" s="81">
        <v>0</v>
      </c>
      <c r="BD60" s="81">
        <v>0</v>
      </c>
      <c r="BE60" s="81" t="s">
        <v>564</v>
      </c>
      <c r="BF60" s="82"/>
      <c r="BG60" s="81">
        <v>0</v>
      </c>
      <c r="BH60" s="81">
        <v>0</v>
      </c>
      <c r="BI60" s="81">
        <v>0</v>
      </c>
      <c r="BJ60" s="81">
        <v>0</v>
      </c>
      <c r="BK60" s="81">
        <v>0</v>
      </c>
      <c r="BL60" s="81">
        <v>0</v>
      </c>
      <c r="BM60" s="82"/>
      <c r="BN60" s="81">
        <v>0</v>
      </c>
      <c r="BO60" s="81">
        <v>0</v>
      </c>
      <c r="BP60" s="81">
        <v>0</v>
      </c>
      <c r="BQ60" s="81">
        <v>0</v>
      </c>
      <c r="BR60" s="81">
        <v>0</v>
      </c>
      <c r="BS60" s="81">
        <v>0</v>
      </c>
      <c r="BT60"/>
      <c r="BU60" s="80">
        <v>0</v>
      </c>
      <c r="BV60" s="80">
        <v>0</v>
      </c>
      <c r="BW60" s="80">
        <v>0</v>
      </c>
      <c r="BX60" s="80">
        <v>0</v>
      </c>
      <c r="BY60" s="80">
        <v>0</v>
      </c>
      <c r="BZ60" s="80">
        <v>0</v>
      </c>
      <c r="CA60" s="80">
        <v>0</v>
      </c>
      <c r="CB60" s="80">
        <v>0</v>
      </c>
      <c r="CC60" s="80">
        <v>0</v>
      </c>
    </row>
    <row r="61" spans="1:81">
      <c r="A61" s="80" t="s">
        <v>1892</v>
      </c>
      <c r="B61" s="80">
        <v>66</v>
      </c>
      <c r="C61" s="80">
        <v>15</v>
      </c>
      <c r="D61" s="80">
        <v>4</v>
      </c>
      <c r="E61" s="80">
        <v>2018</v>
      </c>
      <c r="F61" s="80" t="s">
        <v>93</v>
      </c>
      <c r="G61" s="80" t="s">
        <v>1877</v>
      </c>
      <c r="H61" s="80" t="s">
        <v>1878</v>
      </c>
      <c r="I61" s="177"/>
      <c r="J61" s="81">
        <v>6.9155549267534147</v>
      </c>
      <c r="K61" s="81">
        <v>1.4163439035889567</v>
      </c>
      <c r="L61" s="81">
        <v>2.7008893969643548</v>
      </c>
      <c r="M61" s="81">
        <v>4.2830387864311898</v>
      </c>
      <c r="N61" s="81">
        <v>6.396230932405925</v>
      </c>
      <c r="O61" s="81">
        <v>5.5995133280103895</v>
      </c>
      <c r="P61" s="81">
        <v>9.0626622792907252</v>
      </c>
      <c r="Q61" s="81">
        <v>0.36981975929067856</v>
      </c>
      <c r="R61" s="81">
        <v>0</v>
      </c>
      <c r="S61" s="81">
        <v>0</v>
      </c>
      <c r="T61" s="82"/>
      <c r="U61" s="81">
        <v>220692</v>
      </c>
      <c r="V61" s="81">
        <v>357</v>
      </c>
      <c r="W61" s="81">
        <v>52</v>
      </c>
      <c r="X61" s="81">
        <v>1146</v>
      </c>
      <c r="Y61" s="81">
        <v>2676</v>
      </c>
      <c r="Z61" s="81">
        <v>3412</v>
      </c>
      <c r="AA61" s="81">
        <v>1896</v>
      </c>
      <c r="AB61" s="81">
        <v>5835</v>
      </c>
      <c r="AC61" s="81">
        <v>0</v>
      </c>
      <c r="AD61" s="81">
        <v>0</v>
      </c>
      <c r="AE61" s="82"/>
      <c r="AF61" s="81">
        <v>2603506.360262725</v>
      </c>
      <c r="AG61" s="81">
        <v>1269225.349986129</v>
      </c>
      <c r="AH61" s="81">
        <v>391391.55158334959</v>
      </c>
      <c r="AI61" s="81">
        <v>6198153.2066685529</v>
      </c>
      <c r="AJ61" s="81">
        <v>9975043.7420744449</v>
      </c>
      <c r="AK61" s="81">
        <v>0</v>
      </c>
      <c r="AL61" s="81">
        <v>0</v>
      </c>
      <c r="AM61" s="81">
        <v>803194.23100247106</v>
      </c>
      <c r="AN61" s="81">
        <v>0</v>
      </c>
      <c r="AO61" s="81">
        <v>0</v>
      </c>
      <c r="AP61" s="82"/>
      <c r="AQ61" s="81">
        <v>140</v>
      </c>
      <c r="AR61" s="81">
        <v>29</v>
      </c>
      <c r="AS61" s="81">
        <v>1</v>
      </c>
      <c r="AT61" s="81">
        <v>0</v>
      </c>
      <c r="AU61" s="81">
        <v>0</v>
      </c>
      <c r="AV61" s="81">
        <v>0</v>
      </c>
      <c r="AW61" s="81" t="s">
        <v>564</v>
      </c>
      <c r="AX61" s="82"/>
      <c r="AY61" s="81">
        <v>685.21800000000007</v>
      </c>
      <c r="AZ61" s="81">
        <v>1289.5519999999999</v>
      </c>
      <c r="BA61" s="81">
        <v>20000</v>
      </c>
      <c r="BB61" s="81">
        <v>0</v>
      </c>
      <c r="BC61" s="81">
        <v>0</v>
      </c>
      <c r="BD61" s="81">
        <v>0</v>
      </c>
      <c r="BE61" s="81" t="s">
        <v>564</v>
      </c>
      <c r="BF61" s="82"/>
      <c r="BG61" s="81">
        <v>0</v>
      </c>
      <c r="BH61" s="81">
        <v>0</v>
      </c>
      <c r="BI61" s="81">
        <v>0</v>
      </c>
      <c r="BJ61" s="81">
        <v>0</v>
      </c>
      <c r="BK61" s="81">
        <v>0</v>
      </c>
      <c r="BL61" s="81">
        <v>0</v>
      </c>
      <c r="BM61" s="82"/>
      <c r="BN61" s="81">
        <v>0</v>
      </c>
      <c r="BO61" s="81">
        <v>0</v>
      </c>
      <c r="BP61" s="81">
        <v>0</v>
      </c>
      <c r="BQ61" s="81">
        <v>0</v>
      </c>
      <c r="BR61" s="81">
        <v>0</v>
      </c>
      <c r="BS61" s="81">
        <v>0</v>
      </c>
      <c r="BT61"/>
      <c r="BU61" s="80">
        <v>0</v>
      </c>
      <c r="BV61" s="80">
        <v>0</v>
      </c>
      <c r="BW61" s="80">
        <v>0</v>
      </c>
      <c r="BX61" s="80">
        <v>0</v>
      </c>
      <c r="BY61" s="80">
        <v>0</v>
      </c>
      <c r="BZ61" s="80">
        <v>0</v>
      </c>
      <c r="CA61" s="80">
        <v>0</v>
      </c>
      <c r="CB61" s="80">
        <v>0</v>
      </c>
      <c r="CC61" s="80">
        <v>0</v>
      </c>
    </row>
    <row r="62" spans="1:81">
      <c r="A62" s="80" t="s">
        <v>1893</v>
      </c>
      <c r="B62" s="80">
        <v>67</v>
      </c>
      <c r="C62" s="80">
        <v>16</v>
      </c>
      <c r="D62" s="80">
        <v>4</v>
      </c>
      <c r="E62" s="80">
        <v>2019</v>
      </c>
      <c r="F62" s="80" t="s">
        <v>73</v>
      </c>
      <c r="G62" s="80" t="s">
        <v>1877</v>
      </c>
      <c r="H62" s="80" t="s">
        <v>1878</v>
      </c>
      <c r="I62" s="177"/>
      <c r="J62" s="81">
        <v>6.7030606968174213</v>
      </c>
      <c r="K62" s="81">
        <v>1.0760366791533158</v>
      </c>
      <c r="L62" s="81">
        <v>2.6812878655864973</v>
      </c>
      <c r="M62" s="81">
        <v>3.5678502587594392</v>
      </c>
      <c r="N62" s="81">
        <v>4.571644942128783</v>
      </c>
      <c r="O62" s="81">
        <v>5.4498826872030426</v>
      </c>
      <c r="P62" s="81">
        <v>8.8805744517046907</v>
      </c>
      <c r="Q62" s="81">
        <v>0.35365307503605692</v>
      </c>
      <c r="R62" s="81">
        <v>0</v>
      </c>
      <c r="S62" s="81">
        <v>0</v>
      </c>
      <c r="T62" s="82"/>
      <c r="U62" s="81">
        <v>228782</v>
      </c>
      <c r="V62" s="81">
        <v>357</v>
      </c>
      <c r="W62" s="81">
        <v>52</v>
      </c>
      <c r="X62" s="81">
        <v>1146</v>
      </c>
      <c r="Y62" s="81">
        <v>2669</v>
      </c>
      <c r="Z62" s="81">
        <v>3412</v>
      </c>
      <c r="AA62" s="81">
        <v>1844</v>
      </c>
      <c r="AB62" s="81">
        <v>5731</v>
      </c>
      <c r="AC62" s="81">
        <v>0</v>
      </c>
      <c r="AD62" s="81">
        <v>0</v>
      </c>
      <c r="AE62" s="82"/>
      <c r="AF62" s="81">
        <v>2496831.56967287</v>
      </c>
      <c r="AG62" s="81">
        <v>874090.67005282175</v>
      </c>
      <c r="AH62" s="81">
        <v>434028.60194002092</v>
      </c>
      <c r="AI62" s="81">
        <v>6445951.9966131346</v>
      </c>
      <c r="AJ62" s="81">
        <v>8630098.4857074358</v>
      </c>
      <c r="AK62" s="81">
        <v>0</v>
      </c>
      <c r="AL62" s="81">
        <v>0</v>
      </c>
      <c r="AM62" s="81">
        <v>780519.05705509859</v>
      </c>
      <c r="AN62" s="81">
        <v>0</v>
      </c>
      <c r="AO62" s="81">
        <v>0</v>
      </c>
      <c r="AP62" s="82"/>
      <c r="AQ62" s="81">
        <v>147</v>
      </c>
      <c r="AR62" s="81">
        <v>33</v>
      </c>
      <c r="AS62" s="81">
        <v>1</v>
      </c>
      <c r="AT62" s="81">
        <v>0</v>
      </c>
      <c r="AU62" s="81">
        <v>0</v>
      </c>
      <c r="AV62" s="81">
        <v>0</v>
      </c>
      <c r="AW62" s="81" t="s">
        <v>564</v>
      </c>
      <c r="AX62" s="82"/>
      <c r="AY62" s="81">
        <v>732.71800000000007</v>
      </c>
      <c r="AZ62" s="81">
        <v>1467.652</v>
      </c>
      <c r="BA62" s="81">
        <v>20000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1894</v>
      </c>
      <c r="B63" s="80">
        <v>68</v>
      </c>
      <c r="C63" s="80">
        <v>17</v>
      </c>
      <c r="D63" s="80">
        <v>4</v>
      </c>
      <c r="E63" s="80">
        <v>2020</v>
      </c>
      <c r="F63" s="80" t="s">
        <v>218</v>
      </c>
      <c r="G63" s="80" t="s">
        <v>1877</v>
      </c>
      <c r="H63" s="80" t="s">
        <v>1878</v>
      </c>
      <c r="I63" s="177"/>
      <c r="J63" s="81">
        <v>6.1618756595191506</v>
      </c>
      <c r="K63" s="81">
        <v>1.3111227578348115</v>
      </c>
      <c r="L63" s="81">
        <v>2.7745354802705835</v>
      </c>
      <c r="M63" s="81">
        <v>4.710836771267191</v>
      </c>
      <c r="N63" s="81">
        <v>8.101464282498366</v>
      </c>
      <c r="O63" s="81">
        <v>4.7650723634835748</v>
      </c>
      <c r="P63" s="81">
        <v>8.2978010430261602</v>
      </c>
      <c r="Q63" s="81">
        <v>0.331373021313353</v>
      </c>
      <c r="R63" s="81">
        <v>0</v>
      </c>
      <c r="S63" s="81">
        <v>0</v>
      </c>
      <c r="T63" s="82"/>
      <c r="U63" s="81">
        <v>197590</v>
      </c>
      <c r="V63" s="81">
        <v>321</v>
      </c>
      <c r="W63" s="81">
        <v>47</v>
      </c>
      <c r="X63" s="81">
        <v>1108</v>
      </c>
      <c r="Y63" s="81">
        <v>2646</v>
      </c>
      <c r="Z63" s="81">
        <v>3405</v>
      </c>
      <c r="AA63" s="81">
        <v>1872</v>
      </c>
      <c r="AB63" s="81">
        <v>5620</v>
      </c>
      <c r="AC63" s="81">
        <v>0</v>
      </c>
      <c r="AD63" s="81">
        <v>0</v>
      </c>
      <c r="AE63" s="82"/>
      <c r="AF63" s="81">
        <v>2065223.296484821</v>
      </c>
      <c r="AG63" s="81">
        <v>1102053.8292863793</v>
      </c>
      <c r="AH63" s="81">
        <v>476791.49356081302</v>
      </c>
      <c r="AI63" s="81">
        <v>6602193.2716010725</v>
      </c>
      <c r="AJ63" s="81">
        <v>11890861.027359281</v>
      </c>
      <c r="AK63" s="81"/>
      <c r="AL63" s="81"/>
      <c r="AM63" s="81">
        <v>733472.4395023036</v>
      </c>
      <c r="AN63" s="81"/>
      <c r="AO63" s="81"/>
      <c r="AP63" s="82"/>
      <c r="AQ63" s="81">
        <v>148</v>
      </c>
      <c r="AR63" s="81">
        <v>34</v>
      </c>
      <c r="AS63" s="81">
        <v>1</v>
      </c>
      <c r="AT63" s="81">
        <v>0</v>
      </c>
      <c r="AU63" s="81">
        <v>0</v>
      </c>
      <c r="AV63" s="81">
        <v>0</v>
      </c>
      <c r="AW63" s="81">
        <v>1</v>
      </c>
      <c r="AX63" s="82"/>
      <c r="AY63" s="81">
        <v>738.21800000000007</v>
      </c>
      <c r="AZ63" s="81">
        <v>1517.152</v>
      </c>
      <c r="BA63" s="81">
        <v>20000</v>
      </c>
      <c r="BB63" s="81">
        <v>0</v>
      </c>
      <c r="BC63" s="81">
        <v>0</v>
      </c>
      <c r="BD63" s="81">
        <v>0</v>
      </c>
      <c r="BE63" s="81">
        <v>20000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1895</v>
      </c>
      <c r="B64" s="80">
        <v>68</v>
      </c>
      <c r="C64" s="80">
        <v>18</v>
      </c>
      <c r="D64" s="80">
        <v>4</v>
      </c>
      <c r="E64" s="80">
        <v>2021</v>
      </c>
      <c r="F64" s="80" t="s">
        <v>75</v>
      </c>
      <c r="G64" s="174" t="s">
        <v>1877</v>
      </c>
      <c r="H64" s="80" t="s">
        <v>1878</v>
      </c>
      <c r="I64" s="177"/>
      <c r="J64" s="81">
        <v>7.7061514963116258</v>
      </c>
      <c r="K64" s="81">
        <v>1.3391092003272027</v>
      </c>
      <c r="L64" s="81">
        <v>2.6995777227117057</v>
      </c>
      <c r="M64" s="81">
        <v>4.522937128183445</v>
      </c>
      <c r="N64" s="81">
        <v>6.1712299565297242</v>
      </c>
      <c r="O64" s="81">
        <v>4.5991569130187822</v>
      </c>
      <c r="P64" s="81">
        <v>8.4860599992944099</v>
      </c>
      <c r="Q64" s="81">
        <v>0.33314194753277732</v>
      </c>
      <c r="R64" s="81">
        <v>0</v>
      </c>
      <c r="S64" s="81">
        <v>0</v>
      </c>
      <c r="T64" s="82"/>
      <c r="U64" s="81">
        <v>273758</v>
      </c>
      <c r="V64" s="81">
        <v>321</v>
      </c>
      <c r="W64" s="81">
        <v>47</v>
      </c>
      <c r="X64" s="81">
        <v>1108</v>
      </c>
      <c r="Y64" s="81">
        <v>2656</v>
      </c>
      <c r="Z64" s="81">
        <v>3384</v>
      </c>
      <c r="AA64" s="81">
        <v>1867</v>
      </c>
      <c r="AB64" s="81">
        <v>5583</v>
      </c>
      <c r="AC64" s="81">
        <v>0</v>
      </c>
      <c r="AD64" s="81">
        <v>0</v>
      </c>
      <c r="AE64" s="82"/>
      <c r="AF64" s="81">
        <v>2530792.0473579741</v>
      </c>
      <c r="AG64" s="81">
        <v>1177794.4540354074</v>
      </c>
      <c r="AH64" s="81">
        <v>458981.12791535899</v>
      </c>
      <c r="AI64" s="81">
        <v>6999853.5385665428</v>
      </c>
      <c r="AJ64" s="81">
        <v>9646000.3605167568</v>
      </c>
      <c r="AK64" s="81">
        <v>0</v>
      </c>
      <c r="AL64" s="81">
        <v>0</v>
      </c>
      <c r="AM64" s="81">
        <v>732846.28563096363</v>
      </c>
      <c r="AN64" s="81">
        <v>0</v>
      </c>
      <c r="AO64" s="81">
        <v>0</v>
      </c>
      <c r="AP64" s="82"/>
      <c r="AQ64" s="81">
        <v>152</v>
      </c>
      <c r="AR64" s="81">
        <v>44</v>
      </c>
      <c r="AS64" s="81">
        <v>1</v>
      </c>
      <c r="AT64" s="81">
        <v>0</v>
      </c>
      <c r="AU64" s="81">
        <v>0</v>
      </c>
      <c r="AV64" s="81">
        <v>0</v>
      </c>
      <c r="AW64" s="81"/>
      <c r="AX64" s="82"/>
      <c r="AY64" s="81">
        <v>759.42800000000011</v>
      </c>
      <c r="AZ64" s="81">
        <v>2012.152</v>
      </c>
      <c r="BA64" s="81">
        <v>20000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1896</v>
      </c>
      <c r="B65" s="80">
        <v>68</v>
      </c>
      <c r="C65" s="80">
        <v>19</v>
      </c>
      <c r="D65" s="80">
        <v>4</v>
      </c>
      <c r="E65" s="80">
        <v>2022</v>
      </c>
      <c r="F65" s="80" t="s">
        <v>568</v>
      </c>
      <c r="G65" s="174" t="s">
        <v>1877</v>
      </c>
      <c r="H65" s="80" t="s">
        <v>1878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159</v>
      </c>
      <c r="AR65" s="81">
        <v>53</v>
      </c>
      <c r="AS65" s="81">
        <v>1</v>
      </c>
      <c r="AT65" s="81">
        <v>0</v>
      </c>
      <c r="AU65" s="81">
        <v>0</v>
      </c>
      <c r="AV65" s="81">
        <v>0</v>
      </c>
      <c r="AW65" s="81"/>
      <c r="AX65" s="82"/>
      <c r="AY65" s="81">
        <v>809.02800000000002</v>
      </c>
      <c r="AZ65" s="81">
        <v>2457.652</v>
      </c>
      <c r="BA65" s="81">
        <v>20000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1897</v>
      </c>
      <c r="B66" s="80">
        <v>290</v>
      </c>
      <c r="C66" s="80">
        <v>1</v>
      </c>
      <c r="D66" s="80">
        <v>18</v>
      </c>
      <c r="E66" s="80">
        <v>1990</v>
      </c>
      <c r="F66" s="80" t="s">
        <v>562</v>
      </c>
      <c r="G66" s="80" t="s">
        <v>1702</v>
      </c>
      <c r="H66" s="80" t="s">
        <v>1703</v>
      </c>
      <c r="I66" s="177"/>
      <c r="J66" s="81">
        <v>44.527920057627469</v>
      </c>
      <c r="K66" s="81">
        <v>2.1588226680860347</v>
      </c>
      <c r="L66" s="81">
        <v>22.998300187214099</v>
      </c>
      <c r="M66" s="81">
        <v>5.3768606985972136</v>
      </c>
      <c r="N66" s="81">
        <v>11.195447262148321</v>
      </c>
      <c r="O66" s="81">
        <v>6.8001956729072459</v>
      </c>
      <c r="P66" s="81">
        <v>13.755549439733757</v>
      </c>
      <c r="Q66" s="81">
        <v>0.46087225931056786</v>
      </c>
      <c r="R66" s="81">
        <v>0</v>
      </c>
      <c r="S66" s="81">
        <v>0.37529390722701117</v>
      </c>
      <c r="T66" s="82"/>
      <c r="U66" s="81">
        <v>1250186</v>
      </c>
      <c r="V66" s="81">
        <v>395</v>
      </c>
      <c r="W66" s="81">
        <v>269</v>
      </c>
      <c r="X66" s="81">
        <v>1803</v>
      </c>
      <c r="Y66" s="81">
        <v>2395</v>
      </c>
      <c r="Z66" s="81">
        <v>2797</v>
      </c>
      <c r="AA66" s="81">
        <v>3340</v>
      </c>
      <c r="AB66" s="81">
        <v>7483</v>
      </c>
      <c r="AC66" s="81">
        <v>0</v>
      </c>
      <c r="AD66" s="81">
        <v>0.37529390722701117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1898</v>
      </c>
      <c r="B67" s="80">
        <v>291</v>
      </c>
      <c r="C67" s="80">
        <v>2</v>
      </c>
      <c r="D67" s="80">
        <v>18</v>
      </c>
      <c r="E67" s="80">
        <v>2005</v>
      </c>
      <c r="F67" s="80" t="s">
        <v>565</v>
      </c>
      <c r="G67" s="80" t="s">
        <v>1702</v>
      </c>
      <c r="H67" s="80" t="s">
        <v>1703</v>
      </c>
      <c r="I67" s="177"/>
      <c r="J67" s="81">
        <v>44.702644992790482</v>
      </c>
      <c r="K67" s="81">
        <v>1.1867419435892395</v>
      </c>
      <c r="L67" s="81">
        <v>39.302308490363359</v>
      </c>
      <c r="M67" s="81">
        <v>7.9927527241871621</v>
      </c>
      <c r="N67" s="81">
        <v>13.027375640383594</v>
      </c>
      <c r="O67" s="81">
        <v>8.3241230381474409</v>
      </c>
      <c r="P67" s="81">
        <v>10.861913177353916</v>
      </c>
      <c r="Q67" s="81">
        <v>0.38324079282264345</v>
      </c>
      <c r="R67" s="81">
        <v>0</v>
      </c>
      <c r="S67" s="81">
        <v>1.2599222261581404</v>
      </c>
      <c r="T67" s="82"/>
      <c r="U67" s="81">
        <v>1380658</v>
      </c>
      <c r="V67" s="81">
        <v>362</v>
      </c>
      <c r="W67" s="81">
        <v>349</v>
      </c>
      <c r="X67" s="81">
        <v>1298</v>
      </c>
      <c r="Y67" s="81">
        <v>2656</v>
      </c>
      <c r="Z67" s="81">
        <v>3962</v>
      </c>
      <c r="AA67" s="81">
        <v>2160</v>
      </c>
      <c r="AB67" s="81">
        <v>6505</v>
      </c>
      <c r="AC67" s="81">
        <v>0</v>
      </c>
      <c r="AD67" s="81">
        <v>1.2599222261581404</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1899</v>
      </c>
      <c r="B68" s="80">
        <v>292</v>
      </c>
      <c r="C68" s="80">
        <v>3</v>
      </c>
      <c r="D68" s="80">
        <v>18</v>
      </c>
      <c r="E68" s="80">
        <v>2006</v>
      </c>
      <c r="F68" s="80" t="s">
        <v>566</v>
      </c>
      <c r="G68" s="80" t="s">
        <v>1702</v>
      </c>
      <c r="H68" s="80" t="s">
        <v>1703</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1900</v>
      </c>
      <c r="B69" s="80">
        <v>293</v>
      </c>
      <c r="C69" s="80">
        <v>4</v>
      </c>
      <c r="D69" s="80">
        <v>18</v>
      </c>
      <c r="E69" s="80">
        <v>2007</v>
      </c>
      <c r="F69" s="80" t="s">
        <v>567</v>
      </c>
      <c r="G69" s="80" t="s">
        <v>1702</v>
      </c>
      <c r="H69" s="80" t="s">
        <v>1703</v>
      </c>
      <c r="I69" s="177"/>
      <c r="J69" s="81">
        <v>47.514732498772972</v>
      </c>
      <c r="K69" s="81">
        <v>0.90467566894332119</v>
      </c>
      <c r="L69" s="81">
        <v>26.590296570326537</v>
      </c>
      <c r="M69" s="81">
        <v>9.2866376169985365</v>
      </c>
      <c r="N69" s="81">
        <v>12.865991386692871</v>
      </c>
      <c r="O69" s="81">
        <v>7.8861535324504226</v>
      </c>
      <c r="P69" s="81">
        <v>10.866635001305205</v>
      </c>
      <c r="Q69" s="81">
        <v>0.38977343865773889</v>
      </c>
      <c r="R69" s="81">
        <v>0</v>
      </c>
      <c r="S69" s="81">
        <v>1.0402866087377061</v>
      </c>
      <c r="T69" s="82"/>
      <c r="U69" s="81">
        <v>1560394</v>
      </c>
      <c r="V69" s="81">
        <v>301</v>
      </c>
      <c r="W69" s="81">
        <v>324</v>
      </c>
      <c r="X69" s="81">
        <v>1889</v>
      </c>
      <c r="Y69" s="81">
        <v>2630</v>
      </c>
      <c r="Z69" s="81">
        <v>3902</v>
      </c>
      <c r="AA69" s="81">
        <v>2128</v>
      </c>
      <c r="AB69" s="81">
        <v>6266</v>
      </c>
      <c r="AC69" s="81">
        <v>0</v>
      </c>
      <c r="AD69" s="81">
        <v>1.0402866087377061</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1901</v>
      </c>
      <c r="B70" s="80">
        <v>294</v>
      </c>
      <c r="C70" s="80">
        <v>5</v>
      </c>
      <c r="D70" s="80">
        <v>18</v>
      </c>
      <c r="E70" s="80">
        <v>2008</v>
      </c>
      <c r="F70" s="80" t="s">
        <v>84</v>
      </c>
      <c r="G70" s="80" t="s">
        <v>1702</v>
      </c>
      <c r="H70" s="80" t="s">
        <v>1703</v>
      </c>
      <c r="I70" s="177"/>
      <c r="J70" s="81">
        <v>46.555216731345261</v>
      </c>
      <c r="K70" s="81">
        <v>0.79399536278289462</v>
      </c>
      <c r="L70" s="81">
        <v>22.959717519376785</v>
      </c>
      <c r="M70" s="81">
        <v>10.86626528785466</v>
      </c>
      <c r="N70" s="81">
        <v>13.068914174960796</v>
      </c>
      <c r="O70" s="81">
        <v>7.6714669503109452</v>
      </c>
      <c r="P70" s="81">
        <v>10.39008881878117</v>
      </c>
      <c r="Q70" s="81">
        <v>0.37851505190317808</v>
      </c>
      <c r="R70" s="81">
        <v>0</v>
      </c>
      <c r="S70" s="81">
        <v>0.6116621816427863</v>
      </c>
      <c r="T70" s="82"/>
      <c r="U70" s="81">
        <v>1606382</v>
      </c>
      <c r="V70" s="81">
        <v>301</v>
      </c>
      <c r="W70" s="81">
        <v>324</v>
      </c>
      <c r="X70" s="81">
        <v>1889</v>
      </c>
      <c r="Y70" s="81">
        <v>2636</v>
      </c>
      <c r="Z70" s="81">
        <v>3929</v>
      </c>
      <c r="AA70" s="81">
        <v>2037</v>
      </c>
      <c r="AB70" s="81">
        <v>6185</v>
      </c>
      <c r="AC70" s="81">
        <v>0</v>
      </c>
      <c r="AD70" s="81">
        <v>0.6116621816427863</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1902</v>
      </c>
      <c r="B71" s="80">
        <v>295</v>
      </c>
      <c r="C71" s="80">
        <v>6</v>
      </c>
      <c r="D71" s="80">
        <v>18</v>
      </c>
      <c r="E71" s="80">
        <v>2009</v>
      </c>
      <c r="F71" s="80" t="s">
        <v>85</v>
      </c>
      <c r="G71" s="80" t="s">
        <v>1702</v>
      </c>
      <c r="H71" s="80" t="s">
        <v>1703</v>
      </c>
      <c r="I71" s="177"/>
      <c r="J71" s="81">
        <v>48.999597310135421</v>
      </c>
      <c r="K71" s="81">
        <v>0.61167157675028527</v>
      </c>
      <c r="L71" s="81">
        <v>24.797637880284121</v>
      </c>
      <c r="M71" s="81">
        <v>8.125915168091705</v>
      </c>
      <c r="N71" s="81">
        <v>11.208238421336427</v>
      </c>
      <c r="O71" s="81">
        <v>7.7305859297519159</v>
      </c>
      <c r="P71" s="81">
        <v>9.9468506705147028</v>
      </c>
      <c r="Q71" s="81">
        <v>0.35451146157674324</v>
      </c>
      <c r="R71" s="81">
        <v>0</v>
      </c>
      <c r="S71" s="81">
        <v>0.4604827166337192</v>
      </c>
      <c r="T71" s="82"/>
      <c r="U71" s="81">
        <v>1707395</v>
      </c>
      <c r="V71" s="81">
        <v>284</v>
      </c>
      <c r="W71" s="81">
        <v>401</v>
      </c>
      <c r="X71" s="81">
        <v>1784</v>
      </c>
      <c r="Y71" s="81">
        <v>2632</v>
      </c>
      <c r="Z71" s="81">
        <v>3908</v>
      </c>
      <c r="AA71" s="81">
        <v>2002</v>
      </c>
      <c r="AB71" s="81">
        <v>6081</v>
      </c>
      <c r="AC71" s="81">
        <v>0</v>
      </c>
      <c r="AD71" s="81">
        <v>0.4604827166337192</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34.6</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1903</v>
      </c>
      <c r="B72" s="80">
        <v>296</v>
      </c>
      <c r="C72" s="80">
        <v>7</v>
      </c>
      <c r="D72" s="80">
        <v>18</v>
      </c>
      <c r="E72" s="80">
        <v>2010</v>
      </c>
      <c r="F72" s="80" t="s">
        <v>86</v>
      </c>
      <c r="G72" s="80" t="s">
        <v>1702</v>
      </c>
      <c r="H72" s="80" t="s">
        <v>1703</v>
      </c>
      <c r="I72" s="177"/>
      <c r="J72" s="81">
        <v>37.524010259069293</v>
      </c>
      <c r="K72" s="81">
        <v>0.63791609481250489</v>
      </c>
      <c r="L72" s="81">
        <v>22.575825398119228</v>
      </c>
      <c r="M72" s="81">
        <v>7.2738273792901804</v>
      </c>
      <c r="N72" s="81">
        <v>11.045662984342721</v>
      </c>
      <c r="O72" s="81">
        <v>7.7696513813466108</v>
      </c>
      <c r="P72" s="81">
        <v>10.053847076263089</v>
      </c>
      <c r="Q72" s="81">
        <v>0.367481292426238</v>
      </c>
      <c r="R72" s="81">
        <v>0</v>
      </c>
      <c r="S72" s="81">
        <v>0.31480315341778214</v>
      </c>
      <c r="T72" s="82"/>
      <c r="U72" s="81">
        <v>1463668</v>
      </c>
      <c r="V72" s="81">
        <v>284</v>
      </c>
      <c r="W72" s="81">
        <v>401</v>
      </c>
      <c r="X72" s="81">
        <v>1784</v>
      </c>
      <c r="Y72" s="81">
        <v>2638</v>
      </c>
      <c r="Z72" s="81">
        <v>3946</v>
      </c>
      <c r="AA72" s="81">
        <v>1973</v>
      </c>
      <c r="AB72" s="81">
        <v>6040</v>
      </c>
      <c r="AC72" s="81">
        <v>0</v>
      </c>
      <c r="AD72" s="81">
        <v>0.31480315341778214</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1904</v>
      </c>
      <c r="B73" s="80">
        <v>297</v>
      </c>
      <c r="C73" s="80">
        <v>8</v>
      </c>
      <c r="D73" s="80">
        <v>18</v>
      </c>
      <c r="E73" s="80">
        <v>2011</v>
      </c>
      <c r="F73" s="80" t="s">
        <v>87</v>
      </c>
      <c r="G73" s="80" t="s">
        <v>1702</v>
      </c>
      <c r="H73" s="80" t="s">
        <v>1703</v>
      </c>
      <c r="I73" s="177"/>
      <c r="J73" s="81">
        <v>40.688378948589587</v>
      </c>
      <c r="K73" s="81">
        <v>0.8938391054182574</v>
      </c>
      <c r="L73" s="81">
        <v>21.064890080375765</v>
      </c>
      <c r="M73" s="81">
        <v>9.1888889763495669</v>
      </c>
      <c r="N73" s="81">
        <v>13.194630738180074</v>
      </c>
      <c r="O73" s="81">
        <v>7.6352788277347656</v>
      </c>
      <c r="P73" s="81">
        <v>9.7385643274826794</v>
      </c>
      <c r="Q73" s="81">
        <v>0.41706973062760572</v>
      </c>
      <c r="R73" s="81">
        <v>0</v>
      </c>
      <c r="S73" s="81">
        <v>0.2536612745595741</v>
      </c>
      <c r="T73" s="82"/>
      <c r="U73" s="81">
        <v>1494723</v>
      </c>
      <c r="V73" s="81">
        <v>284</v>
      </c>
      <c r="W73" s="81">
        <v>401</v>
      </c>
      <c r="X73" s="81">
        <v>1784</v>
      </c>
      <c r="Y73" s="81">
        <v>2618</v>
      </c>
      <c r="Z73" s="81">
        <v>3962</v>
      </c>
      <c r="AA73" s="81">
        <v>1968</v>
      </c>
      <c r="AB73" s="81">
        <v>5943</v>
      </c>
      <c r="AC73" s="81">
        <v>0</v>
      </c>
      <c r="AD73" s="81">
        <v>0.2536612745595741</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31.236999999999998</v>
      </c>
      <c r="BJ73" s="81">
        <v>0</v>
      </c>
      <c r="BK73" s="81">
        <v>0</v>
      </c>
      <c r="BL73" s="81">
        <v>0</v>
      </c>
      <c r="BM73" s="82"/>
      <c r="BN73" s="81">
        <v>0</v>
      </c>
      <c r="BO73" s="81">
        <v>0</v>
      </c>
      <c r="BP73" s="81">
        <v>1</v>
      </c>
      <c r="BQ73" s="81">
        <v>0</v>
      </c>
      <c r="BR73" s="81">
        <v>0</v>
      </c>
      <c r="BS73" s="81">
        <v>0</v>
      </c>
      <c r="BT73"/>
      <c r="BU73" s="80">
        <v>31.236999999999998</v>
      </c>
      <c r="BV73" s="80">
        <v>0</v>
      </c>
      <c r="BW73" s="80">
        <v>0</v>
      </c>
      <c r="BX73" s="80">
        <v>0</v>
      </c>
      <c r="BY73" s="80">
        <v>0</v>
      </c>
      <c r="BZ73" s="80">
        <v>0</v>
      </c>
      <c r="CA73" s="80">
        <v>0</v>
      </c>
      <c r="CB73" s="80">
        <v>0</v>
      </c>
      <c r="CC73" s="80">
        <v>0</v>
      </c>
    </row>
    <row r="74" spans="1:81">
      <c r="A74" s="80" t="s">
        <v>1905</v>
      </c>
      <c r="B74" s="80">
        <v>298</v>
      </c>
      <c r="C74" s="80">
        <v>9</v>
      </c>
      <c r="D74" s="80">
        <v>18</v>
      </c>
      <c r="E74" s="80">
        <v>2012</v>
      </c>
      <c r="F74" s="80" t="s">
        <v>88</v>
      </c>
      <c r="G74" s="80" t="s">
        <v>1702</v>
      </c>
      <c r="H74" s="80" t="s">
        <v>1703</v>
      </c>
      <c r="I74" s="177"/>
      <c r="J74" s="81">
        <v>41.616877241583865</v>
      </c>
      <c r="K74" s="81">
        <v>1.0069443223973151</v>
      </c>
      <c r="L74" s="81">
        <v>21.253847709870403</v>
      </c>
      <c r="M74" s="81">
        <v>11.412570912429899</v>
      </c>
      <c r="N74" s="81">
        <v>14.660523837368542</v>
      </c>
      <c r="O74" s="81">
        <v>7.62299441378783</v>
      </c>
      <c r="P74" s="81">
        <v>9.7889964926250066</v>
      </c>
      <c r="Q74" s="81">
        <v>0.45100137581145278</v>
      </c>
      <c r="R74" s="81">
        <v>0</v>
      </c>
      <c r="S74" s="81">
        <v>0.21001023113503689</v>
      </c>
      <c r="T74" s="82"/>
      <c r="U74" s="81">
        <v>1464830</v>
      </c>
      <c r="V74" s="81">
        <v>284</v>
      </c>
      <c r="W74" s="81">
        <v>401</v>
      </c>
      <c r="X74" s="81">
        <v>1784</v>
      </c>
      <c r="Y74" s="81">
        <v>2648</v>
      </c>
      <c r="Z74" s="81">
        <v>3987</v>
      </c>
      <c r="AA74" s="81">
        <v>1967</v>
      </c>
      <c r="AB74" s="81">
        <v>5915</v>
      </c>
      <c r="AC74" s="81">
        <v>0</v>
      </c>
      <c r="AD74" s="81">
        <v>0.21001023113503689</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34.749000000000002</v>
      </c>
      <c r="BJ74" s="81">
        <v>0</v>
      </c>
      <c r="BK74" s="81">
        <v>0</v>
      </c>
      <c r="BL74" s="81">
        <v>0</v>
      </c>
      <c r="BM74" s="82"/>
      <c r="BN74" s="81">
        <v>0</v>
      </c>
      <c r="BO74" s="81">
        <v>0</v>
      </c>
      <c r="BP74" s="81">
        <v>1</v>
      </c>
      <c r="BQ74" s="81">
        <v>0</v>
      </c>
      <c r="BR74" s="81">
        <v>0</v>
      </c>
      <c r="BS74" s="81">
        <v>0</v>
      </c>
      <c r="BT74"/>
      <c r="BU74" s="80">
        <v>34.749000000000002</v>
      </c>
      <c r="BV74" s="80">
        <v>0</v>
      </c>
      <c r="BW74" s="80">
        <v>0</v>
      </c>
      <c r="BX74" s="80">
        <v>0</v>
      </c>
      <c r="BY74" s="80">
        <v>0</v>
      </c>
      <c r="BZ74" s="80">
        <v>0</v>
      </c>
      <c r="CA74" s="80">
        <v>0</v>
      </c>
      <c r="CB74" s="80">
        <v>0</v>
      </c>
      <c r="CC74" s="80">
        <v>0</v>
      </c>
    </row>
    <row r="75" spans="1:81">
      <c r="A75" s="80" t="s">
        <v>1906</v>
      </c>
      <c r="B75" s="80">
        <v>299</v>
      </c>
      <c r="C75" s="80">
        <v>10</v>
      </c>
      <c r="D75" s="80">
        <v>18</v>
      </c>
      <c r="E75" s="80">
        <v>2013</v>
      </c>
      <c r="F75" s="80" t="s">
        <v>89</v>
      </c>
      <c r="G75" s="80" t="s">
        <v>1702</v>
      </c>
      <c r="H75" s="80" t="s">
        <v>1703</v>
      </c>
      <c r="I75" s="177"/>
      <c r="J75" s="81">
        <v>41.203445670267847</v>
      </c>
      <c r="K75" s="81">
        <v>0.83224291711482556</v>
      </c>
      <c r="L75" s="81">
        <v>18.768823428177225</v>
      </c>
      <c r="M75" s="81">
        <v>10.61396380260083</v>
      </c>
      <c r="N75" s="81">
        <v>14.197266474679715</v>
      </c>
      <c r="O75" s="81">
        <v>7.3045093545690261</v>
      </c>
      <c r="P75" s="81">
        <v>9.6860101952058795</v>
      </c>
      <c r="Q75" s="81">
        <v>0.45763937167200303</v>
      </c>
      <c r="R75" s="81">
        <v>0</v>
      </c>
      <c r="S75" s="81">
        <v>0.35128380626968225</v>
      </c>
      <c r="T75" s="82"/>
      <c r="U75" s="81">
        <v>1476681</v>
      </c>
      <c r="V75" s="81">
        <v>284</v>
      </c>
      <c r="W75" s="81">
        <v>401</v>
      </c>
      <c r="X75" s="81">
        <v>1784</v>
      </c>
      <c r="Y75" s="81">
        <v>2646</v>
      </c>
      <c r="Z75" s="81">
        <v>3991</v>
      </c>
      <c r="AA75" s="81">
        <v>1939</v>
      </c>
      <c r="AB75" s="81">
        <v>5916</v>
      </c>
      <c r="AC75" s="81">
        <v>0</v>
      </c>
      <c r="AD75" s="81">
        <v>0.35128380626968225</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40.493000000000002</v>
      </c>
      <c r="BJ75" s="81">
        <v>0</v>
      </c>
      <c r="BK75" s="81">
        <v>0</v>
      </c>
      <c r="BL75" s="81">
        <v>0</v>
      </c>
      <c r="BM75" s="82"/>
      <c r="BN75" s="81">
        <v>0</v>
      </c>
      <c r="BO75" s="81">
        <v>0</v>
      </c>
      <c r="BP75" s="81">
        <v>1</v>
      </c>
      <c r="BQ75" s="81">
        <v>0</v>
      </c>
      <c r="BR75" s="81">
        <v>0</v>
      </c>
      <c r="BS75" s="81">
        <v>0</v>
      </c>
      <c r="BT75"/>
      <c r="BU75" s="80">
        <v>40.493000000000002</v>
      </c>
      <c r="BV75" s="80">
        <v>0</v>
      </c>
      <c r="BW75" s="80">
        <v>0</v>
      </c>
      <c r="BX75" s="80">
        <v>0</v>
      </c>
      <c r="BY75" s="80">
        <v>0</v>
      </c>
      <c r="BZ75" s="80">
        <v>0</v>
      </c>
      <c r="CA75" s="80">
        <v>0</v>
      </c>
      <c r="CB75" s="80">
        <v>0</v>
      </c>
      <c r="CC75" s="80">
        <v>0</v>
      </c>
    </row>
    <row r="76" spans="1:81">
      <c r="A76" s="80" t="s">
        <v>1907</v>
      </c>
      <c r="B76" s="80">
        <v>300</v>
      </c>
      <c r="C76" s="80">
        <v>11</v>
      </c>
      <c r="D76" s="80">
        <v>18</v>
      </c>
      <c r="E76" s="80">
        <v>2014</v>
      </c>
      <c r="F76" s="80" t="s">
        <v>90</v>
      </c>
      <c r="G76" s="80" t="s">
        <v>1702</v>
      </c>
      <c r="H76" s="80" t="s">
        <v>1703</v>
      </c>
      <c r="I76" s="177"/>
      <c r="J76" s="81">
        <v>36.858213157443686</v>
      </c>
      <c r="K76" s="81">
        <v>0.86340396207411829</v>
      </c>
      <c r="L76" s="81">
        <v>15.452481871287361</v>
      </c>
      <c r="M76" s="81">
        <v>10.995384235868778</v>
      </c>
      <c r="N76" s="81">
        <v>15.010346796764932</v>
      </c>
      <c r="O76" s="81">
        <v>6.9858603143166338</v>
      </c>
      <c r="P76" s="81">
        <v>9.6359610562589157</v>
      </c>
      <c r="Q76" s="81">
        <v>0.43381470655922255</v>
      </c>
      <c r="R76" s="81">
        <v>0</v>
      </c>
      <c r="S76" s="81">
        <v>0.35350083245078223</v>
      </c>
      <c r="T76" s="82"/>
      <c r="U76" s="81">
        <v>1467072</v>
      </c>
      <c r="V76" s="81">
        <v>256</v>
      </c>
      <c r="W76" s="81">
        <v>337</v>
      </c>
      <c r="X76" s="81">
        <v>1757</v>
      </c>
      <c r="Y76" s="81">
        <v>2642</v>
      </c>
      <c r="Z76" s="81">
        <v>4020</v>
      </c>
      <c r="AA76" s="81">
        <v>1919</v>
      </c>
      <c r="AB76" s="81">
        <v>5845</v>
      </c>
      <c r="AC76" s="81">
        <v>0</v>
      </c>
      <c r="AD76" s="81">
        <v>0.35350083245078223</v>
      </c>
      <c r="AE76" s="82"/>
      <c r="AF76" s="81">
        <v>11948059.417260543</v>
      </c>
      <c r="AG76" s="81">
        <v>605845.93289031647</v>
      </c>
      <c r="AH76" s="81">
        <v>2513347.7721530232</v>
      </c>
      <c r="AI76" s="81">
        <v>11570571.970841283</v>
      </c>
      <c r="AJ76" s="81">
        <v>11363178.260583011</v>
      </c>
      <c r="AK76" s="81">
        <v>0</v>
      </c>
      <c r="AL76" s="81">
        <v>0</v>
      </c>
      <c r="AM76" s="81">
        <v>802431.15690851479</v>
      </c>
      <c r="AN76" s="81">
        <v>0</v>
      </c>
      <c r="AO76" s="81">
        <v>0</v>
      </c>
      <c r="AP76" s="82"/>
      <c r="AQ76" s="81">
        <v>58</v>
      </c>
      <c r="AR76" s="81">
        <v>20</v>
      </c>
      <c r="AS76" s="81">
        <v>0</v>
      </c>
      <c r="AT76" s="81">
        <v>0</v>
      </c>
      <c r="AU76" s="81">
        <v>0</v>
      </c>
      <c r="AV76" s="81">
        <v>2</v>
      </c>
      <c r="AW76" s="81" t="s">
        <v>564</v>
      </c>
      <c r="AX76" s="82"/>
      <c r="AY76" s="81">
        <v>293.18899999999996</v>
      </c>
      <c r="AZ76" s="81">
        <v>3775.4</v>
      </c>
      <c r="BA76" s="81">
        <v>0</v>
      </c>
      <c r="BB76" s="81">
        <v>0</v>
      </c>
      <c r="BC76" s="81">
        <v>0</v>
      </c>
      <c r="BD76" s="81">
        <v>450</v>
      </c>
      <c r="BE76" s="81" t="s">
        <v>564</v>
      </c>
      <c r="BF76" s="82"/>
      <c r="BG76" s="81">
        <v>0</v>
      </c>
      <c r="BH76" s="81">
        <v>0</v>
      </c>
      <c r="BI76" s="81">
        <v>40.42</v>
      </c>
      <c r="BJ76" s="81">
        <v>0</v>
      </c>
      <c r="BK76" s="81">
        <v>0</v>
      </c>
      <c r="BL76" s="81">
        <v>0</v>
      </c>
      <c r="BM76" s="82"/>
      <c r="BN76" s="81">
        <v>0</v>
      </c>
      <c r="BO76" s="81">
        <v>0</v>
      </c>
      <c r="BP76" s="81">
        <v>1</v>
      </c>
      <c r="BQ76" s="81">
        <v>0</v>
      </c>
      <c r="BR76" s="81">
        <v>0</v>
      </c>
      <c r="BS76" s="81">
        <v>0</v>
      </c>
      <c r="BT76"/>
      <c r="BU76" s="80">
        <v>40.42</v>
      </c>
      <c r="BV76" s="80">
        <v>0</v>
      </c>
      <c r="BW76" s="80">
        <v>0</v>
      </c>
      <c r="BX76" s="80">
        <v>0</v>
      </c>
      <c r="BY76" s="80">
        <v>0</v>
      </c>
      <c r="BZ76" s="80">
        <v>0</v>
      </c>
      <c r="CA76" s="80">
        <v>0</v>
      </c>
      <c r="CB76" s="80">
        <v>0</v>
      </c>
      <c r="CC76" s="80">
        <v>0</v>
      </c>
    </row>
    <row r="77" spans="1:81">
      <c r="A77" s="80" t="s">
        <v>1908</v>
      </c>
      <c r="B77" s="80">
        <v>301</v>
      </c>
      <c r="C77" s="80">
        <v>12</v>
      </c>
      <c r="D77" s="80">
        <v>18</v>
      </c>
      <c r="E77" s="80">
        <v>2015</v>
      </c>
      <c r="F77" s="80" t="s">
        <v>91</v>
      </c>
      <c r="G77" s="80" t="s">
        <v>1702</v>
      </c>
      <c r="H77" s="80" t="s">
        <v>1703</v>
      </c>
      <c r="I77" s="177"/>
      <c r="J77" s="81">
        <v>49.860686443303813</v>
      </c>
      <c r="K77" s="81">
        <v>0.82791464638006274</v>
      </c>
      <c r="L77" s="81">
        <v>16.265349230124084</v>
      </c>
      <c r="M77" s="81">
        <v>10.638835169466956</v>
      </c>
      <c r="N77" s="81">
        <v>13.846887340491493</v>
      </c>
      <c r="O77" s="81">
        <v>6.970831308551702</v>
      </c>
      <c r="P77" s="81">
        <v>9.6083657209737368</v>
      </c>
      <c r="Q77" s="81">
        <v>0.41879780451853804</v>
      </c>
      <c r="R77" s="81">
        <v>0</v>
      </c>
      <c r="S77" s="81">
        <v>0.53470053756978297</v>
      </c>
      <c r="T77" s="82"/>
      <c r="U77" s="81">
        <v>1989792</v>
      </c>
      <c r="V77" s="81">
        <v>256</v>
      </c>
      <c r="W77" s="81">
        <v>337</v>
      </c>
      <c r="X77" s="81">
        <v>1757</v>
      </c>
      <c r="Y77" s="81">
        <v>2648</v>
      </c>
      <c r="Z77" s="81">
        <v>4050</v>
      </c>
      <c r="AA77" s="81">
        <v>1912</v>
      </c>
      <c r="AB77" s="81">
        <v>5764</v>
      </c>
      <c r="AC77" s="81">
        <v>0</v>
      </c>
      <c r="AD77" s="81">
        <v>0.53470053756978297</v>
      </c>
      <c r="AE77" s="82"/>
      <c r="AF77" s="81">
        <v>15355822.932191646</v>
      </c>
      <c r="AG77" s="81">
        <v>551573.18625662581</v>
      </c>
      <c r="AH77" s="81">
        <v>2103139.9803351229</v>
      </c>
      <c r="AI77" s="81">
        <v>11174662.605536982</v>
      </c>
      <c r="AJ77" s="81">
        <v>10929764.877341153</v>
      </c>
      <c r="AK77" s="81">
        <v>0</v>
      </c>
      <c r="AL77" s="81">
        <v>0</v>
      </c>
      <c r="AM77" s="81">
        <v>789932.02092939219</v>
      </c>
      <c r="AN77" s="81">
        <v>0</v>
      </c>
      <c r="AO77" s="81">
        <v>0</v>
      </c>
      <c r="AP77" s="82"/>
      <c r="AQ77" s="81">
        <v>72</v>
      </c>
      <c r="AR77" s="81">
        <v>21</v>
      </c>
      <c r="AS77" s="81">
        <v>0</v>
      </c>
      <c r="AT77" s="81">
        <v>0</v>
      </c>
      <c r="AU77" s="81">
        <v>0</v>
      </c>
      <c r="AV77" s="81">
        <v>2</v>
      </c>
      <c r="AW77" s="81" t="s">
        <v>564</v>
      </c>
      <c r="AX77" s="82"/>
      <c r="AY77" s="81">
        <v>386.88900000000001</v>
      </c>
      <c r="AZ77" s="81">
        <v>6775.4</v>
      </c>
      <c r="BA77" s="81">
        <v>0</v>
      </c>
      <c r="BB77" s="81">
        <v>0</v>
      </c>
      <c r="BC77" s="81">
        <v>0</v>
      </c>
      <c r="BD77" s="81">
        <v>450</v>
      </c>
      <c r="BE77" s="81" t="s">
        <v>564</v>
      </c>
      <c r="BF77" s="82"/>
      <c r="BG77" s="81">
        <v>0</v>
      </c>
      <c r="BH77" s="81">
        <v>0</v>
      </c>
      <c r="BI77" s="81">
        <v>39.966999999999999</v>
      </c>
      <c r="BJ77" s="81">
        <v>0</v>
      </c>
      <c r="BK77" s="81">
        <v>0</v>
      </c>
      <c r="BL77" s="81">
        <v>0</v>
      </c>
      <c r="BM77" s="82"/>
      <c r="BN77" s="81">
        <v>0</v>
      </c>
      <c r="BO77" s="81">
        <v>0</v>
      </c>
      <c r="BP77" s="81">
        <v>1</v>
      </c>
      <c r="BQ77" s="81">
        <v>0</v>
      </c>
      <c r="BR77" s="81">
        <v>0</v>
      </c>
      <c r="BS77" s="81">
        <v>0</v>
      </c>
      <c r="BT77"/>
      <c r="BU77" s="80">
        <v>39.966999999999999</v>
      </c>
      <c r="BV77" s="80">
        <v>0</v>
      </c>
      <c r="BW77" s="80">
        <v>0</v>
      </c>
      <c r="BX77" s="80">
        <v>0</v>
      </c>
      <c r="BY77" s="80">
        <v>0</v>
      </c>
      <c r="BZ77" s="80">
        <v>0</v>
      </c>
      <c r="CA77" s="80">
        <v>0</v>
      </c>
      <c r="CB77" s="80">
        <v>0</v>
      </c>
      <c r="CC77" s="80">
        <v>0</v>
      </c>
    </row>
    <row r="78" spans="1:81">
      <c r="A78" s="80" t="s">
        <v>1909</v>
      </c>
      <c r="B78" s="80">
        <v>302</v>
      </c>
      <c r="C78" s="80">
        <v>13</v>
      </c>
      <c r="D78" s="80">
        <v>18</v>
      </c>
      <c r="E78" s="80">
        <v>2016</v>
      </c>
      <c r="F78" s="80" t="s">
        <v>92</v>
      </c>
      <c r="G78" s="80" t="s">
        <v>1702</v>
      </c>
      <c r="H78" s="80" t="s">
        <v>1703</v>
      </c>
      <c r="I78" s="177"/>
      <c r="J78" s="81">
        <v>57.027142849112337</v>
      </c>
      <c r="K78" s="81">
        <v>0.78095371989562534</v>
      </c>
      <c r="L78" s="81">
        <v>17.490913593077206</v>
      </c>
      <c r="M78" s="81">
        <v>9.1215673326837958</v>
      </c>
      <c r="N78" s="81">
        <v>14.235583981229338</v>
      </c>
      <c r="O78" s="81">
        <v>6.9405907239640312</v>
      </c>
      <c r="P78" s="81">
        <v>11.141049394801227</v>
      </c>
      <c r="Q78" s="81">
        <v>0.40521594378294296</v>
      </c>
      <c r="R78" s="81">
        <v>0</v>
      </c>
      <c r="S78" s="81">
        <v>0.60175561669298239</v>
      </c>
      <c r="T78" s="82"/>
      <c r="U78" s="81">
        <v>2166239</v>
      </c>
      <c r="V78" s="81">
        <v>256</v>
      </c>
      <c r="W78" s="81">
        <v>337</v>
      </c>
      <c r="X78" s="81">
        <v>1757</v>
      </c>
      <c r="Y78" s="81">
        <v>2677</v>
      </c>
      <c r="Z78" s="81">
        <v>4082</v>
      </c>
      <c r="AA78" s="81">
        <v>2293</v>
      </c>
      <c r="AB78" s="81">
        <v>5737</v>
      </c>
      <c r="AC78" s="81">
        <v>0</v>
      </c>
      <c r="AD78" s="81">
        <v>0.60175561669298239</v>
      </c>
      <c r="AE78" s="82"/>
      <c r="AF78" s="81">
        <v>17870379.73767142</v>
      </c>
      <c r="AG78" s="81">
        <v>525762.04914548912</v>
      </c>
      <c r="AH78" s="81">
        <v>1782514.7668245721</v>
      </c>
      <c r="AI78" s="81">
        <v>11154541.257053159</v>
      </c>
      <c r="AJ78" s="81">
        <v>11500914.553877709</v>
      </c>
      <c r="AK78" s="81">
        <v>0</v>
      </c>
      <c r="AL78" s="81">
        <v>0</v>
      </c>
      <c r="AM78" s="81">
        <v>786842.60914207692</v>
      </c>
      <c r="AN78" s="81">
        <v>0</v>
      </c>
      <c r="AO78" s="81">
        <v>0</v>
      </c>
      <c r="AP78" s="82"/>
      <c r="AQ78" s="81">
        <v>76</v>
      </c>
      <c r="AR78" s="81">
        <v>25</v>
      </c>
      <c r="AS78" s="81">
        <v>0</v>
      </c>
      <c r="AT78" s="81">
        <v>0</v>
      </c>
      <c r="AU78" s="81">
        <v>0</v>
      </c>
      <c r="AV78" s="81">
        <v>2</v>
      </c>
      <c r="AW78" s="81" t="s">
        <v>564</v>
      </c>
      <c r="AX78" s="82"/>
      <c r="AY78" s="81">
        <v>408.48899999999998</v>
      </c>
      <c r="AZ78" s="81">
        <v>6971.4</v>
      </c>
      <c r="BA78" s="81">
        <v>0</v>
      </c>
      <c r="BB78" s="81">
        <v>0</v>
      </c>
      <c r="BC78" s="81">
        <v>0</v>
      </c>
      <c r="BD78" s="81">
        <v>450</v>
      </c>
      <c r="BE78" s="81" t="s">
        <v>564</v>
      </c>
      <c r="BF78" s="82"/>
      <c r="BG78" s="81">
        <v>0</v>
      </c>
      <c r="BH78" s="81">
        <v>0</v>
      </c>
      <c r="BI78" s="81">
        <v>39.750999999999998</v>
      </c>
      <c r="BJ78" s="81">
        <v>0</v>
      </c>
      <c r="BK78" s="81">
        <v>0</v>
      </c>
      <c r="BL78" s="81">
        <v>0</v>
      </c>
      <c r="BM78" s="82"/>
      <c r="BN78" s="81">
        <v>0</v>
      </c>
      <c r="BO78" s="81">
        <v>0</v>
      </c>
      <c r="BP78" s="81">
        <v>1</v>
      </c>
      <c r="BQ78" s="81">
        <v>0</v>
      </c>
      <c r="BR78" s="81">
        <v>0</v>
      </c>
      <c r="BS78" s="81">
        <v>0</v>
      </c>
      <c r="BT78"/>
      <c r="BU78" s="80">
        <v>39.750999999999998</v>
      </c>
      <c r="BV78" s="80">
        <v>0</v>
      </c>
      <c r="BW78" s="80">
        <v>0</v>
      </c>
      <c r="BX78" s="80">
        <v>0</v>
      </c>
      <c r="BY78" s="80">
        <v>0</v>
      </c>
      <c r="BZ78" s="80">
        <v>0</v>
      </c>
      <c r="CA78" s="80">
        <v>0</v>
      </c>
      <c r="CB78" s="80">
        <v>0</v>
      </c>
      <c r="CC78" s="80">
        <v>0</v>
      </c>
    </row>
    <row r="79" spans="1:81">
      <c r="A79" s="80" t="s">
        <v>1910</v>
      </c>
      <c r="B79" s="80">
        <v>303</v>
      </c>
      <c r="C79" s="80">
        <v>14</v>
      </c>
      <c r="D79" s="80">
        <v>18</v>
      </c>
      <c r="E79" s="80">
        <v>2017</v>
      </c>
      <c r="F79" s="80" t="s">
        <v>71</v>
      </c>
      <c r="G79" s="80" t="s">
        <v>1702</v>
      </c>
      <c r="H79" s="80" t="s">
        <v>1703</v>
      </c>
      <c r="I79" s="177"/>
      <c r="J79" s="81">
        <v>57.349457103504328</v>
      </c>
      <c r="K79" s="81">
        <v>0.79801777108227934</v>
      </c>
      <c r="L79" s="81">
        <v>15.789223572563795</v>
      </c>
      <c r="M79" s="81">
        <v>9.146104079596169</v>
      </c>
      <c r="N79" s="81">
        <v>14.029211260772611</v>
      </c>
      <c r="O79" s="81">
        <v>6.8323544619743579</v>
      </c>
      <c r="P79" s="81">
        <v>11.162205754856441</v>
      </c>
      <c r="Q79" s="81">
        <v>0.38589872258979074</v>
      </c>
      <c r="R79" s="81">
        <v>0</v>
      </c>
      <c r="S79" s="81">
        <v>0.43164788864568981</v>
      </c>
      <c r="T79" s="82"/>
      <c r="U79" s="81">
        <v>2143586</v>
      </c>
      <c r="V79" s="81">
        <v>256</v>
      </c>
      <c r="W79" s="81">
        <v>337</v>
      </c>
      <c r="X79" s="81">
        <v>1757</v>
      </c>
      <c r="Y79" s="81">
        <v>2696</v>
      </c>
      <c r="Z79" s="81">
        <v>4085</v>
      </c>
      <c r="AA79" s="81">
        <v>2312</v>
      </c>
      <c r="AB79" s="81">
        <v>5650</v>
      </c>
      <c r="AC79" s="81">
        <v>0</v>
      </c>
      <c r="AD79" s="81">
        <v>0.43164788864568981</v>
      </c>
      <c r="AE79" s="82"/>
      <c r="AF79" s="81">
        <v>17376494.14564598</v>
      </c>
      <c r="AG79" s="81">
        <v>527289.67610339832</v>
      </c>
      <c r="AH79" s="81">
        <v>2177530.383396538</v>
      </c>
      <c r="AI79" s="81">
        <v>10878570.88497399</v>
      </c>
      <c r="AJ79" s="81">
        <v>10150227.60728034</v>
      </c>
      <c r="AK79" s="81">
        <v>0</v>
      </c>
      <c r="AL79" s="81">
        <v>0</v>
      </c>
      <c r="AM79" s="81">
        <v>776122.88429117436</v>
      </c>
      <c r="AN79" s="81">
        <v>0</v>
      </c>
      <c r="AO79" s="81">
        <v>0</v>
      </c>
      <c r="AP79" s="82"/>
      <c r="AQ79" s="81">
        <v>79</v>
      </c>
      <c r="AR79" s="81">
        <v>26</v>
      </c>
      <c r="AS79" s="81">
        <v>0</v>
      </c>
      <c r="AT79" s="81">
        <v>0</v>
      </c>
      <c r="AU79" s="81">
        <v>0</v>
      </c>
      <c r="AV79" s="81">
        <v>2</v>
      </c>
      <c r="AW79" s="81" t="s">
        <v>564</v>
      </c>
      <c r="AX79" s="82"/>
      <c r="AY79" s="81">
        <v>433.089</v>
      </c>
      <c r="AZ79" s="81">
        <v>6987.9</v>
      </c>
      <c r="BA79" s="81">
        <v>0</v>
      </c>
      <c r="BB79" s="81">
        <v>0</v>
      </c>
      <c r="BC79" s="81">
        <v>0</v>
      </c>
      <c r="BD79" s="81">
        <v>450</v>
      </c>
      <c r="BE79" s="81" t="s">
        <v>564</v>
      </c>
      <c r="BF79" s="82"/>
      <c r="BG79" s="81">
        <v>0</v>
      </c>
      <c r="BH79" s="81">
        <v>0</v>
      </c>
      <c r="BI79" s="81">
        <v>34.061999999999998</v>
      </c>
      <c r="BJ79" s="81">
        <v>0</v>
      </c>
      <c r="BK79" s="81">
        <v>0</v>
      </c>
      <c r="BL79" s="81">
        <v>0</v>
      </c>
      <c r="BM79" s="82"/>
      <c r="BN79" s="81">
        <v>0</v>
      </c>
      <c r="BO79" s="81">
        <v>0</v>
      </c>
      <c r="BP79" s="81">
        <v>1</v>
      </c>
      <c r="BQ79" s="81">
        <v>0</v>
      </c>
      <c r="BR79" s="81">
        <v>0</v>
      </c>
      <c r="BS79" s="81">
        <v>0</v>
      </c>
      <c r="BT79"/>
      <c r="BU79" s="80">
        <v>34.061999999999998</v>
      </c>
      <c r="BV79" s="80">
        <v>0</v>
      </c>
      <c r="BW79" s="80">
        <v>0</v>
      </c>
      <c r="BX79" s="80">
        <v>0</v>
      </c>
      <c r="BY79" s="80">
        <v>0</v>
      </c>
      <c r="BZ79" s="80">
        <v>0</v>
      </c>
      <c r="CA79" s="80">
        <v>0</v>
      </c>
      <c r="CB79" s="80">
        <v>0</v>
      </c>
      <c r="CC79" s="80">
        <v>0</v>
      </c>
    </row>
    <row r="80" spans="1:81">
      <c r="A80" s="80" t="s">
        <v>1911</v>
      </c>
      <c r="B80" s="80">
        <v>304</v>
      </c>
      <c r="C80" s="80">
        <v>15</v>
      </c>
      <c r="D80" s="80">
        <v>18</v>
      </c>
      <c r="E80" s="80">
        <v>2018</v>
      </c>
      <c r="F80" s="80" t="s">
        <v>93</v>
      </c>
      <c r="G80" s="80" t="s">
        <v>1702</v>
      </c>
      <c r="H80" s="80" t="s">
        <v>1703</v>
      </c>
      <c r="I80" s="177"/>
      <c r="J80" s="81">
        <v>58.409087527117173</v>
      </c>
      <c r="K80" s="81">
        <v>0.74273839848060974</v>
      </c>
      <c r="L80" s="81">
        <v>14.48457892019916</v>
      </c>
      <c r="M80" s="81">
        <v>9.1912133634971056</v>
      </c>
      <c r="N80" s="81">
        <v>13.064977934328367</v>
      </c>
      <c r="O80" s="81">
        <v>6.7761988661649752</v>
      </c>
      <c r="P80" s="81">
        <v>11.137132442377315</v>
      </c>
      <c r="Q80" s="81">
        <v>0.35663680985923701</v>
      </c>
      <c r="R80" s="81">
        <v>0</v>
      </c>
      <c r="S80" s="81">
        <v>0.682152853494708</v>
      </c>
      <c r="T80" s="82"/>
      <c r="U80" s="81">
        <v>2281178</v>
      </c>
      <c r="V80" s="81">
        <v>256</v>
      </c>
      <c r="W80" s="81">
        <v>337</v>
      </c>
      <c r="X80" s="81">
        <v>1757</v>
      </c>
      <c r="Y80" s="81">
        <v>2727</v>
      </c>
      <c r="Z80" s="81">
        <v>4129</v>
      </c>
      <c r="AA80" s="81">
        <v>2330</v>
      </c>
      <c r="AB80" s="81">
        <v>5627</v>
      </c>
      <c r="AC80" s="81">
        <v>0</v>
      </c>
      <c r="AD80" s="81">
        <v>0.682152853494708</v>
      </c>
      <c r="AE80" s="82"/>
      <c r="AF80" s="81">
        <v>18562569.646714471</v>
      </c>
      <c r="AG80" s="81">
        <v>477071.01765179512</v>
      </c>
      <c r="AH80" s="81">
        <v>2052322.654284443</v>
      </c>
      <c r="AI80" s="81">
        <v>11120121.550512331</v>
      </c>
      <c r="AJ80" s="81">
        <v>9950488.4816791993</v>
      </c>
      <c r="AK80" s="81">
        <v>0</v>
      </c>
      <c r="AL80" s="81">
        <v>0</v>
      </c>
      <c r="AM80" s="81">
        <v>774562.79997444816</v>
      </c>
      <c r="AN80" s="81">
        <v>0</v>
      </c>
      <c r="AO80" s="81">
        <v>0</v>
      </c>
      <c r="AP80" s="82"/>
      <c r="AQ80" s="81">
        <v>81</v>
      </c>
      <c r="AR80" s="81">
        <v>30</v>
      </c>
      <c r="AS80" s="81">
        <v>0</v>
      </c>
      <c r="AT80" s="81">
        <v>0</v>
      </c>
      <c r="AU80" s="81">
        <v>0</v>
      </c>
      <c r="AV80" s="81">
        <v>2</v>
      </c>
      <c r="AW80" s="81" t="s">
        <v>564</v>
      </c>
      <c r="AX80" s="82"/>
      <c r="AY80" s="81">
        <v>448.089</v>
      </c>
      <c r="AZ80" s="81">
        <v>8939</v>
      </c>
      <c r="BA80" s="81">
        <v>0</v>
      </c>
      <c r="BB80" s="81">
        <v>0</v>
      </c>
      <c r="BC80" s="81">
        <v>0</v>
      </c>
      <c r="BD80" s="81">
        <v>450</v>
      </c>
      <c r="BE80" s="81" t="s">
        <v>564</v>
      </c>
      <c r="BF80" s="82"/>
      <c r="BG80" s="81">
        <v>0</v>
      </c>
      <c r="BH80" s="81">
        <v>0</v>
      </c>
      <c r="BI80" s="81">
        <v>35.228999999999999</v>
      </c>
      <c r="BJ80" s="81">
        <v>0</v>
      </c>
      <c r="BK80" s="81">
        <v>0</v>
      </c>
      <c r="BL80" s="81">
        <v>0</v>
      </c>
      <c r="BM80" s="82"/>
      <c r="BN80" s="81">
        <v>0</v>
      </c>
      <c r="BO80" s="81">
        <v>0</v>
      </c>
      <c r="BP80" s="81">
        <v>1</v>
      </c>
      <c r="BQ80" s="81">
        <v>0</v>
      </c>
      <c r="BR80" s="81">
        <v>0</v>
      </c>
      <c r="BS80" s="81">
        <v>0</v>
      </c>
      <c r="BT80"/>
      <c r="BU80" s="80">
        <v>35.228999999999999</v>
      </c>
      <c r="BV80" s="80">
        <v>0</v>
      </c>
      <c r="BW80" s="80">
        <v>0</v>
      </c>
      <c r="BX80" s="80">
        <v>0</v>
      </c>
      <c r="BY80" s="80">
        <v>0</v>
      </c>
      <c r="BZ80" s="80">
        <v>0</v>
      </c>
      <c r="CA80" s="80">
        <v>0</v>
      </c>
      <c r="CB80" s="80">
        <v>0</v>
      </c>
      <c r="CC80" s="80">
        <v>0</v>
      </c>
    </row>
    <row r="81" spans="1:81">
      <c r="A81" s="80" t="s">
        <v>1912</v>
      </c>
      <c r="B81" s="80">
        <v>305</v>
      </c>
      <c r="C81" s="80">
        <v>16</v>
      </c>
      <c r="D81" s="80">
        <v>18</v>
      </c>
      <c r="E81" s="80">
        <v>2019</v>
      </c>
      <c r="F81" s="80" t="s">
        <v>73</v>
      </c>
      <c r="G81" s="80" t="s">
        <v>1702</v>
      </c>
      <c r="H81" s="80" t="s">
        <v>1703</v>
      </c>
      <c r="I81" s="177"/>
      <c r="J81" s="81">
        <v>57.742389232045049</v>
      </c>
      <c r="K81" s="81">
        <v>0.68920654208776155</v>
      </c>
      <c r="L81" s="81">
        <v>14.549474776060098</v>
      </c>
      <c r="M81" s="81">
        <v>8.2453529763379425</v>
      </c>
      <c r="N81" s="81">
        <v>13.25543262911801</v>
      </c>
      <c r="O81" s="81">
        <v>6.5184558166692899</v>
      </c>
      <c r="P81" s="81">
        <v>9.2032417446896222</v>
      </c>
      <c r="Q81" s="81">
        <v>0.34100277310229465</v>
      </c>
      <c r="R81" s="81">
        <v>0</v>
      </c>
      <c r="S81" s="81">
        <v>0.49192432666648883</v>
      </c>
      <c r="T81" s="82"/>
      <c r="U81" s="81">
        <v>2372294</v>
      </c>
      <c r="V81" s="81">
        <v>256</v>
      </c>
      <c r="W81" s="81">
        <v>337</v>
      </c>
      <c r="X81" s="81">
        <v>1757</v>
      </c>
      <c r="Y81" s="81">
        <v>2733</v>
      </c>
      <c r="Z81" s="81">
        <v>4081</v>
      </c>
      <c r="AA81" s="81">
        <v>1911</v>
      </c>
      <c r="AB81" s="81">
        <v>5526</v>
      </c>
      <c r="AC81" s="81">
        <v>0</v>
      </c>
      <c r="AD81" s="81">
        <v>0.49192432666648878</v>
      </c>
      <c r="AE81" s="82"/>
      <c r="AF81" s="81">
        <v>18942364.55234123</v>
      </c>
      <c r="AG81" s="81">
        <v>476929.74353457789</v>
      </c>
      <c r="AH81" s="81">
        <v>2215895.433435631</v>
      </c>
      <c r="AI81" s="81">
        <v>10896795.98004909</v>
      </c>
      <c r="AJ81" s="81">
        <v>10142334.317175515</v>
      </c>
      <c r="AK81" s="81">
        <v>0</v>
      </c>
      <c r="AL81" s="81">
        <v>0</v>
      </c>
      <c r="AM81" s="81">
        <v>752599.6002942723</v>
      </c>
      <c r="AN81" s="81">
        <v>0</v>
      </c>
      <c r="AO81" s="81">
        <v>0</v>
      </c>
      <c r="AP81" s="82"/>
      <c r="AQ81" s="81">
        <v>85</v>
      </c>
      <c r="AR81" s="81">
        <v>40</v>
      </c>
      <c r="AS81" s="81">
        <v>0</v>
      </c>
      <c r="AT81" s="81">
        <v>0</v>
      </c>
      <c r="AU81" s="81">
        <v>0</v>
      </c>
      <c r="AV81" s="81">
        <v>2</v>
      </c>
      <c r="AW81" s="81" t="s">
        <v>564</v>
      </c>
      <c r="AX81" s="82"/>
      <c r="AY81" s="81">
        <v>477.68900000000008</v>
      </c>
      <c r="AZ81" s="81">
        <v>10611.1</v>
      </c>
      <c r="BA81" s="81">
        <v>0</v>
      </c>
      <c r="BB81" s="81">
        <v>0</v>
      </c>
      <c r="BC81" s="81">
        <v>0</v>
      </c>
      <c r="BD81" s="81">
        <v>450</v>
      </c>
      <c r="BE81" s="81" t="s">
        <v>564</v>
      </c>
      <c r="BF81" s="82"/>
      <c r="BG81" s="81">
        <v>0</v>
      </c>
      <c r="BH81" s="81">
        <v>0</v>
      </c>
      <c r="BI81" s="81">
        <v>38.207000000000001</v>
      </c>
      <c r="BJ81" s="81">
        <v>0</v>
      </c>
      <c r="BK81" s="81">
        <v>0</v>
      </c>
      <c r="BL81" s="81">
        <v>0</v>
      </c>
      <c r="BM81" s="82"/>
      <c r="BN81" s="81">
        <v>0</v>
      </c>
      <c r="BO81" s="81">
        <v>0</v>
      </c>
      <c r="BP81" s="81">
        <v>1</v>
      </c>
      <c r="BQ81" s="81">
        <v>0</v>
      </c>
      <c r="BR81" s="81">
        <v>0</v>
      </c>
      <c r="BS81" s="81">
        <v>0</v>
      </c>
      <c r="BT81"/>
      <c r="BU81" s="80">
        <v>38.207000000000001</v>
      </c>
      <c r="BV81" s="80">
        <v>0</v>
      </c>
      <c r="BW81" s="80">
        <v>0</v>
      </c>
      <c r="BX81" s="80">
        <v>0</v>
      </c>
      <c r="BY81" s="80">
        <v>0</v>
      </c>
      <c r="BZ81" s="80">
        <v>0</v>
      </c>
      <c r="CA81" s="80">
        <v>0</v>
      </c>
      <c r="CB81" s="80">
        <v>0</v>
      </c>
      <c r="CC81" s="80">
        <v>0</v>
      </c>
    </row>
    <row r="82" spans="1:81">
      <c r="A82" s="80" t="s">
        <v>1913</v>
      </c>
      <c r="B82" s="80">
        <v>306</v>
      </c>
      <c r="C82" s="80">
        <v>17</v>
      </c>
      <c r="D82" s="80">
        <v>18</v>
      </c>
      <c r="E82" s="80">
        <v>2020</v>
      </c>
      <c r="F82" s="80" t="s">
        <v>218</v>
      </c>
      <c r="G82" s="80" t="s">
        <v>1702</v>
      </c>
      <c r="H82" s="80" t="s">
        <v>1703</v>
      </c>
      <c r="I82" s="177"/>
      <c r="J82" s="81">
        <v>30.61232794477429</v>
      </c>
      <c r="K82" s="81">
        <v>0.67509873682602084</v>
      </c>
      <c r="L82" s="81">
        <v>29.347038041634924</v>
      </c>
      <c r="M82" s="81">
        <v>8.5282471285777728</v>
      </c>
      <c r="N82" s="81">
        <v>12.109343525285798</v>
      </c>
      <c r="O82" s="81">
        <v>5.7362794766282441</v>
      </c>
      <c r="P82" s="81">
        <v>10.505228884600427</v>
      </c>
      <c r="Q82" s="81">
        <v>0.32140824540553159</v>
      </c>
      <c r="R82" s="81">
        <v>0</v>
      </c>
      <c r="S82" s="81">
        <v>0.47125911529327841</v>
      </c>
      <c r="T82" s="82"/>
      <c r="U82" s="81">
        <v>1425691</v>
      </c>
      <c r="V82" s="81">
        <v>232</v>
      </c>
      <c r="W82" s="81">
        <v>604</v>
      </c>
      <c r="X82" s="81">
        <v>1911</v>
      </c>
      <c r="Y82" s="81">
        <v>2724</v>
      </c>
      <c r="Z82" s="81">
        <v>4099</v>
      </c>
      <c r="AA82" s="81">
        <v>2370</v>
      </c>
      <c r="AB82" s="81">
        <v>5451</v>
      </c>
      <c r="AC82" s="81">
        <v>0</v>
      </c>
      <c r="AD82" s="81">
        <v>0.47125911529327841</v>
      </c>
      <c r="AE82" s="82"/>
      <c r="AF82" s="81">
        <v>11131663.357768441</v>
      </c>
      <c r="AG82" s="81">
        <v>432536.16300185636</v>
      </c>
      <c r="AH82" s="81">
        <v>4303692.8890322801</v>
      </c>
      <c r="AI82" s="81">
        <v>10972353.648560936</v>
      </c>
      <c r="AJ82" s="81">
        <v>10320198.765626865</v>
      </c>
      <c r="AK82" s="81"/>
      <c r="AL82" s="81"/>
      <c r="AM82" s="81">
        <v>711416.06187314179</v>
      </c>
      <c r="AN82" s="81"/>
      <c r="AO82" s="81"/>
      <c r="AP82" s="82"/>
      <c r="AQ82" s="81">
        <v>88</v>
      </c>
      <c r="AR82" s="81">
        <v>52</v>
      </c>
      <c r="AS82" s="81">
        <v>0</v>
      </c>
      <c r="AT82" s="81">
        <v>0</v>
      </c>
      <c r="AU82" s="81">
        <v>0</v>
      </c>
      <c r="AV82" s="81">
        <v>2</v>
      </c>
      <c r="AW82" s="81">
        <v>0</v>
      </c>
      <c r="AX82" s="82"/>
      <c r="AY82" s="81">
        <v>496.06900000000002</v>
      </c>
      <c r="AZ82" s="81">
        <v>11200</v>
      </c>
      <c r="BA82" s="81">
        <v>0</v>
      </c>
      <c r="BB82" s="81">
        <v>0</v>
      </c>
      <c r="BC82" s="81">
        <v>0</v>
      </c>
      <c r="BD82" s="81">
        <v>450</v>
      </c>
      <c r="BE82" s="81">
        <v>0</v>
      </c>
      <c r="BF82" s="82"/>
      <c r="BG82" s="81">
        <v>0</v>
      </c>
      <c r="BH82" s="81">
        <v>0</v>
      </c>
      <c r="BI82" s="81">
        <v>37.006</v>
      </c>
      <c r="BJ82" s="81">
        <v>0</v>
      </c>
      <c r="BK82" s="81">
        <v>0</v>
      </c>
      <c r="BL82" s="81">
        <v>0</v>
      </c>
      <c r="BM82" s="82"/>
      <c r="BN82" s="81">
        <v>0</v>
      </c>
      <c r="BO82" s="81">
        <v>0</v>
      </c>
      <c r="BP82" s="81">
        <v>1</v>
      </c>
      <c r="BQ82" s="81">
        <v>0</v>
      </c>
      <c r="BR82" s="81">
        <v>0</v>
      </c>
      <c r="BS82" s="81">
        <v>0</v>
      </c>
      <c r="BT82"/>
      <c r="BU82" s="80">
        <v>37.006</v>
      </c>
      <c r="BV82" s="80">
        <v>0</v>
      </c>
      <c r="BW82" s="80">
        <v>0</v>
      </c>
      <c r="BX82" s="80">
        <v>0</v>
      </c>
      <c r="BY82" s="80">
        <v>0</v>
      </c>
      <c r="BZ82" s="80">
        <v>0</v>
      </c>
      <c r="CA82" s="80">
        <v>0</v>
      </c>
      <c r="CB82" s="80">
        <v>0</v>
      </c>
      <c r="CC82" s="80">
        <v>0</v>
      </c>
    </row>
    <row r="83" spans="1:81">
      <c r="A83" s="80" t="s">
        <v>1709</v>
      </c>
      <c r="B83" s="80">
        <v>306</v>
      </c>
      <c r="C83" s="80">
        <v>18</v>
      </c>
      <c r="D83" s="80">
        <v>18</v>
      </c>
      <c r="E83" s="80">
        <v>2021</v>
      </c>
      <c r="F83" s="80" t="s">
        <v>75</v>
      </c>
      <c r="G83" s="174" t="s">
        <v>1702</v>
      </c>
      <c r="H83" s="80" t="s">
        <v>1703</v>
      </c>
      <c r="I83" s="177"/>
      <c r="J83" s="81">
        <v>31.846578729398054</v>
      </c>
      <c r="K83" s="81">
        <v>0.65030747945116929</v>
      </c>
      <c r="L83" s="81">
        <v>26.781782448717244</v>
      </c>
      <c r="M83" s="81">
        <v>8.6138007533315779</v>
      </c>
      <c r="N83" s="81">
        <v>11.561878023599332</v>
      </c>
      <c r="O83" s="81">
        <v>5.5491600696973062</v>
      </c>
      <c r="P83" s="81">
        <v>10.895064712538137</v>
      </c>
      <c r="Q83" s="81">
        <v>0.32359462322590926</v>
      </c>
      <c r="R83" s="81">
        <v>0</v>
      </c>
      <c r="S83" s="81">
        <v>0.57683055091984037</v>
      </c>
      <c r="T83" s="82"/>
      <c r="U83" s="81">
        <v>1523117</v>
      </c>
      <c r="V83" s="81">
        <v>232</v>
      </c>
      <c r="W83" s="81">
        <v>604</v>
      </c>
      <c r="X83" s="81">
        <v>1911</v>
      </c>
      <c r="Y83" s="81">
        <v>2738</v>
      </c>
      <c r="Z83" s="81">
        <v>4083</v>
      </c>
      <c r="AA83" s="81">
        <v>2397</v>
      </c>
      <c r="AB83" s="81">
        <v>5423</v>
      </c>
      <c r="AC83" s="81">
        <v>0</v>
      </c>
      <c r="AD83" s="81">
        <v>0.57683055091984037</v>
      </c>
      <c r="AE83" s="82"/>
      <c r="AF83" s="81">
        <v>11666420.616280241</v>
      </c>
      <c r="AG83" s="81">
        <v>440005.38360025926</v>
      </c>
      <c r="AH83" s="81">
        <v>3858511.1343681021</v>
      </c>
      <c r="AI83" s="81">
        <v>11972458.827333681</v>
      </c>
      <c r="AJ83" s="81">
        <v>10108966.242784536</v>
      </c>
      <c r="AK83" s="81">
        <v>0</v>
      </c>
      <c r="AL83" s="81">
        <v>0</v>
      </c>
      <c r="AM83" s="81">
        <v>711844.06358171522</v>
      </c>
      <c r="AN83" s="81">
        <v>0</v>
      </c>
      <c r="AO83" s="81">
        <v>0</v>
      </c>
      <c r="AP83" s="82"/>
      <c r="AQ83" s="81">
        <v>93</v>
      </c>
      <c r="AR83" s="81">
        <v>55</v>
      </c>
      <c r="AS83" s="81">
        <v>0</v>
      </c>
      <c r="AT83" s="81">
        <v>0</v>
      </c>
      <c r="AU83" s="81">
        <v>0</v>
      </c>
      <c r="AV83" s="81">
        <v>2</v>
      </c>
      <c r="AW83" s="81"/>
      <c r="AX83" s="82"/>
      <c r="AY83" s="81">
        <v>530.26199999999994</v>
      </c>
      <c r="AZ83" s="81">
        <v>11348</v>
      </c>
      <c r="BA83" s="81">
        <v>0</v>
      </c>
      <c r="BB83" s="81">
        <v>0</v>
      </c>
      <c r="BC83" s="81">
        <v>0</v>
      </c>
      <c r="BD83" s="81">
        <v>450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1701</v>
      </c>
      <c r="B84" s="80">
        <v>306</v>
      </c>
      <c r="C84" s="80">
        <v>19</v>
      </c>
      <c r="D84" s="80">
        <v>18</v>
      </c>
      <c r="E84" s="80">
        <v>2022</v>
      </c>
      <c r="F84" s="80" t="s">
        <v>568</v>
      </c>
      <c r="G84" s="174" t="s">
        <v>1702</v>
      </c>
      <c r="H84" s="80" t="s">
        <v>1703</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96</v>
      </c>
      <c r="AR84" s="81">
        <v>56</v>
      </c>
      <c r="AS84" s="81">
        <v>0</v>
      </c>
      <c r="AT84" s="81">
        <v>0</v>
      </c>
      <c r="AU84" s="81">
        <v>0</v>
      </c>
      <c r="AV84" s="81">
        <v>2</v>
      </c>
      <c r="AW84" s="81"/>
      <c r="AX84" s="82"/>
      <c r="AY84" s="81">
        <v>552.46199999999999</v>
      </c>
      <c r="AZ84" s="81">
        <v>11397.5</v>
      </c>
      <c r="BA84" s="81">
        <v>0</v>
      </c>
      <c r="BB84" s="81">
        <v>0</v>
      </c>
      <c r="BC84" s="81">
        <v>0</v>
      </c>
      <c r="BD84" s="81">
        <v>450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1914</v>
      </c>
      <c r="B85" s="80">
        <v>35</v>
      </c>
      <c r="C85" s="80">
        <v>1</v>
      </c>
      <c r="D85" s="80">
        <v>3</v>
      </c>
      <c r="E85" s="80">
        <v>1990</v>
      </c>
      <c r="F85" s="80" t="s">
        <v>562</v>
      </c>
      <c r="G85" s="80" t="s">
        <v>1705</v>
      </c>
      <c r="H85" s="80" t="s">
        <v>1706</v>
      </c>
      <c r="I85" s="177"/>
      <c r="J85" s="81">
        <v>41.135005569215622</v>
      </c>
      <c r="K85" s="81">
        <v>2.1861495373023141</v>
      </c>
      <c r="L85" s="81">
        <v>25.22118422017903</v>
      </c>
      <c r="M85" s="81">
        <v>5.0458393244739241</v>
      </c>
      <c r="N85" s="81">
        <v>11.461894232479199</v>
      </c>
      <c r="O85" s="81">
        <v>7.0773577418065754</v>
      </c>
      <c r="P85" s="81">
        <v>12.573560610630885</v>
      </c>
      <c r="Q85" s="81">
        <v>0.51704164331313873</v>
      </c>
      <c r="R85" s="81">
        <v>1.5933494926962715</v>
      </c>
      <c r="S85" s="81">
        <v>0.4210333223534356</v>
      </c>
      <c r="T85" s="82"/>
      <c r="U85" s="81">
        <v>1154925</v>
      </c>
      <c r="V85" s="81">
        <v>400</v>
      </c>
      <c r="W85" s="81">
        <v>295</v>
      </c>
      <c r="X85" s="81">
        <v>1692</v>
      </c>
      <c r="Y85" s="81">
        <v>2452</v>
      </c>
      <c r="Z85" s="81">
        <v>2911</v>
      </c>
      <c r="AA85" s="81">
        <v>3053</v>
      </c>
      <c r="AB85" s="81">
        <v>8395</v>
      </c>
      <c r="AC85" s="81">
        <v>275971</v>
      </c>
      <c r="AD85" s="81">
        <v>0.4210333223534356</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1915</v>
      </c>
      <c r="B86" s="80">
        <v>36</v>
      </c>
      <c r="C86" s="80">
        <v>2</v>
      </c>
      <c r="D86" s="80">
        <v>3</v>
      </c>
      <c r="E86" s="80">
        <v>2005</v>
      </c>
      <c r="F86" s="80" t="s">
        <v>565</v>
      </c>
      <c r="G86" s="80" t="s">
        <v>1705</v>
      </c>
      <c r="H86" s="80" t="s">
        <v>1706</v>
      </c>
      <c r="I86" s="177"/>
      <c r="J86" s="81">
        <v>73.600690437412055</v>
      </c>
      <c r="K86" s="81">
        <v>1.2096899922221807</v>
      </c>
      <c r="L86" s="81">
        <v>17.567794052999094</v>
      </c>
      <c r="M86" s="81">
        <v>5.9483814572918332</v>
      </c>
      <c r="N86" s="81">
        <v>11.864917798978883</v>
      </c>
      <c r="O86" s="81">
        <v>8.5405250252572813</v>
      </c>
      <c r="P86" s="81">
        <v>11.017801746102977</v>
      </c>
      <c r="Q86" s="81">
        <v>0.42112301108320604</v>
      </c>
      <c r="R86" s="81">
        <v>0.36600270517447647</v>
      </c>
      <c r="S86" s="81">
        <v>0.19406352000000004</v>
      </c>
      <c r="T86" s="82"/>
      <c r="U86" s="81">
        <v>2273185</v>
      </c>
      <c r="V86" s="81">
        <v>369</v>
      </c>
      <c r="W86" s="81">
        <v>156</v>
      </c>
      <c r="X86" s="81">
        <v>966</v>
      </c>
      <c r="Y86" s="81">
        <v>2419</v>
      </c>
      <c r="Z86" s="81">
        <v>4065</v>
      </c>
      <c r="AA86" s="81">
        <v>2191</v>
      </c>
      <c r="AB86" s="81">
        <v>7148</v>
      </c>
      <c r="AC86" s="81">
        <v>64720</v>
      </c>
      <c r="AD86" s="81">
        <v>0.19406352000000004</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1916</v>
      </c>
      <c r="B87" s="80">
        <v>37</v>
      </c>
      <c r="C87" s="80">
        <v>3</v>
      </c>
      <c r="D87" s="80">
        <v>3</v>
      </c>
      <c r="E87" s="80">
        <v>2006</v>
      </c>
      <c r="F87" s="80" t="s">
        <v>566</v>
      </c>
      <c r="G87" s="80" t="s">
        <v>1705</v>
      </c>
      <c r="H87" s="80" t="s">
        <v>1706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1917</v>
      </c>
      <c r="B88" s="80">
        <v>38</v>
      </c>
      <c r="C88" s="80">
        <v>4</v>
      </c>
      <c r="D88" s="80">
        <v>3</v>
      </c>
      <c r="E88" s="80">
        <v>2007</v>
      </c>
      <c r="F88" s="80" t="s">
        <v>567</v>
      </c>
      <c r="G88" s="80" t="s">
        <v>1705</v>
      </c>
      <c r="H88" s="80" t="s">
        <v>1706</v>
      </c>
      <c r="I88" s="177"/>
      <c r="J88" s="81">
        <v>81.796177437963721</v>
      </c>
      <c r="K88" s="81">
        <v>1.0729874213048693</v>
      </c>
      <c r="L88" s="81">
        <v>19.286171895144246</v>
      </c>
      <c r="M88" s="81">
        <v>7.6397219993730676</v>
      </c>
      <c r="N88" s="81">
        <v>11.931617107279054</v>
      </c>
      <c r="O88" s="81">
        <v>8.0862378993680526</v>
      </c>
      <c r="P88" s="81">
        <v>10.989191035154512</v>
      </c>
      <c r="Q88" s="81">
        <v>0.42784259672644875</v>
      </c>
      <c r="R88" s="81">
        <v>0.64198507948563777</v>
      </c>
      <c r="S88" s="81">
        <v>0.30641840799999998</v>
      </c>
      <c r="T88" s="82"/>
      <c r="U88" s="81">
        <v>2686204</v>
      </c>
      <c r="V88" s="81">
        <v>357</v>
      </c>
      <c r="W88" s="81">
        <v>235</v>
      </c>
      <c r="X88" s="81">
        <v>1554</v>
      </c>
      <c r="Y88" s="81">
        <v>2439</v>
      </c>
      <c r="Z88" s="81">
        <v>4001</v>
      </c>
      <c r="AA88" s="81">
        <v>2152</v>
      </c>
      <c r="AB88" s="81">
        <v>6878</v>
      </c>
      <c r="AC88" s="81">
        <v>116779</v>
      </c>
      <c r="AD88" s="81">
        <v>0.30641840799999998</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1918</v>
      </c>
      <c r="B89" s="80">
        <v>39</v>
      </c>
      <c r="C89" s="80">
        <v>5</v>
      </c>
      <c r="D89" s="80">
        <v>3</v>
      </c>
      <c r="E89" s="80">
        <v>2008</v>
      </c>
      <c r="F89" s="80" t="s">
        <v>84</v>
      </c>
      <c r="G89" s="80" t="s">
        <v>1705</v>
      </c>
      <c r="H89" s="80" t="s">
        <v>1706</v>
      </c>
      <c r="I89" s="177"/>
      <c r="J89" s="81">
        <v>76.437485760892656</v>
      </c>
      <c r="K89" s="81">
        <v>0.94171543027738669</v>
      </c>
      <c r="L89" s="81">
        <v>16.652881534115878</v>
      </c>
      <c r="M89" s="81">
        <v>8.9392145353764647</v>
      </c>
      <c r="N89" s="81">
        <v>12.017848239797029</v>
      </c>
      <c r="O89" s="81">
        <v>7.8276688734529349</v>
      </c>
      <c r="P89" s="81">
        <v>10.45639768213127</v>
      </c>
      <c r="Q89" s="81">
        <v>0.41217443404493198</v>
      </c>
      <c r="R89" s="81">
        <v>0.41445051586989723</v>
      </c>
      <c r="S89" s="81">
        <v>9.7049121000000016E-2</v>
      </c>
      <c r="T89" s="82"/>
      <c r="U89" s="81">
        <v>2637466</v>
      </c>
      <c r="V89" s="81">
        <v>357</v>
      </c>
      <c r="W89" s="81">
        <v>235</v>
      </c>
      <c r="X89" s="81">
        <v>1554</v>
      </c>
      <c r="Y89" s="81">
        <v>2424</v>
      </c>
      <c r="Z89" s="81">
        <v>4009</v>
      </c>
      <c r="AA89" s="81">
        <v>2050</v>
      </c>
      <c r="AB89" s="81">
        <v>6735</v>
      </c>
      <c r="AC89" s="81">
        <v>78284</v>
      </c>
      <c r="AD89" s="81">
        <v>9.7049121000000016E-2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1919</v>
      </c>
      <c r="B90" s="80">
        <v>40</v>
      </c>
      <c r="C90" s="80">
        <v>6</v>
      </c>
      <c r="D90" s="80">
        <v>3</v>
      </c>
      <c r="E90" s="80">
        <v>2009</v>
      </c>
      <c r="F90" s="80" t="s">
        <v>85</v>
      </c>
      <c r="G90" s="80" t="s">
        <v>1705</v>
      </c>
      <c r="H90" s="80" t="s">
        <v>1706</v>
      </c>
      <c r="I90" s="177"/>
      <c r="J90" s="81">
        <v>75.761307685334842</v>
      </c>
      <c r="K90" s="81">
        <v>0.67843854463499953</v>
      </c>
      <c r="L90" s="81">
        <v>13.295491631573782</v>
      </c>
      <c r="M90" s="81">
        <v>7.1101757720802423</v>
      </c>
      <c r="N90" s="81">
        <v>10.369323919435486</v>
      </c>
      <c r="O90" s="81">
        <v>8.0174167792437352</v>
      </c>
      <c r="P90" s="81">
        <v>10.438727901474222</v>
      </c>
      <c r="Q90" s="81">
        <v>0.38616739376489839</v>
      </c>
      <c r="R90" s="81">
        <v>0.19810209649313257</v>
      </c>
      <c r="S90" s="81">
        <v>0</v>
      </c>
      <c r="T90" s="82"/>
      <c r="U90" s="81">
        <v>2639909</v>
      </c>
      <c r="V90" s="81">
        <v>315</v>
      </c>
      <c r="W90" s="81">
        <v>215</v>
      </c>
      <c r="X90" s="81">
        <v>1561</v>
      </c>
      <c r="Y90" s="81">
        <v>2435</v>
      </c>
      <c r="Z90" s="81">
        <v>4053</v>
      </c>
      <c r="AA90" s="81">
        <v>2101</v>
      </c>
      <c r="AB90" s="81">
        <v>6624</v>
      </c>
      <c r="AC90" s="81">
        <v>36505</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15.5</v>
      </c>
      <c r="BJ90" s="81">
        <v>0</v>
      </c>
      <c r="BK90" s="81">
        <v>0</v>
      </c>
      <c r="BL90" s="81">
        <v>0</v>
      </c>
      <c r="BM90" s="82"/>
      <c r="BN90" s="81">
        <v>0</v>
      </c>
      <c r="BO90" s="81">
        <v>0</v>
      </c>
      <c r="BP90" s="81">
        <v>1</v>
      </c>
      <c r="BQ90" s="81">
        <v>0</v>
      </c>
      <c r="BR90" s="81">
        <v>0</v>
      </c>
      <c r="BS90" s="81">
        <v>0</v>
      </c>
      <c r="BT90"/>
      <c r="BU90" s="80"/>
      <c r="BV90" s="80"/>
      <c r="BW90" s="80"/>
      <c r="BX90" s="80"/>
      <c r="BY90" s="80"/>
      <c r="BZ90" s="80"/>
      <c r="CA90" s="80"/>
      <c r="CB90" s="80"/>
      <c r="CC90" s="80"/>
    </row>
    <row r="91" spans="1:81">
      <c r="A91" s="80" t="s">
        <v>1920</v>
      </c>
      <c r="B91" s="80">
        <v>41</v>
      </c>
      <c r="C91" s="80">
        <v>7</v>
      </c>
      <c r="D91" s="80">
        <v>3</v>
      </c>
      <c r="E91" s="80">
        <v>2010</v>
      </c>
      <c r="F91" s="80" t="s">
        <v>86</v>
      </c>
      <c r="G91" s="80" t="s">
        <v>1705</v>
      </c>
      <c r="H91" s="80" t="s">
        <v>1706</v>
      </c>
      <c r="I91" s="177"/>
      <c r="J91" s="81">
        <v>70.696606598252146</v>
      </c>
      <c r="K91" s="81">
        <v>0.70754778121809525</v>
      </c>
      <c r="L91" s="81">
        <v>12.104245537644973</v>
      </c>
      <c r="M91" s="81">
        <v>6.3645989568789076</v>
      </c>
      <c r="N91" s="81">
        <v>10.329662843962659</v>
      </c>
      <c r="O91" s="81">
        <v>8.0551555501999452</v>
      </c>
      <c r="P91" s="81">
        <v>10.599088656171935</v>
      </c>
      <c r="Q91" s="81">
        <v>0.40167408817848066</v>
      </c>
      <c r="R91" s="81">
        <v>0.13380972282856327</v>
      </c>
      <c r="S91" s="81">
        <v>0</v>
      </c>
      <c r="T91" s="82"/>
      <c r="U91" s="81">
        <v>2757604</v>
      </c>
      <c r="V91" s="81">
        <v>315</v>
      </c>
      <c r="W91" s="81">
        <v>215</v>
      </c>
      <c r="X91" s="81">
        <v>1561</v>
      </c>
      <c r="Y91" s="81">
        <v>2467</v>
      </c>
      <c r="Z91" s="81">
        <v>4091</v>
      </c>
      <c r="AA91" s="81">
        <v>2080</v>
      </c>
      <c r="AB91" s="81">
        <v>6602</v>
      </c>
      <c r="AC91" s="81">
        <v>23367</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14.552</v>
      </c>
      <c r="BJ91" s="81">
        <v>0</v>
      </c>
      <c r="BK91" s="81">
        <v>0</v>
      </c>
      <c r="BL91" s="81">
        <v>0</v>
      </c>
      <c r="BM91" s="82"/>
      <c r="BN91" s="81">
        <v>0</v>
      </c>
      <c r="BO91" s="81">
        <v>0</v>
      </c>
      <c r="BP91" s="81">
        <v>1</v>
      </c>
      <c r="BQ91" s="81">
        <v>0</v>
      </c>
      <c r="BR91" s="81">
        <v>0</v>
      </c>
      <c r="BS91" s="81">
        <v>0</v>
      </c>
      <c r="BT91"/>
      <c r="BU91" s="80">
        <v>14.552</v>
      </c>
      <c r="BV91" s="80">
        <v>0</v>
      </c>
      <c r="BW91" s="80">
        <v>0</v>
      </c>
      <c r="BX91" s="80">
        <v>0</v>
      </c>
      <c r="BY91" s="80">
        <v>0</v>
      </c>
      <c r="BZ91" s="80">
        <v>0</v>
      </c>
      <c r="CA91" s="80">
        <v>0</v>
      </c>
      <c r="CB91" s="80">
        <v>0</v>
      </c>
      <c r="CC91" s="80">
        <v>0</v>
      </c>
    </row>
    <row r="92" spans="1:81">
      <c r="A92" s="80" t="s">
        <v>1921</v>
      </c>
      <c r="B92" s="80">
        <v>42</v>
      </c>
      <c r="C92" s="80">
        <v>8</v>
      </c>
      <c r="D92" s="80">
        <v>3</v>
      </c>
      <c r="E92" s="80">
        <v>2011</v>
      </c>
      <c r="F92" s="80" t="s">
        <v>87</v>
      </c>
      <c r="G92" s="80" t="s">
        <v>1705</v>
      </c>
      <c r="H92" s="80" t="s">
        <v>1706</v>
      </c>
      <c r="I92" s="177"/>
      <c r="J92" s="81">
        <v>63.100206945613046</v>
      </c>
      <c r="K92" s="81">
        <v>0.99140605002377136</v>
      </c>
      <c r="L92" s="81">
        <v>11.294143060550596</v>
      </c>
      <c r="M92" s="81">
        <v>8.0402778543058719</v>
      </c>
      <c r="N92" s="81">
        <v>12.44871578430282</v>
      </c>
      <c r="O92" s="81">
        <v>7.8935139016662292</v>
      </c>
      <c r="P92" s="81">
        <v>10.332379225499917</v>
      </c>
      <c r="Q92" s="81">
        <v>0.45594851756479127</v>
      </c>
      <c r="R92" s="81">
        <v>0.134232151534317</v>
      </c>
      <c r="S92" s="81">
        <v>0</v>
      </c>
      <c r="T92" s="82"/>
      <c r="U92" s="81">
        <v>2318041</v>
      </c>
      <c r="V92" s="81">
        <v>315</v>
      </c>
      <c r="W92" s="81">
        <v>215</v>
      </c>
      <c r="X92" s="81">
        <v>1561</v>
      </c>
      <c r="Y92" s="81">
        <v>2470</v>
      </c>
      <c r="Z92" s="81">
        <v>4096</v>
      </c>
      <c r="AA92" s="81">
        <v>2088</v>
      </c>
      <c r="AB92" s="81">
        <v>6497</v>
      </c>
      <c r="AC92" s="81">
        <v>23402</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13.909000000000001</v>
      </c>
      <c r="BJ92" s="81">
        <v>0</v>
      </c>
      <c r="BK92" s="81">
        <v>0</v>
      </c>
      <c r="BL92" s="81">
        <v>0</v>
      </c>
      <c r="BM92" s="82"/>
      <c r="BN92" s="81">
        <v>0</v>
      </c>
      <c r="BO92" s="81">
        <v>0</v>
      </c>
      <c r="BP92" s="81">
        <v>1</v>
      </c>
      <c r="BQ92" s="81">
        <v>0</v>
      </c>
      <c r="BR92" s="81">
        <v>0</v>
      </c>
      <c r="BS92" s="81">
        <v>0</v>
      </c>
      <c r="BT92"/>
      <c r="BU92" s="80">
        <v>13.909000000000001</v>
      </c>
      <c r="BV92" s="80">
        <v>0</v>
      </c>
      <c r="BW92" s="80">
        <v>0</v>
      </c>
      <c r="BX92" s="80">
        <v>0</v>
      </c>
      <c r="BY92" s="80">
        <v>0</v>
      </c>
      <c r="BZ92" s="80">
        <v>0</v>
      </c>
      <c r="CA92" s="80">
        <v>0</v>
      </c>
      <c r="CB92" s="80">
        <v>0</v>
      </c>
      <c r="CC92" s="80">
        <v>0</v>
      </c>
    </row>
    <row r="93" spans="1:81">
      <c r="A93" s="80" t="s">
        <v>1922</v>
      </c>
      <c r="B93" s="80">
        <v>43</v>
      </c>
      <c r="C93" s="80">
        <v>9</v>
      </c>
      <c r="D93" s="80">
        <v>3</v>
      </c>
      <c r="E93" s="80">
        <v>2012</v>
      </c>
      <c r="F93" s="80" t="s">
        <v>88</v>
      </c>
      <c r="G93" s="80" t="s">
        <v>1705</v>
      </c>
      <c r="H93" s="80" t="s">
        <v>1706</v>
      </c>
      <c r="I93" s="177"/>
      <c r="J93" s="81">
        <v>86.622130777577482</v>
      </c>
      <c r="K93" s="81">
        <v>1.116857258997022</v>
      </c>
      <c r="L93" s="81">
        <v>11.395454507785876</v>
      </c>
      <c r="M93" s="81">
        <v>9.9859995483761637</v>
      </c>
      <c r="N93" s="81">
        <v>13.719327065332042</v>
      </c>
      <c r="O93" s="81">
        <v>7.8849332737549567</v>
      </c>
      <c r="P93" s="81">
        <v>10.455862547536928</v>
      </c>
      <c r="Q93" s="81">
        <v>0.48782870709073112</v>
      </c>
      <c r="R93" s="81">
        <v>0.12880377791227016</v>
      </c>
      <c r="S93" s="81">
        <v>0</v>
      </c>
      <c r="T93" s="82"/>
      <c r="U93" s="81">
        <v>3048924</v>
      </c>
      <c r="V93" s="81">
        <v>315</v>
      </c>
      <c r="W93" s="81">
        <v>215</v>
      </c>
      <c r="X93" s="81">
        <v>1561</v>
      </c>
      <c r="Y93" s="81">
        <v>2478</v>
      </c>
      <c r="Z93" s="81">
        <v>4124</v>
      </c>
      <c r="AA93" s="81">
        <v>2101</v>
      </c>
      <c r="AB93" s="81">
        <v>6398</v>
      </c>
      <c r="AC93" s="81">
        <v>21874</v>
      </c>
      <c r="AD93" s="81">
        <v>0</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15.747999999999999</v>
      </c>
      <c r="BJ93" s="81">
        <v>0</v>
      </c>
      <c r="BK93" s="81">
        <v>0</v>
      </c>
      <c r="BL93" s="81">
        <v>0</v>
      </c>
      <c r="BM93" s="82"/>
      <c r="BN93" s="81">
        <v>0</v>
      </c>
      <c r="BO93" s="81">
        <v>0</v>
      </c>
      <c r="BP93" s="81">
        <v>1</v>
      </c>
      <c r="BQ93" s="81">
        <v>0</v>
      </c>
      <c r="BR93" s="81">
        <v>0</v>
      </c>
      <c r="BS93" s="81">
        <v>0</v>
      </c>
      <c r="BT93"/>
      <c r="BU93" s="80">
        <v>15.747999999999999</v>
      </c>
      <c r="BV93" s="80">
        <v>0</v>
      </c>
      <c r="BW93" s="80">
        <v>0</v>
      </c>
      <c r="BX93" s="80">
        <v>0</v>
      </c>
      <c r="BY93" s="80">
        <v>0</v>
      </c>
      <c r="BZ93" s="80">
        <v>0</v>
      </c>
      <c r="CA93" s="80">
        <v>0</v>
      </c>
      <c r="CB93" s="80">
        <v>0</v>
      </c>
      <c r="CC93" s="80">
        <v>0</v>
      </c>
    </row>
    <row r="94" spans="1:81">
      <c r="A94" s="80" t="s">
        <v>1923</v>
      </c>
      <c r="B94" s="80">
        <v>44</v>
      </c>
      <c r="C94" s="80">
        <v>10</v>
      </c>
      <c r="D94" s="80">
        <v>3</v>
      </c>
      <c r="E94" s="80">
        <v>2013</v>
      </c>
      <c r="F94" s="80" t="s">
        <v>89</v>
      </c>
      <c r="G94" s="80" t="s">
        <v>1705</v>
      </c>
      <c r="H94" s="80" t="s">
        <v>1706</v>
      </c>
      <c r="I94" s="177"/>
      <c r="J94" s="81">
        <v>94.303866205634591</v>
      </c>
      <c r="K94" s="81">
        <v>0.92308633412383823</v>
      </c>
      <c r="L94" s="81">
        <v>10.063084880444148</v>
      </c>
      <c r="M94" s="81">
        <v>9.2872183272757258</v>
      </c>
      <c r="N94" s="81">
        <v>13.333411636273278</v>
      </c>
      <c r="O94" s="81">
        <v>7.5973486170924653</v>
      </c>
      <c r="P94" s="81">
        <v>10.680087569546249</v>
      </c>
      <c r="Q94" s="81">
        <v>0.49244966870587742</v>
      </c>
      <c r="R94" s="81">
        <v>0.1179814591645188</v>
      </c>
      <c r="S94" s="81">
        <v>0</v>
      </c>
      <c r="T94" s="82"/>
      <c r="U94" s="81">
        <v>3379735</v>
      </c>
      <c r="V94" s="81">
        <v>315</v>
      </c>
      <c r="W94" s="81">
        <v>215</v>
      </c>
      <c r="X94" s="81">
        <v>1561</v>
      </c>
      <c r="Y94" s="81">
        <v>2485</v>
      </c>
      <c r="Z94" s="81">
        <v>4151</v>
      </c>
      <c r="AA94" s="81">
        <v>2138</v>
      </c>
      <c r="AB94" s="81">
        <v>6366</v>
      </c>
      <c r="AC94" s="81">
        <v>19558</v>
      </c>
      <c r="AD94" s="81">
        <v>0</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17.957999999999998</v>
      </c>
      <c r="BJ94" s="81">
        <v>0</v>
      </c>
      <c r="BK94" s="81">
        <v>0</v>
      </c>
      <c r="BL94" s="81">
        <v>0</v>
      </c>
      <c r="BM94" s="82"/>
      <c r="BN94" s="81">
        <v>0</v>
      </c>
      <c r="BO94" s="81">
        <v>0</v>
      </c>
      <c r="BP94" s="81">
        <v>1</v>
      </c>
      <c r="BQ94" s="81">
        <v>0</v>
      </c>
      <c r="BR94" s="81">
        <v>0</v>
      </c>
      <c r="BS94" s="81">
        <v>0</v>
      </c>
      <c r="BT94"/>
      <c r="BU94" s="80">
        <v>17.957999999999998</v>
      </c>
      <c r="BV94" s="80">
        <v>0</v>
      </c>
      <c r="BW94" s="80">
        <v>0</v>
      </c>
      <c r="BX94" s="80">
        <v>0</v>
      </c>
      <c r="BY94" s="80">
        <v>0</v>
      </c>
      <c r="BZ94" s="80">
        <v>0</v>
      </c>
      <c r="CA94" s="80">
        <v>0</v>
      </c>
      <c r="CB94" s="80">
        <v>0</v>
      </c>
      <c r="CC94" s="80">
        <v>0</v>
      </c>
    </row>
    <row r="95" spans="1:81">
      <c r="A95" s="80" t="s">
        <v>1924</v>
      </c>
      <c r="B95" s="80">
        <v>45</v>
      </c>
      <c r="C95" s="80">
        <v>11</v>
      </c>
      <c r="D95" s="80">
        <v>3</v>
      </c>
      <c r="E95" s="80">
        <v>2014</v>
      </c>
      <c r="F95" s="80" t="s">
        <v>90</v>
      </c>
      <c r="G95" s="80" t="s">
        <v>1705</v>
      </c>
      <c r="H95" s="80" t="s">
        <v>1706</v>
      </c>
      <c r="I95" s="177"/>
      <c r="J95" s="81">
        <v>83.321149991478833</v>
      </c>
      <c r="K95" s="81">
        <v>0.86677663380097036</v>
      </c>
      <c r="L95" s="81">
        <v>10.913028739959621</v>
      </c>
      <c r="M95" s="81">
        <v>8.2543607325617074</v>
      </c>
      <c r="N95" s="81">
        <v>14.061547434516729</v>
      </c>
      <c r="O95" s="81">
        <v>7.2639045059312259</v>
      </c>
      <c r="P95" s="81">
        <v>10.80593444141177</v>
      </c>
      <c r="Q95" s="81">
        <v>0.46624875733191379</v>
      </c>
      <c r="R95" s="81">
        <v>0.15276644881177762</v>
      </c>
      <c r="S95" s="81">
        <v>0</v>
      </c>
      <c r="T95" s="82"/>
      <c r="U95" s="81">
        <v>3316442</v>
      </c>
      <c r="V95" s="81">
        <v>257</v>
      </c>
      <c r="W95" s="81">
        <v>238</v>
      </c>
      <c r="X95" s="81">
        <v>1319</v>
      </c>
      <c r="Y95" s="81">
        <v>2475</v>
      </c>
      <c r="Z95" s="81">
        <v>4180</v>
      </c>
      <c r="AA95" s="81">
        <v>2152</v>
      </c>
      <c r="AB95" s="81">
        <v>6282</v>
      </c>
      <c r="AC95" s="81">
        <v>25404</v>
      </c>
      <c r="AD95" s="81">
        <v>0</v>
      </c>
      <c r="AE95" s="82"/>
      <c r="AF95" s="81">
        <v>27009612.391142618</v>
      </c>
      <c r="AG95" s="81">
        <v>608212.51856566931</v>
      </c>
      <c r="AH95" s="81">
        <v>1775005.2515502062</v>
      </c>
      <c r="AI95" s="81">
        <v>8686160.7453270666</v>
      </c>
      <c r="AJ95" s="81">
        <v>10644915.289531775</v>
      </c>
      <c r="AK95" s="81">
        <v>0</v>
      </c>
      <c r="AL95" s="81">
        <v>0</v>
      </c>
      <c r="AM95" s="81">
        <v>862424.72672357399</v>
      </c>
      <c r="AN95" s="81">
        <v>0</v>
      </c>
      <c r="AO95" s="81">
        <v>0</v>
      </c>
      <c r="AP95" s="82"/>
      <c r="AQ95" s="81">
        <v>45</v>
      </c>
      <c r="AR95" s="81">
        <v>61</v>
      </c>
      <c r="AS95" s="81">
        <v>2</v>
      </c>
      <c r="AT95" s="81">
        <v>0</v>
      </c>
      <c r="AU95" s="81">
        <v>0</v>
      </c>
      <c r="AV95" s="81">
        <v>0</v>
      </c>
      <c r="AW95" s="81" t="s">
        <v>564</v>
      </c>
      <c r="AX95" s="82"/>
      <c r="AY95" s="81">
        <v>254.702</v>
      </c>
      <c r="AZ95" s="81">
        <v>2038.2</v>
      </c>
      <c r="BA95" s="81">
        <v>2100</v>
      </c>
      <c r="BB95" s="81">
        <v>0</v>
      </c>
      <c r="BC95" s="81">
        <v>0</v>
      </c>
      <c r="BD95" s="81">
        <v>0</v>
      </c>
      <c r="BE95" s="81" t="s">
        <v>564</v>
      </c>
      <c r="BF95" s="82"/>
      <c r="BG95" s="81">
        <v>0</v>
      </c>
      <c r="BH95" s="81">
        <v>0</v>
      </c>
      <c r="BI95" s="81">
        <v>17.45</v>
      </c>
      <c r="BJ95" s="81">
        <v>0</v>
      </c>
      <c r="BK95" s="81">
        <v>0</v>
      </c>
      <c r="BL95" s="81">
        <v>0</v>
      </c>
      <c r="BM95" s="82"/>
      <c r="BN95" s="81">
        <v>0</v>
      </c>
      <c r="BO95" s="81">
        <v>0</v>
      </c>
      <c r="BP95" s="81">
        <v>1</v>
      </c>
      <c r="BQ95" s="81">
        <v>0</v>
      </c>
      <c r="BR95" s="81">
        <v>0</v>
      </c>
      <c r="BS95" s="81">
        <v>0</v>
      </c>
      <c r="BT95"/>
      <c r="BU95" s="80">
        <v>17.45</v>
      </c>
      <c r="BV95" s="80">
        <v>0</v>
      </c>
      <c r="BW95" s="80">
        <v>0</v>
      </c>
      <c r="BX95" s="80">
        <v>0</v>
      </c>
      <c r="BY95" s="80">
        <v>0</v>
      </c>
      <c r="BZ95" s="80">
        <v>0</v>
      </c>
      <c r="CA95" s="80">
        <v>0</v>
      </c>
      <c r="CB95" s="80">
        <v>0</v>
      </c>
      <c r="CC95" s="80">
        <v>0</v>
      </c>
    </row>
    <row r="96" spans="1:81">
      <c r="A96" s="80" t="s">
        <v>1925</v>
      </c>
      <c r="B96" s="80">
        <v>46</v>
      </c>
      <c r="C96" s="80">
        <v>12</v>
      </c>
      <c r="D96" s="80">
        <v>3</v>
      </c>
      <c r="E96" s="80">
        <v>2015</v>
      </c>
      <c r="F96" s="80" t="s">
        <v>91</v>
      </c>
      <c r="G96" s="80" t="s">
        <v>1705</v>
      </c>
      <c r="H96" s="80" t="s">
        <v>1706</v>
      </c>
      <c r="I96" s="177"/>
      <c r="J96" s="81">
        <v>95.847193500551271</v>
      </c>
      <c r="K96" s="81">
        <v>0.83114868796748476</v>
      </c>
      <c r="L96" s="81">
        <v>11.487101236704843</v>
      </c>
      <c r="M96" s="81">
        <v>7.9866952695087736</v>
      </c>
      <c r="N96" s="81">
        <v>12.905633669310047</v>
      </c>
      <c r="O96" s="81">
        <v>7.1618837221934895</v>
      </c>
      <c r="P96" s="81">
        <v>10.955145016591395</v>
      </c>
      <c r="Q96" s="81">
        <v>0.45004052761759622</v>
      </c>
      <c r="R96" s="81">
        <v>0.11731273873081381</v>
      </c>
      <c r="S96" s="81">
        <v>0</v>
      </c>
      <c r="T96" s="82"/>
      <c r="U96" s="81">
        <v>3824977</v>
      </c>
      <c r="V96" s="81">
        <v>257</v>
      </c>
      <c r="W96" s="81">
        <v>238</v>
      </c>
      <c r="X96" s="81">
        <v>1319</v>
      </c>
      <c r="Y96" s="81">
        <v>2468</v>
      </c>
      <c r="Z96" s="81">
        <v>4161</v>
      </c>
      <c r="AA96" s="81">
        <v>2180</v>
      </c>
      <c r="AB96" s="81">
        <v>6194</v>
      </c>
      <c r="AC96" s="81">
        <v>20096</v>
      </c>
      <c r="AD96" s="81">
        <v>0</v>
      </c>
      <c r="AE96" s="82"/>
      <c r="AF96" s="81">
        <v>29518497.175436232</v>
      </c>
      <c r="AG96" s="81">
        <v>553727.76901544072</v>
      </c>
      <c r="AH96" s="81">
        <v>1485303.6062900869</v>
      </c>
      <c r="AI96" s="81">
        <v>8388947.0556080136</v>
      </c>
      <c r="AJ96" s="81">
        <v>10186805.029183522</v>
      </c>
      <c r="AK96" s="81">
        <v>0</v>
      </c>
      <c r="AL96" s="81">
        <v>0</v>
      </c>
      <c r="AM96" s="81">
        <v>848861.71714723366</v>
      </c>
      <c r="AN96" s="81">
        <v>0</v>
      </c>
      <c r="AO96" s="81">
        <v>0</v>
      </c>
      <c r="AP96" s="82"/>
      <c r="AQ96" s="81">
        <v>83</v>
      </c>
      <c r="AR96" s="81">
        <v>68</v>
      </c>
      <c r="AS96" s="81">
        <v>2</v>
      </c>
      <c r="AT96" s="81">
        <v>0</v>
      </c>
      <c r="AU96" s="81">
        <v>0</v>
      </c>
      <c r="AV96" s="81">
        <v>0</v>
      </c>
      <c r="AW96" s="81" t="s">
        <v>564</v>
      </c>
      <c r="AX96" s="82"/>
      <c r="AY96" s="81">
        <v>541.45400000000006</v>
      </c>
      <c r="AZ96" s="81">
        <v>2329.1999999999998</v>
      </c>
      <c r="BA96" s="81">
        <v>2100</v>
      </c>
      <c r="BB96" s="81">
        <v>0</v>
      </c>
      <c r="BC96" s="81">
        <v>0</v>
      </c>
      <c r="BD96" s="81">
        <v>0</v>
      </c>
      <c r="BE96" s="81" t="s">
        <v>564</v>
      </c>
      <c r="BF96" s="82"/>
      <c r="BG96" s="81">
        <v>0</v>
      </c>
      <c r="BH96" s="81">
        <v>0</v>
      </c>
      <c r="BI96" s="81">
        <v>17.562999999999999</v>
      </c>
      <c r="BJ96" s="81">
        <v>0</v>
      </c>
      <c r="BK96" s="81">
        <v>0</v>
      </c>
      <c r="BL96" s="81">
        <v>0</v>
      </c>
      <c r="BM96" s="82"/>
      <c r="BN96" s="81">
        <v>0</v>
      </c>
      <c r="BO96" s="81">
        <v>0</v>
      </c>
      <c r="BP96" s="81">
        <v>1</v>
      </c>
      <c r="BQ96" s="81">
        <v>0</v>
      </c>
      <c r="BR96" s="81">
        <v>0</v>
      </c>
      <c r="BS96" s="81">
        <v>0</v>
      </c>
      <c r="BT96"/>
      <c r="BU96" s="80">
        <v>17.562999999999999</v>
      </c>
      <c r="BV96" s="80">
        <v>0</v>
      </c>
      <c r="BW96" s="80">
        <v>0</v>
      </c>
      <c r="BX96" s="80">
        <v>0</v>
      </c>
      <c r="BY96" s="80">
        <v>0</v>
      </c>
      <c r="BZ96" s="80">
        <v>0</v>
      </c>
      <c r="CA96" s="80">
        <v>0</v>
      </c>
      <c r="CB96" s="80">
        <v>0</v>
      </c>
      <c r="CC96" s="80">
        <v>0</v>
      </c>
    </row>
    <row r="97" spans="1:81">
      <c r="A97" s="80" t="s">
        <v>1926</v>
      </c>
      <c r="B97" s="80">
        <v>47</v>
      </c>
      <c r="C97" s="80">
        <v>13</v>
      </c>
      <c r="D97" s="80">
        <v>3</v>
      </c>
      <c r="E97" s="80">
        <v>2016</v>
      </c>
      <c r="F97" s="80" t="s">
        <v>92</v>
      </c>
      <c r="G97" s="80" t="s">
        <v>1705</v>
      </c>
      <c r="H97" s="80" t="s">
        <v>1706</v>
      </c>
      <c r="I97" s="177"/>
      <c r="J97" s="81">
        <v>104.00089890410608</v>
      </c>
      <c r="K97" s="81">
        <v>0.78400432036396761</v>
      </c>
      <c r="L97" s="81">
        <v>12.352633338731085</v>
      </c>
      <c r="M97" s="81">
        <v>6.8476649469606867</v>
      </c>
      <c r="N97" s="81">
        <v>13.230531544751063</v>
      </c>
      <c r="O97" s="81">
        <v>7.0273056007210535</v>
      </c>
      <c r="P97" s="81">
        <v>11.500594817921719</v>
      </c>
      <c r="Q97" s="81">
        <v>0.43092600192081842</v>
      </c>
      <c r="R97" s="81">
        <v>8.8997927389509915E-2</v>
      </c>
      <c r="S97" s="81">
        <v>0</v>
      </c>
      <c r="T97" s="82"/>
      <c r="U97" s="81">
        <v>3950589</v>
      </c>
      <c r="V97" s="81">
        <v>257</v>
      </c>
      <c r="W97" s="81">
        <v>238</v>
      </c>
      <c r="X97" s="81">
        <v>1319</v>
      </c>
      <c r="Y97" s="81">
        <v>2488</v>
      </c>
      <c r="Z97" s="81">
        <v>4133</v>
      </c>
      <c r="AA97" s="81">
        <v>2367</v>
      </c>
      <c r="AB97" s="81">
        <v>6101</v>
      </c>
      <c r="AC97" s="81">
        <v>15199.96994880577</v>
      </c>
      <c r="AD97" s="81">
        <v>0</v>
      </c>
      <c r="AE97" s="82"/>
      <c r="AF97" s="81">
        <v>32590367.737570781</v>
      </c>
      <c r="AG97" s="81">
        <v>527815.80714996357</v>
      </c>
      <c r="AH97" s="81">
        <v>1258867.9955615681</v>
      </c>
      <c r="AI97" s="81">
        <v>8373841.7291138982</v>
      </c>
      <c r="AJ97" s="81">
        <v>10688933.66083218</v>
      </c>
      <c r="AK97" s="81">
        <v>0</v>
      </c>
      <c r="AL97" s="81">
        <v>0</v>
      </c>
      <c r="AM97" s="81">
        <v>836766.03771584667</v>
      </c>
      <c r="AN97" s="81">
        <v>0</v>
      </c>
      <c r="AO97" s="81">
        <v>0</v>
      </c>
      <c r="AP97" s="82"/>
      <c r="AQ97" s="81">
        <v>113</v>
      </c>
      <c r="AR97" s="81">
        <v>100</v>
      </c>
      <c r="AS97" s="81">
        <v>2</v>
      </c>
      <c r="AT97" s="81">
        <v>0</v>
      </c>
      <c r="AU97" s="81">
        <v>0</v>
      </c>
      <c r="AV97" s="81">
        <v>0</v>
      </c>
      <c r="AW97" s="81" t="s">
        <v>564</v>
      </c>
      <c r="AX97" s="82"/>
      <c r="AY97" s="81">
        <v>800.85400000000004</v>
      </c>
      <c r="AZ97" s="81">
        <v>4267.3</v>
      </c>
      <c r="BA97" s="81">
        <v>2100</v>
      </c>
      <c r="BB97" s="81">
        <v>0</v>
      </c>
      <c r="BC97" s="81">
        <v>0</v>
      </c>
      <c r="BD97" s="81">
        <v>0</v>
      </c>
      <c r="BE97" s="81" t="s">
        <v>564</v>
      </c>
      <c r="BF97" s="82"/>
      <c r="BG97" s="81">
        <v>0</v>
      </c>
      <c r="BH97" s="81">
        <v>0</v>
      </c>
      <c r="BI97" s="81">
        <v>17.201000000000001</v>
      </c>
      <c r="BJ97" s="81">
        <v>0</v>
      </c>
      <c r="BK97" s="81">
        <v>0</v>
      </c>
      <c r="BL97" s="81">
        <v>0</v>
      </c>
      <c r="BM97" s="82"/>
      <c r="BN97" s="81">
        <v>0</v>
      </c>
      <c r="BO97" s="81">
        <v>0</v>
      </c>
      <c r="BP97" s="81">
        <v>1</v>
      </c>
      <c r="BQ97" s="81">
        <v>0</v>
      </c>
      <c r="BR97" s="81">
        <v>0</v>
      </c>
      <c r="BS97" s="81">
        <v>0</v>
      </c>
      <c r="BT97"/>
      <c r="BU97" s="80">
        <v>17.201000000000001</v>
      </c>
      <c r="BV97" s="80">
        <v>0</v>
      </c>
      <c r="BW97" s="80">
        <v>0</v>
      </c>
      <c r="BX97" s="80">
        <v>0</v>
      </c>
      <c r="BY97" s="80">
        <v>0</v>
      </c>
      <c r="BZ97" s="80">
        <v>0</v>
      </c>
      <c r="CA97" s="80">
        <v>0</v>
      </c>
      <c r="CB97" s="80">
        <v>0</v>
      </c>
      <c r="CC97" s="80">
        <v>0</v>
      </c>
    </row>
    <row r="98" spans="1:81">
      <c r="A98" s="80" t="s">
        <v>1927</v>
      </c>
      <c r="B98" s="80">
        <v>48</v>
      </c>
      <c r="C98" s="80">
        <v>14</v>
      </c>
      <c r="D98" s="80">
        <v>3</v>
      </c>
      <c r="E98" s="80">
        <v>2017</v>
      </c>
      <c r="F98" s="80" t="s">
        <v>71</v>
      </c>
      <c r="G98" s="80" t="s">
        <v>1705</v>
      </c>
      <c r="H98" s="80" t="s">
        <v>1706</v>
      </c>
      <c r="I98" s="177"/>
      <c r="J98" s="81">
        <v>109.09007605707475</v>
      </c>
      <c r="K98" s="81">
        <v>0.80113502800056946</v>
      </c>
      <c r="L98" s="81">
        <v>11.150846321276511</v>
      </c>
      <c r="M98" s="81">
        <v>6.8660849635670722</v>
      </c>
      <c r="N98" s="81">
        <v>12.957246305387166</v>
      </c>
      <c r="O98" s="81">
        <v>6.974520956287166</v>
      </c>
      <c r="P98" s="81">
        <v>11.519473586110497</v>
      </c>
      <c r="Q98" s="81">
        <v>0.40959905121610179</v>
      </c>
      <c r="R98" s="81">
        <v>7.3143150531736825E-2</v>
      </c>
      <c r="S98" s="81">
        <v>0</v>
      </c>
      <c r="T98" s="82"/>
      <c r="U98" s="81">
        <v>4077527</v>
      </c>
      <c r="V98" s="81">
        <v>257</v>
      </c>
      <c r="W98" s="81">
        <v>238</v>
      </c>
      <c r="X98" s="81">
        <v>1319</v>
      </c>
      <c r="Y98" s="81">
        <v>2490</v>
      </c>
      <c r="Z98" s="81">
        <v>4170</v>
      </c>
      <c r="AA98" s="81">
        <v>2386</v>
      </c>
      <c r="AB98" s="81">
        <v>5997</v>
      </c>
      <c r="AC98" s="81">
        <v>12740</v>
      </c>
      <c r="AD98" s="81">
        <v>0</v>
      </c>
      <c r="AE98" s="82"/>
      <c r="AF98" s="81">
        <v>33053548.60696673</v>
      </c>
      <c r="AG98" s="81">
        <v>529349.40140067728</v>
      </c>
      <c r="AH98" s="81">
        <v>1537840.4488082379</v>
      </c>
      <c r="AI98" s="81">
        <v>8166667.6137055745</v>
      </c>
      <c r="AJ98" s="81">
        <v>9374653.8361009043</v>
      </c>
      <c r="AK98" s="81">
        <v>0</v>
      </c>
      <c r="AL98" s="81">
        <v>0</v>
      </c>
      <c r="AM98" s="81">
        <v>823789.1924060483</v>
      </c>
      <c r="AN98" s="81">
        <v>0</v>
      </c>
      <c r="AO98" s="81">
        <v>0</v>
      </c>
      <c r="AP98" s="82"/>
      <c r="AQ98" s="81">
        <v>134</v>
      </c>
      <c r="AR98" s="81">
        <v>133</v>
      </c>
      <c r="AS98" s="81">
        <v>2</v>
      </c>
      <c r="AT98" s="81">
        <v>0</v>
      </c>
      <c r="AU98" s="81">
        <v>0</v>
      </c>
      <c r="AV98" s="81">
        <v>0</v>
      </c>
      <c r="AW98" s="81" t="s">
        <v>564</v>
      </c>
      <c r="AX98" s="82"/>
      <c r="AY98" s="81">
        <v>995.05400000000009</v>
      </c>
      <c r="AZ98" s="81">
        <v>5888.0000000000027</v>
      </c>
      <c r="BA98" s="81">
        <v>2100</v>
      </c>
      <c r="BB98" s="81">
        <v>0</v>
      </c>
      <c r="BC98" s="81">
        <v>0</v>
      </c>
      <c r="BD98" s="81">
        <v>0</v>
      </c>
      <c r="BE98" s="81" t="s">
        <v>564</v>
      </c>
      <c r="BF98" s="82"/>
      <c r="BG98" s="81">
        <v>0</v>
      </c>
      <c r="BH98" s="81">
        <v>0</v>
      </c>
      <c r="BI98" s="81">
        <v>14.055</v>
      </c>
      <c r="BJ98" s="81">
        <v>0</v>
      </c>
      <c r="BK98" s="81">
        <v>0</v>
      </c>
      <c r="BL98" s="81">
        <v>0</v>
      </c>
      <c r="BM98" s="82"/>
      <c r="BN98" s="81">
        <v>0</v>
      </c>
      <c r="BO98" s="81">
        <v>0</v>
      </c>
      <c r="BP98" s="81">
        <v>1</v>
      </c>
      <c r="BQ98" s="81">
        <v>0</v>
      </c>
      <c r="BR98" s="81">
        <v>0</v>
      </c>
      <c r="BS98" s="81">
        <v>0</v>
      </c>
      <c r="BT98"/>
      <c r="BU98" s="80">
        <v>14.055</v>
      </c>
      <c r="BV98" s="80">
        <v>0</v>
      </c>
      <c r="BW98" s="80">
        <v>0</v>
      </c>
      <c r="BX98" s="80">
        <v>0</v>
      </c>
      <c r="BY98" s="80">
        <v>0</v>
      </c>
      <c r="BZ98" s="80">
        <v>0</v>
      </c>
      <c r="CA98" s="80">
        <v>0</v>
      </c>
      <c r="CB98" s="80">
        <v>0</v>
      </c>
      <c r="CC98" s="80">
        <v>0</v>
      </c>
    </row>
    <row r="99" spans="1:81">
      <c r="A99" s="80" t="s">
        <v>1928</v>
      </c>
      <c r="B99" s="80">
        <v>49</v>
      </c>
      <c r="C99" s="80">
        <v>15</v>
      </c>
      <c r="D99" s="80">
        <v>3</v>
      </c>
      <c r="E99" s="80">
        <v>2018</v>
      </c>
      <c r="F99" s="80" t="s">
        <v>93</v>
      </c>
      <c r="G99" s="80" t="s">
        <v>1705</v>
      </c>
      <c r="H99" s="80" t="s">
        <v>1706</v>
      </c>
      <c r="I99" s="177"/>
      <c r="J99" s="81">
        <v>109.76093115551224</v>
      </c>
      <c r="K99" s="81">
        <v>0.74563972034967474</v>
      </c>
      <c r="L99" s="81">
        <v>10.229465231475965</v>
      </c>
      <c r="M99" s="81">
        <v>6.89994901903966</v>
      </c>
      <c r="N99" s="81">
        <v>11.780997704625397</v>
      </c>
      <c r="O99" s="81">
        <v>6.9222588562566889</v>
      </c>
      <c r="P99" s="81">
        <v>11.476504289333878</v>
      </c>
      <c r="Q99" s="81">
        <v>0.37140424840503444</v>
      </c>
      <c r="R99" s="81">
        <v>8.6099790449261457E-2</v>
      </c>
      <c r="S99" s="81">
        <v>0</v>
      </c>
      <c r="T99" s="82"/>
      <c r="U99" s="81">
        <v>4286734</v>
      </c>
      <c r="V99" s="81">
        <v>257</v>
      </c>
      <c r="W99" s="81">
        <v>238</v>
      </c>
      <c r="X99" s="81">
        <v>1319</v>
      </c>
      <c r="Y99" s="81">
        <v>2459</v>
      </c>
      <c r="Z99" s="81">
        <v>4218</v>
      </c>
      <c r="AA99" s="81">
        <v>2401</v>
      </c>
      <c r="AB99" s="81">
        <v>5860</v>
      </c>
      <c r="AC99" s="81">
        <v>14938</v>
      </c>
      <c r="AD99" s="81">
        <v>0</v>
      </c>
      <c r="AE99" s="82"/>
      <c r="AF99" s="81">
        <v>34882327.653492592</v>
      </c>
      <c r="AG99" s="81">
        <v>478934.57631449739</v>
      </c>
      <c r="AH99" s="81">
        <v>1449414.812224621</v>
      </c>
      <c r="AI99" s="81">
        <v>8348002.4616538249</v>
      </c>
      <c r="AJ99" s="81">
        <v>8972589.3569670524</v>
      </c>
      <c r="AK99" s="81">
        <v>0</v>
      </c>
      <c r="AL99" s="81">
        <v>0</v>
      </c>
      <c r="AM99" s="81">
        <v>806635.50877026247</v>
      </c>
      <c r="AN99" s="81">
        <v>0</v>
      </c>
      <c r="AO99" s="81">
        <v>0</v>
      </c>
      <c r="AP99" s="82"/>
      <c r="AQ99" s="81">
        <v>140</v>
      </c>
      <c r="AR99" s="81">
        <v>151</v>
      </c>
      <c r="AS99" s="81">
        <v>4</v>
      </c>
      <c r="AT99" s="81">
        <v>0</v>
      </c>
      <c r="AU99" s="81">
        <v>0</v>
      </c>
      <c r="AV99" s="81">
        <v>0</v>
      </c>
      <c r="AW99" s="81" t="s">
        <v>564</v>
      </c>
      <c r="AX99" s="82"/>
      <c r="AY99" s="81">
        <v>1045.854</v>
      </c>
      <c r="AZ99" s="81">
        <v>6740</v>
      </c>
      <c r="BA99" s="81">
        <v>2140</v>
      </c>
      <c r="BB99" s="81">
        <v>0</v>
      </c>
      <c r="BC99" s="81">
        <v>0</v>
      </c>
      <c r="BD99" s="81">
        <v>0</v>
      </c>
      <c r="BE99" s="81" t="s">
        <v>564</v>
      </c>
      <c r="BF99" s="82"/>
      <c r="BG99" s="81">
        <v>0</v>
      </c>
      <c r="BH99" s="81">
        <v>0</v>
      </c>
      <c r="BI99" s="81">
        <v>13.795</v>
      </c>
      <c r="BJ99" s="81">
        <v>0</v>
      </c>
      <c r="BK99" s="81">
        <v>0</v>
      </c>
      <c r="BL99" s="81">
        <v>0</v>
      </c>
      <c r="BM99" s="82"/>
      <c r="BN99" s="81">
        <v>0</v>
      </c>
      <c r="BO99" s="81">
        <v>0</v>
      </c>
      <c r="BP99" s="81">
        <v>1</v>
      </c>
      <c r="BQ99" s="81">
        <v>0</v>
      </c>
      <c r="BR99" s="81">
        <v>0</v>
      </c>
      <c r="BS99" s="81">
        <v>0</v>
      </c>
      <c r="BT99"/>
      <c r="BU99" s="80">
        <v>13.795</v>
      </c>
      <c r="BV99" s="80">
        <v>0</v>
      </c>
      <c r="BW99" s="80">
        <v>0</v>
      </c>
      <c r="BX99" s="80">
        <v>0</v>
      </c>
      <c r="BY99" s="80">
        <v>0</v>
      </c>
      <c r="BZ99" s="80">
        <v>0</v>
      </c>
      <c r="CA99" s="80">
        <v>0</v>
      </c>
      <c r="CB99" s="80">
        <v>0</v>
      </c>
      <c r="CC99" s="80">
        <v>0</v>
      </c>
    </row>
    <row r="100" spans="1:81">
      <c r="A100" s="80" t="s">
        <v>1929</v>
      </c>
      <c r="B100" s="80">
        <v>50</v>
      </c>
      <c r="C100" s="80">
        <v>16</v>
      </c>
      <c r="D100" s="80">
        <v>3</v>
      </c>
      <c r="E100" s="80">
        <v>2019</v>
      </c>
      <c r="F100" s="80" t="s">
        <v>73</v>
      </c>
      <c r="G100" s="80" t="s">
        <v>1705</v>
      </c>
      <c r="H100" s="80" t="s">
        <v>1706</v>
      </c>
      <c r="I100" s="177"/>
      <c r="J100" s="81">
        <v>110.61058119828093</v>
      </c>
      <c r="K100" s="81">
        <v>0.69189875514279187</v>
      </c>
      <c r="L100" s="81">
        <v>10.275296726119594</v>
      </c>
      <c r="M100" s="81">
        <v>6.1898808057995138</v>
      </c>
      <c r="N100" s="81">
        <v>12.018646928267263</v>
      </c>
      <c r="O100" s="81">
        <v>6.7548516659383555</v>
      </c>
      <c r="P100" s="81">
        <v>10.980319820979771</v>
      </c>
      <c r="Q100" s="81">
        <v>0.35470212446471039</v>
      </c>
      <c r="R100" s="81">
        <v>9.6167576058665313E-2</v>
      </c>
      <c r="S100" s="81">
        <v>0</v>
      </c>
      <c r="T100" s="82"/>
      <c r="U100" s="81">
        <v>4544336</v>
      </c>
      <c r="V100" s="81">
        <v>257</v>
      </c>
      <c r="W100" s="81">
        <v>238</v>
      </c>
      <c r="X100" s="81">
        <v>1319</v>
      </c>
      <c r="Y100" s="81">
        <v>2478</v>
      </c>
      <c r="Z100" s="81">
        <v>4229</v>
      </c>
      <c r="AA100" s="81">
        <v>2280</v>
      </c>
      <c r="AB100" s="81">
        <v>5748</v>
      </c>
      <c r="AC100" s="81">
        <v>16958</v>
      </c>
      <c r="AD100" s="81">
        <v>0</v>
      </c>
      <c r="AE100" s="82"/>
      <c r="AF100" s="81">
        <v>36285750.906223297</v>
      </c>
      <c r="AG100" s="81">
        <v>478792.75034525979</v>
      </c>
      <c r="AH100" s="81">
        <v>1564935.053880357</v>
      </c>
      <c r="AI100" s="81">
        <v>8180349.401072707</v>
      </c>
      <c r="AJ100" s="81">
        <v>9196013.3325872384</v>
      </c>
      <c r="AK100" s="81">
        <v>0</v>
      </c>
      <c r="AL100" s="81">
        <v>0</v>
      </c>
      <c r="AM100" s="81">
        <v>782834.3290791671</v>
      </c>
      <c r="AN100" s="81">
        <v>0</v>
      </c>
      <c r="AO100" s="81">
        <v>0</v>
      </c>
      <c r="AP100" s="82"/>
      <c r="AQ100" s="81">
        <v>146</v>
      </c>
      <c r="AR100" s="81">
        <v>166</v>
      </c>
      <c r="AS100" s="81">
        <v>5</v>
      </c>
      <c r="AT100" s="81">
        <v>0</v>
      </c>
      <c r="AU100" s="81">
        <v>0</v>
      </c>
      <c r="AV100" s="81">
        <v>0</v>
      </c>
      <c r="AW100" s="81" t="s">
        <v>564</v>
      </c>
      <c r="AX100" s="82"/>
      <c r="AY100" s="81">
        <v>1101.2940000000001</v>
      </c>
      <c r="AZ100" s="81">
        <v>7482.4</v>
      </c>
      <c r="BA100" s="81">
        <v>2159.4</v>
      </c>
      <c r="BB100" s="81">
        <v>0</v>
      </c>
      <c r="BC100" s="81">
        <v>0</v>
      </c>
      <c r="BD100" s="81">
        <v>0</v>
      </c>
      <c r="BE100" s="81" t="s">
        <v>564</v>
      </c>
      <c r="BF100" s="82"/>
      <c r="BG100" s="81">
        <v>0</v>
      </c>
      <c r="BH100" s="81">
        <v>0</v>
      </c>
      <c r="BI100" s="81">
        <v>14.223000000000001</v>
      </c>
      <c r="BJ100" s="81">
        <v>0</v>
      </c>
      <c r="BK100" s="81">
        <v>0</v>
      </c>
      <c r="BL100" s="81">
        <v>0</v>
      </c>
      <c r="BM100" s="82"/>
      <c r="BN100" s="81">
        <v>0</v>
      </c>
      <c r="BO100" s="81">
        <v>0</v>
      </c>
      <c r="BP100" s="81">
        <v>1</v>
      </c>
      <c r="BQ100" s="81">
        <v>0</v>
      </c>
      <c r="BR100" s="81">
        <v>0</v>
      </c>
      <c r="BS100" s="81">
        <v>0</v>
      </c>
      <c r="BT100"/>
      <c r="BU100" s="80">
        <v>14.223000000000001</v>
      </c>
      <c r="BV100" s="80">
        <v>0</v>
      </c>
      <c r="BW100" s="80">
        <v>0</v>
      </c>
      <c r="BX100" s="80">
        <v>0</v>
      </c>
      <c r="BY100" s="80">
        <v>0</v>
      </c>
      <c r="BZ100" s="80">
        <v>0</v>
      </c>
      <c r="CA100" s="80">
        <v>0</v>
      </c>
      <c r="CB100" s="80">
        <v>0</v>
      </c>
      <c r="CC100" s="80">
        <v>0</v>
      </c>
    </row>
    <row r="101" spans="1:81">
      <c r="A101" s="80" t="s">
        <v>1930</v>
      </c>
      <c r="B101" s="80">
        <v>51</v>
      </c>
      <c r="C101" s="80">
        <v>17</v>
      </c>
      <c r="D101" s="80">
        <v>3</v>
      </c>
      <c r="E101" s="80">
        <v>2020</v>
      </c>
      <c r="F101" s="80" t="s">
        <v>218</v>
      </c>
      <c r="G101" s="80" t="s">
        <v>1705</v>
      </c>
      <c r="H101" s="80" t="s">
        <v>1706</v>
      </c>
      <c r="I101" s="177"/>
      <c r="J101" s="81">
        <v>90.619761968672222</v>
      </c>
      <c r="K101" s="81">
        <v>0.61108075316148425</v>
      </c>
      <c r="L101" s="81">
        <v>11.418135661894384</v>
      </c>
      <c r="M101" s="81">
        <v>5.8193795163084339</v>
      </c>
      <c r="N101" s="81">
        <v>11.069113574875786</v>
      </c>
      <c r="O101" s="81">
        <v>5.9238036166302406</v>
      </c>
      <c r="P101" s="81">
        <v>11.196712304852607</v>
      </c>
      <c r="Q101" s="81">
        <v>0.33396740083964971</v>
      </c>
      <c r="R101" s="81">
        <v>9.2937996639470305E-2</v>
      </c>
      <c r="S101" s="81">
        <v>0</v>
      </c>
      <c r="T101" s="82"/>
      <c r="U101" s="81">
        <v>4220384</v>
      </c>
      <c r="V101" s="81">
        <v>210</v>
      </c>
      <c r="W101" s="81">
        <v>235</v>
      </c>
      <c r="X101" s="81">
        <v>1304</v>
      </c>
      <c r="Y101" s="81">
        <v>2490</v>
      </c>
      <c r="Z101" s="81">
        <v>4233</v>
      </c>
      <c r="AA101" s="81">
        <v>2526</v>
      </c>
      <c r="AB101" s="81">
        <v>5664</v>
      </c>
      <c r="AC101" s="81">
        <v>16473.999999999996</v>
      </c>
      <c r="AD101" s="81">
        <v>0</v>
      </c>
      <c r="AE101" s="82"/>
      <c r="AF101" s="81">
        <v>32952367.608768091</v>
      </c>
      <c r="AG101" s="81">
        <v>391519.80271719763</v>
      </c>
      <c r="AH101" s="81">
        <v>1674450.0478850761</v>
      </c>
      <c r="AI101" s="81">
        <v>7487152.8821158865</v>
      </c>
      <c r="AJ101" s="81">
        <v>9433661.8672580365</v>
      </c>
      <c r="AK101" s="81"/>
      <c r="AL101" s="81"/>
      <c r="AM101" s="81">
        <v>739214.92835249961</v>
      </c>
      <c r="AN101" s="81"/>
      <c r="AO101" s="81"/>
      <c r="AP101" s="82"/>
      <c r="AQ101" s="81">
        <v>155</v>
      </c>
      <c r="AR101" s="81">
        <v>205</v>
      </c>
      <c r="AS101" s="81">
        <v>6</v>
      </c>
      <c r="AT101" s="81">
        <v>0</v>
      </c>
      <c r="AU101" s="81">
        <v>0</v>
      </c>
      <c r="AV101" s="81">
        <v>0</v>
      </c>
      <c r="AW101" s="81">
        <v>6</v>
      </c>
      <c r="AX101" s="82"/>
      <c r="AY101" s="81">
        <v>1168.0940000000001</v>
      </c>
      <c r="AZ101" s="81">
        <v>9403.4000000000015</v>
      </c>
      <c r="BA101" s="81">
        <v>1597.8</v>
      </c>
      <c r="BB101" s="81">
        <v>0</v>
      </c>
      <c r="BC101" s="81">
        <v>0</v>
      </c>
      <c r="BD101" s="81">
        <v>0</v>
      </c>
      <c r="BE101" s="81">
        <v>1597.8</v>
      </c>
      <c r="BF101" s="82"/>
      <c r="BG101" s="81">
        <v>0</v>
      </c>
      <c r="BH101" s="81">
        <v>0</v>
      </c>
      <c r="BI101" s="81">
        <v>13.773</v>
      </c>
      <c r="BJ101" s="81">
        <v>0</v>
      </c>
      <c r="BK101" s="81">
        <v>0</v>
      </c>
      <c r="BL101" s="81">
        <v>0</v>
      </c>
      <c r="BM101" s="82"/>
      <c r="BN101" s="81">
        <v>0</v>
      </c>
      <c r="BO101" s="81">
        <v>0</v>
      </c>
      <c r="BP101" s="81">
        <v>1</v>
      </c>
      <c r="BQ101" s="81">
        <v>0</v>
      </c>
      <c r="BR101" s="81">
        <v>0</v>
      </c>
      <c r="BS101" s="81">
        <v>0</v>
      </c>
      <c r="BT101"/>
      <c r="BU101" s="80">
        <v>13.773</v>
      </c>
      <c r="BV101" s="80">
        <v>0</v>
      </c>
      <c r="BW101" s="80">
        <v>0</v>
      </c>
      <c r="BX101" s="80">
        <v>0</v>
      </c>
      <c r="BY101" s="80">
        <v>0</v>
      </c>
      <c r="BZ101" s="80">
        <v>0</v>
      </c>
      <c r="CA101" s="80">
        <v>0</v>
      </c>
      <c r="CB101" s="80">
        <v>0</v>
      </c>
      <c r="CC101" s="80">
        <v>0</v>
      </c>
    </row>
    <row r="102" spans="1:81">
      <c r="A102" s="80" t="s">
        <v>1710</v>
      </c>
      <c r="B102" s="80">
        <v>51</v>
      </c>
      <c r="C102" s="80">
        <v>18</v>
      </c>
      <c r="D102" s="80">
        <v>3</v>
      </c>
      <c r="E102" s="80">
        <v>2021</v>
      </c>
      <c r="F102" s="80" t="s">
        <v>75</v>
      </c>
      <c r="G102" s="174" t="s">
        <v>1705</v>
      </c>
      <c r="H102" s="80" t="s">
        <v>1706</v>
      </c>
      <c r="I102" s="177"/>
      <c r="J102" s="81">
        <v>91.01789029656976</v>
      </c>
      <c r="K102" s="81">
        <v>0.58864039088252396</v>
      </c>
      <c r="L102" s="81">
        <v>10.420064363325418</v>
      </c>
      <c r="M102" s="81">
        <v>5.8777583371765454</v>
      </c>
      <c r="N102" s="81">
        <v>10.341504484950608</v>
      </c>
      <c r="O102" s="81">
        <v>5.6905053176151412</v>
      </c>
      <c r="P102" s="81">
        <v>11.731398424305768</v>
      </c>
      <c r="Q102" s="81">
        <v>0.32812960227167159</v>
      </c>
      <c r="R102" s="81">
        <v>7.0985504859788065E-2</v>
      </c>
      <c r="S102" s="81">
        <v>0</v>
      </c>
      <c r="T102" s="82"/>
      <c r="U102" s="81">
        <v>4353086</v>
      </c>
      <c r="V102" s="81">
        <v>210</v>
      </c>
      <c r="W102" s="81">
        <v>235</v>
      </c>
      <c r="X102" s="81">
        <v>1304</v>
      </c>
      <c r="Y102" s="81">
        <v>2449</v>
      </c>
      <c r="Z102" s="81">
        <v>4187</v>
      </c>
      <c r="AA102" s="81">
        <v>2581</v>
      </c>
      <c r="AB102" s="81">
        <v>5499</v>
      </c>
      <c r="AC102" s="81">
        <v>12196</v>
      </c>
      <c r="AD102" s="81">
        <v>0</v>
      </c>
      <c r="AE102" s="82"/>
      <c r="AF102" s="81">
        <v>33342765.036987238</v>
      </c>
      <c r="AG102" s="81">
        <v>398280.73515540711</v>
      </c>
      <c r="AH102" s="81">
        <v>1501241.9148617615</v>
      </c>
      <c r="AI102" s="81">
        <v>8169589.9062496694</v>
      </c>
      <c r="AJ102" s="81">
        <v>9041949.7182539552</v>
      </c>
      <c r="AK102" s="81">
        <v>0</v>
      </c>
      <c r="AL102" s="81">
        <v>0</v>
      </c>
      <c r="AM102" s="81">
        <v>721820.11905510828</v>
      </c>
      <c r="AN102" s="81">
        <v>0</v>
      </c>
      <c r="AO102" s="81">
        <v>0</v>
      </c>
      <c r="AP102" s="82"/>
      <c r="AQ102" s="81">
        <v>160</v>
      </c>
      <c r="AR102" s="81">
        <v>227</v>
      </c>
      <c r="AS102" s="81">
        <v>9</v>
      </c>
      <c r="AT102" s="81">
        <v>0</v>
      </c>
      <c r="AU102" s="81">
        <v>0</v>
      </c>
      <c r="AV102" s="81">
        <v>0</v>
      </c>
      <c r="AW102" s="81"/>
      <c r="AX102" s="82"/>
      <c r="AY102" s="81">
        <v>1211.4640000000011</v>
      </c>
      <c r="AZ102" s="81">
        <v>10491.7</v>
      </c>
      <c r="BA102" s="81">
        <v>1655.4</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1704</v>
      </c>
      <c r="B103" s="80">
        <v>51</v>
      </c>
      <c r="C103" s="80">
        <v>19</v>
      </c>
      <c r="D103" s="80">
        <v>3</v>
      </c>
      <c r="E103" s="80">
        <v>2022</v>
      </c>
      <c r="F103" s="80" t="s">
        <v>568</v>
      </c>
      <c r="G103" s="174" t="s">
        <v>1705</v>
      </c>
      <c r="H103" s="80" t="s">
        <v>1706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167</v>
      </c>
      <c r="AR103" s="81">
        <v>231</v>
      </c>
      <c r="AS103" s="81">
        <v>9</v>
      </c>
      <c r="AT103" s="81">
        <v>0</v>
      </c>
      <c r="AU103" s="81">
        <v>0</v>
      </c>
      <c r="AV103" s="81">
        <v>1</v>
      </c>
      <c r="AW103" s="81"/>
      <c r="AX103" s="82"/>
      <c r="AY103" s="81">
        <v>1257.8640000000009</v>
      </c>
      <c r="AZ103" s="81">
        <v>10690.5</v>
      </c>
      <c r="BA103" s="81">
        <v>1655.4</v>
      </c>
      <c r="BB103" s="81">
        <v>0</v>
      </c>
      <c r="BC103" s="81">
        <v>0</v>
      </c>
      <c r="BD103" s="81">
        <v>49</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1931</v>
      </c>
      <c r="B104" s="80">
        <v>18</v>
      </c>
      <c r="C104" s="80">
        <v>1</v>
      </c>
      <c r="D104" s="80">
        <v>2</v>
      </c>
      <c r="E104" s="80">
        <v>1990</v>
      </c>
      <c r="F104" s="80" t="s">
        <v>562</v>
      </c>
      <c r="G104" s="80" t="s">
        <v>1932</v>
      </c>
      <c r="H104" s="80" t="s">
        <v>1933</v>
      </c>
      <c r="I104" s="177"/>
      <c r="J104" s="81">
        <v>7.4102196628363464</v>
      </c>
      <c r="K104" s="81">
        <v>1.4849398540604657</v>
      </c>
      <c r="L104" s="81">
        <v>1.9487030116365958</v>
      </c>
      <c r="M104" s="81">
        <v>4.7741751432491082</v>
      </c>
      <c r="N104" s="81">
        <v>9.568665105543495</v>
      </c>
      <c r="O104" s="81">
        <v>5.3973666048816895</v>
      </c>
      <c r="P104" s="81">
        <v>8.5127906263262503</v>
      </c>
      <c r="Q104" s="81">
        <v>0.50207545875982218</v>
      </c>
      <c r="R104" s="81">
        <v>0</v>
      </c>
      <c r="S104" s="81">
        <v>0.54094374071062779</v>
      </c>
      <c r="T104" s="82"/>
      <c r="U104" s="81">
        <v>555131</v>
      </c>
      <c r="V104" s="81">
        <v>361</v>
      </c>
      <c r="W104" s="81">
        <v>36</v>
      </c>
      <c r="X104" s="81">
        <v>1897</v>
      </c>
      <c r="Y104" s="81">
        <v>2215</v>
      </c>
      <c r="Z104" s="81">
        <v>2220</v>
      </c>
      <c r="AA104" s="81">
        <v>2067</v>
      </c>
      <c r="AB104" s="81">
        <v>8152</v>
      </c>
      <c r="AC104" s="81">
        <v>0</v>
      </c>
      <c r="AD104" s="81">
        <v>0.54094374071062779</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1934</v>
      </c>
      <c r="B105" s="80">
        <v>19</v>
      </c>
      <c r="C105" s="80">
        <v>2</v>
      </c>
      <c r="D105" s="80">
        <v>2</v>
      </c>
      <c r="E105" s="80">
        <v>2005</v>
      </c>
      <c r="F105" s="80" t="s">
        <v>565</v>
      </c>
      <c r="G105" s="80" t="s">
        <v>1932</v>
      </c>
      <c r="H105" s="80" t="s">
        <v>1933</v>
      </c>
      <c r="I105" s="177"/>
      <c r="J105" s="81">
        <v>4.1675953344587846</v>
      </c>
      <c r="K105" s="81">
        <v>0.93145276874713956</v>
      </c>
      <c r="L105" s="81">
        <v>1.3255135365853981</v>
      </c>
      <c r="M105" s="81">
        <v>9.9125502731624575</v>
      </c>
      <c r="N105" s="81">
        <v>14.356192889024022</v>
      </c>
      <c r="O105" s="81">
        <v>7.7064319293096437</v>
      </c>
      <c r="P105" s="81">
        <v>7.4977372904790229</v>
      </c>
      <c r="Q105" s="81">
        <v>0.42477572886260712</v>
      </c>
      <c r="R105" s="81">
        <v>0</v>
      </c>
      <c r="S105" s="81">
        <v>0</v>
      </c>
      <c r="T105" s="82"/>
      <c r="U105" s="81">
        <v>237416</v>
      </c>
      <c r="V105" s="81">
        <v>233</v>
      </c>
      <c r="W105" s="81">
        <v>14</v>
      </c>
      <c r="X105" s="81">
        <v>1622</v>
      </c>
      <c r="Y105" s="81">
        <v>2484</v>
      </c>
      <c r="Z105" s="81">
        <v>3668</v>
      </c>
      <c r="AA105" s="81">
        <v>1491</v>
      </c>
      <c r="AB105" s="81">
        <v>7210</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1935</v>
      </c>
      <c r="B106" s="80">
        <v>20</v>
      </c>
      <c r="C106" s="80">
        <v>3</v>
      </c>
      <c r="D106" s="80">
        <v>2</v>
      </c>
      <c r="E106" s="80">
        <v>2006</v>
      </c>
      <c r="F106" s="80" t="s">
        <v>566</v>
      </c>
      <c r="G106" s="80" t="s">
        <v>1932</v>
      </c>
      <c r="H106" s="80" t="s">
        <v>1933</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1936</v>
      </c>
      <c r="B107" s="80">
        <v>21</v>
      </c>
      <c r="C107" s="80">
        <v>4</v>
      </c>
      <c r="D107" s="80">
        <v>2</v>
      </c>
      <c r="E107" s="80">
        <v>2007</v>
      </c>
      <c r="F107" s="80" t="s">
        <v>567</v>
      </c>
      <c r="G107" s="80" t="s">
        <v>1932</v>
      </c>
      <c r="H107" s="80" t="s">
        <v>1933</v>
      </c>
      <c r="I107" s="177"/>
      <c r="J107" s="81">
        <v>4.6312147920379996</v>
      </c>
      <c r="K107" s="81">
        <v>0.7096353687127942</v>
      </c>
      <c r="L107" s="81">
        <v>3.3704379874579331</v>
      </c>
      <c r="M107" s="81">
        <v>7.7726804056390728</v>
      </c>
      <c r="N107" s="81">
        <v>14.415326407710438</v>
      </c>
      <c r="O107" s="81">
        <v>7.3990794675297273</v>
      </c>
      <c r="P107" s="81">
        <v>7.3431490281376348</v>
      </c>
      <c r="Q107" s="81">
        <v>0.43182368515193481</v>
      </c>
      <c r="R107" s="81">
        <v>0</v>
      </c>
      <c r="S107" s="81">
        <v>0</v>
      </c>
      <c r="T107" s="82"/>
      <c r="U107" s="81">
        <v>366266</v>
      </c>
      <c r="V107" s="81">
        <v>237</v>
      </c>
      <c r="W107" s="81">
        <v>39</v>
      </c>
      <c r="X107" s="81">
        <v>1626</v>
      </c>
      <c r="Y107" s="81">
        <v>2476</v>
      </c>
      <c r="Z107" s="81">
        <v>3661</v>
      </c>
      <c r="AA107" s="81">
        <v>1438</v>
      </c>
      <c r="AB107" s="81">
        <v>6942</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1937</v>
      </c>
      <c r="B108" s="80">
        <v>22</v>
      </c>
      <c r="C108" s="80">
        <v>5</v>
      </c>
      <c r="D108" s="80">
        <v>2</v>
      </c>
      <c r="E108" s="80">
        <v>2008</v>
      </c>
      <c r="F108" s="80" t="s">
        <v>84</v>
      </c>
      <c r="G108" s="80" t="s">
        <v>1932</v>
      </c>
      <c r="H108" s="80" t="s">
        <v>1933</v>
      </c>
      <c r="I108" s="177"/>
      <c r="J108" s="81">
        <v>3.8494153269290932</v>
      </c>
      <c r="K108" s="81">
        <v>0.53681829125426495</v>
      </c>
      <c r="L108" s="81">
        <v>3.0369748746076932</v>
      </c>
      <c r="M108" s="81">
        <v>8.1250905383337617</v>
      </c>
      <c r="N108" s="81">
        <v>11.896576916487961</v>
      </c>
      <c r="O108" s="81">
        <v>7.1560006039423802</v>
      </c>
      <c r="P108" s="81">
        <v>7.2021626961801717</v>
      </c>
      <c r="Q108" s="81">
        <v>0.42343502734326421</v>
      </c>
      <c r="R108" s="81">
        <v>0</v>
      </c>
      <c r="S108" s="81">
        <v>0.71919281462855922</v>
      </c>
      <c r="T108" s="82"/>
      <c r="U108" s="81">
        <v>314025</v>
      </c>
      <c r="V108" s="81">
        <v>237</v>
      </c>
      <c r="W108" s="81">
        <v>39</v>
      </c>
      <c r="X108" s="81">
        <v>1626</v>
      </c>
      <c r="Y108" s="81">
        <v>2491</v>
      </c>
      <c r="Z108" s="81">
        <v>3665</v>
      </c>
      <c r="AA108" s="81">
        <v>1412</v>
      </c>
      <c r="AB108" s="81">
        <v>6919</v>
      </c>
      <c r="AC108" s="81">
        <v>0</v>
      </c>
      <c r="AD108" s="81">
        <v>0.71919281462855922</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1938</v>
      </c>
      <c r="B109" s="80">
        <v>23</v>
      </c>
      <c r="C109" s="80">
        <v>6</v>
      </c>
      <c r="D109" s="80">
        <v>2</v>
      </c>
      <c r="E109" s="80">
        <v>2009</v>
      </c>
      <c r="F109" s="80" t="s">
        <v>85</v>
      </c>
      <c r="G109" s="80" t="s">
        <v>1932</v>
      </c>
      <c r="H109" s="80" t="s">
        <v>1933</v>
      </c>
      <c r="I109" s="177"/>
      <c r="J109" s="81">
        <v>4.7355590037225079</v>
      </c>
      <c r="K109" s="81">
        <v>0.659448100352932</v>
      </c>
      <c r="L109" s="81">
        <v>1.5953087030010893</v>
      </c>
      <c r="M109" s="81">
        <v>8.3783740297872864</v>
      </c>
      <c r="N109" s="81">
        <v>11.892110009717745</v>
      </c>
      <c r="O109" s="81">
        <v>7.2795691457234017</v>
      </c>
      <c r="P109" s="81">
        <v>6.9409342590954246</v>
      </c>
      <c r="Q109" s="81">
        <v>0.39841001947302468</v>
      </c>
      <c r="R109" s="81">
        <v>0</v>
      </c>
      <c r="S109" s="81">
        <v>0.71850198108300778</v>
      </c>
      <c r="T109" s="82"/>
      <c r="U109" s="81">
        <v>284248</v>
      </c>
      <c r="V109" s="81">
        <v>253</v>
      </c>
      <c r="W109" s="81">
        <v>34</v>
      </c>
      <c r="X109" s="81">
        <v>1607</v>
      </c>
      <c r="Y109" s="81">
        <v>2513</v>
      </c>
      <c r="Z109" s="81">
        <v>3680</v>
      </c>
      <c r="AA109" s="81">
        <v>1397</v>
      </c>
      <c r="AB109" s="81">
        <v>6834</v>
      </c>
      <c r="AC109" s="81">
        <v>0</v>
      </c>
      <c r="AD109" s="81">
        <v>0.71850198108300778</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1939</v>
      </c>
      <c r="B110" s="80">
        <v>24</v>
      </c>
      <c r="C110" s="80">
        <v>7</v>
      </c>
      <c r="D110" s="80">
        <v>2</v>
      </c>
      <c r="E110" s="80">
        <v>2010</v>
      </c>
      <c r="F110" s="80" t="s">
        <v>86</v>
      </c>
      <c r="G110" s="80" t="s">
        <v>1932</v>
      </c>
      <c r="H110" s="80" t="s">
        <v>1933</v>
      </c>
      <c r="I110" s="177"/>
      <c r="J110" s="81">
        <v>3.6249257936821606</v>
      </c>
      <c r="K110" s="81">
        <v>0.65367164486679652</v>
      </c>
      <c r="L110" s="81">
        <v>1.5368372223732034</v>
      </c>
      <c r="M110" s="81">
        <v>7.8692009064783788</v>
      </c>
      <c r="N110" s="81">
        <v>13.879041888774129</v>
      </c>
      <c r="O110" s="81">
        <v>7.2596818659465168</v>
      </c>
      <c r="P110" s="81">
        <v>6.9913219405134104</v>
      </c>
      <c r="Q110" s="81">
        <v>0.40909672355530202</v>
      </c>
      <c r="R110" s="81">
        <v>0</v>
      </c>
      <c r="S110" s="81">
        <v>0.74842723854406612</v>
      </c>
      <c r="T110" s="82"/>
      <c r="U110" s="81">
        <v>254509</v>
      </c>
      <c r="V110" s="81">
        <v>253</v>
      </c>
      <c r="W110" s="81">
        <v>34</v>
      </c>
      <c r="X110" s="81">
        <v>1607</v>
      </c>
      <c r="Y110" s="81">
        <v>2507</v>
      </c>
      <c r="Z110" s="81">
        <v>3687</v>
      </c>
      <c r="AA110" s="81">
        <v>1372</v>
      </c>
      <c r="AB110" s="81">
        <v>6724</v>
      </c>
      <c r="AC110" s="81">
        <v>0</v>
      </c>
      <c r="AD110" s="81">
        <v>0.74842723854406612</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1940</v>
      </c>
      <c r="B111" s="80">
        <v>25</v>
      </c>
      <c r="C111" s="80">
        <v>8</v>
      </c>
      <c r="D111" s="80">
        <v>2</v>
      </c>
      <c r="E111" s="80">
        <v>2011</v>
      </c>
      <c r="F111" s="80" t="s">
        <v>87</v>
      </c>
      <c r="G111" s="80" t="s">
        <v>1932</v>
      </c>
      <c r="H111" s="80" t="s">
        <v>1933</v>
      </c>
      <c r="I111" s="177"/>
      <c r="J111" s="81">
        <v>4.7342850044874361</v>
      </c>
      <c r="K111" s="81">
        <v>0.88794796614849758</v>
      </c>
      <c r="L111" s="81">
        <v>1.3117196637665569</v>
      </c>
      <c r="M111" s="81">
        <v>9.0872848694568624</v>
      </c>
      <c r="N111" s="81">
        <v>12.881187243520239</v>
      </c>
      <c r="O111" s="81">
        <v>7.0378693283410811</v>
      </c>
      <c r="P111" s="81">
        <v>6.2993863764661837</v>
      </c>
      <c r="Q111" s="81">
        <v>0.46429973714155137</v>
      </c>
      <c r="R111" s="81">
        <v>0</v>
      </c>
      <c r="S111" s="81">
        <v>0.5507939811686352</v>
      </c>
      <c r="T111" s="82"/>
      <c r="U111" s="81">
        <v>256580</v>
      </c>
      <c r="V111" s="81">
        <v>253</v>
      </c>
      <c r="W111" s="81">
        <v>34</v>
      </c>
      <c r="X111" s="81">
        <v>1607</v>
      </c>
      <c r="Y111" s="81">
        <v>2495</v>
      </c>
      <c r="Z111" s="81">
        <v>3652</v>
      </c>
      <c r="AA111" s="81">
        <v>1273</v>
      </c>
      <c r="AB111" s="81">
        <v>6616</v>
      </c>
      <c r="AC111" s="81">
        <v>0</v>
      </c>
      <c r="AD111" s="81">
        <v>0.5507939811686352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1941</v>
      </c>
      <c r="B112" s="80">
        <v>26</v>
      </c>
      <c r="C112" s="80">
        <v>9</v>
      </c>
      <c r="D112" s="80">
        <v>2</v>
      </c>
      <c r="E112" s="80">
        <v>2012</v>
      </c>
      <c r="F112" s="80" t="s">
        <v>88</v>
      </c>
      <c r="G112" s="80" t="s">
        <v>1932</v>
      </c>
      <c r="H112" s="80" t="s">
        <v>1933</v>
      </c>
      <c r="I112" s="177"/>
      <c r="J112" s="81">
        <v>3.9919010012062905</v>
      </c>
      <c r="K112" s="81">
        <v>0.82549493668067742</v>
      </c>
      <c r="L112" s="81">
        <v>1.2952576811521279</v>
      </c>
      <c r="M112" s="81">
        <v>9.0414916219094312</v>
      </c>
      <c r="N112" s="81">
        <v>13.785424704919174</v>
      </c>
      <c r="O112" s="81">
        <v>7.0302860445191495</v>
      </c>
      <c r="P112" s="81">
        <v>6.2456484993616579</v>
      </c>
      <c r="Q112" s="81">
        <v>0.49537716629704281</v>
      </c>
      <c r="R112" s="81">
        <v>0</v>
      </c>
      <c r="S112" s="81">
        <v>0.6027341266981564</v>
      </c>
      <c r="T112" s="82"/>
      <c r="U112" s="81">
        <v>251270</v>
      </c>
      <c r="V112" s="81">
        <v>253</v>
      </c>
      <c r="W112" s="81">
        <v>34</v>
      </c>
      <c r="X112" s="81">
        <v>1607</v>
      </c>
      <c r="Y112" s="81">
        <v>2499</v>
      </c>
      <c r="Z112" s="81">
        <v>3677</v>
      </c>
      <c r="AA112" s="81">
        <v>1255</v>
      </c>
      <c r="AB112" s="81">
        <v>6497</v>
      </c>
      <c r="AC112" s="81">
        <v>0</v>
      </c>
      <c r="AD112" s="81">
        <v>0.6027341266981564</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1942</v>
      </c>
      <c r="B113" s="80">
        <v>27</v>
      </c>
      <c r="C113" s="80">
        <v>10</v>
      </c>
      <c r="D113" s="80">
        <v>2</v>
      </c>
      <c r="E113" s="80">
        <v>2013</v>
      </c>
      <c r="F113" s="80" t="s">
        <v>89</v>
      </c>
      <c r="G113" s="80" t="s">
        <v>1932</v>
      </c>
      <c r="H113" s="80" t="s">
        <v>1933</v>
      </c>
      <c r="I113" s="177"/>
      <c r="J113" s="81">
        <v>3.9669702392375399</v>
      </c>
      <c r="K113" s="81">
        <v>0.74910622040321417</v>
      </c>
      <c r="L113" s="81">
        <v>1.0257930541448004</v>
      </c>
      <c r="M113" s="81">
        <v>8.9213722546868777</v>
      </c>
      <c r="N113" s="81">
        <v>15.673215925721188</v>
      </c>
      <c r="O113" s="81">
        <v>6.8158338352330379</v>
      </c>
      <c r="P113" s="81">
        <v>6.5139542519589835</v>
      </c>
      <c r="Q113" s="81">
        <v>0.498174028662559</v>
      </c>
      <c r="R113" s="81">
        <v>0</v>
      </c>
      <c r="S113" s="81">
        <v>0.74620978771911173</v>
      </c>
      <c r="T113" s="82"/>
      <c r="U113" s="81">
        <v>237630</v>
      </c>
      <c r="V113" s="81">
        <v>253</v>
      </c>
      <c r="W113" s="81">
        <v>34</v>
      </c>
      <c r="X113" s="81">
        <v>1607</v>
      </c>
      <c r="Y113" s="81">
        <v>2491</v>
      </c>
      <c r="Z113" s="81">
        <v>3724</v>
      </c>
      <c r="AA113" s="81">
        <v>1304</v>
      </c>
      <c r="AB113" s="81">
        <v>6440</v>
      </c>
      <c r="AC113" s="81">
        <v>0</v>
      </c>
      <c r="AD113" s="81">
        <v>0.74620978771911173</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1943</v>
      </c>
      <c r="B114" s="80">
        <v>28</v>
      </c>
      <c r="C114" s="80">
        <v>11</v>
      </c>
      <c r="D114" s="80">
        <v>2</v>
      </c>
      <c r="E114" s="80">
        <v>2014</v>
      </c>
      <c r="F114" s="80" t="s">
        <v>90</v>
      </c>
      <c r="G114" s="80" t="s">
        <v>1932</v>
      </c>
      <c r="H114" s="80" t="s">
        <v>1933</v>
      </c>
      <c r="I114" s="177"/>
      <c r="J114" s="81">
        <v>3.7971625995000338</v>
      </c>
      <c r="K114" s="81">
        <v>0.54072247798577167</v>
      </c>
      <c r="L114" s="81">
        <v>1.8053577562687255</v>
      </c>
      <c r="M114" s="81">
        <v>7.4226845029237021</v>
      </c>
      <c r="N114" s="81">
        <v>12.659619575146259</v>
      </c>
      <c r="O114" s="81">
        <v>6.41586972150672</v>
      </c>
      <c r="P114" s="81">
        <v>6.4423856358416822</v>
      </c>
      <c r="Q114" s="81">
        <v>0.46995974712283956</v>
      </c>
      <c r="R114" s="81">
        <v>0</v>
      </c>
      <c r="S114" s="81">
        <v>0.57246146822166133</v>
      </c>
      <c r="T114" s="82"/>
      <c r="U114" s="81">
        <v>299410</v>
      </c>
      <c r="V114" s="81">
        <v>171</v>
      </c>
      <c r="W114" s="81">
        <v>37</v>
      </c>
      <c r="X114" s="81">
        <v>1369</v>
      </c>
      <c r="Y114" s="81">
        <v>2484</v>
      </c>
      <c r="Z114" s="81">
        <v>3692</v>
      </c>
      <c r="AA114" s="81">
        <v>1283</v>
      </c>
      <c r="AB114" s="81">
        <v>6332</v>
      </c>
      <c r="AC114" s="81">
        <v>0</v>
      </c>
      <c r="AD114" s="81">
        <v>0.57246146822166133</v>
      </c>
      <c r="AE114" s="82"/>
      <c r="AF114" s="81">
        <v>3891554.6441176906</v>
      </c>
      <c r="AG114" s="81">
        <v>398619.41397573444</v>
      </c>
      <c r="AH114" s="81">
        <v>478919.98203703715</v>
      </c>
      <c r="AI114" s="81">
        <v>8670216.3981780224</v>
      </c>
      <c r="AJ114" s="81">
        <v>12150872.685856011</v>
      </c>
      <c r="AK114" s="81">
        <v>0</v>
      </c>
      <c r="AL114" s="81">
        <v>0</v>
      </c>
      <c r="AM114" s="81">
        <v>869288.97956282564</v>
      </c>
      <c r="AN114" s="81">
        <v>0</v>
      </c>
      <c r="AO114" s="81">
        <v>0</v>
      </c>
      <c r="AP114" s="82"/>
      <c r="AQ114" s="81">
        <v>40</v>
      </c>
      <c r="AR114" s="81">
        <v>4</v>
      </c>
      <c r="AS114" s="81">
        <v>0</v>
      </c>
      <c r="AT114" s="81">
        <v>0</v>
      </c>
      <c r="AU114" s="81">
        <v>0</v>
      </c>
      <c r="AV114" s="81">
        <v>0</v>
      </c>
      <c r="AW114" s="81" t="s">
        <v>564</v>
      </c>
      <c r="AX114" s="82"/>
      <c r="AY114" s="81">
        <v>172.1</v>
      </c>
      <c r="AZ114" s="81">
        <v>49.2</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1944</v>
      </c>
      <c r="B115" s="80">
        <v>29</v>
      </c>
      <c r="C115" s="80">
        <v>12</v>
      </c>
      <c r="D115" s="80">
        <v>2</v>
      </c>
      <c r="E115" s="80">
        <v>2015</v>
      </c>
      <c r="F115" s="80" t="s">
        <v>91</v>
      </c>
      <c r="G115" s="80" t="s">
        <v>1932</v>
      </c>
      <c r="H115" s="80" t="s">
        <v>1933</v>
      </c>
      <c r="I115" s="177"/>
      <c r="J115" s="81">
        <v>2.5812491013795609</v>
      </c>
      <c r="K115" s="81">
        <v>0.50996420128087094</v>
      </c>
      <c r="L115" s="81">
        <v>1.9327984275286858</v>
      </c>
      <c r="M115" s="81">
        <v>7.0492915612443374</v>
      </c>
      <c r="N115" s="81">
        <v>12.233623845016718</v>
      </c>
      <c r="O115" s="81">
        <v>6.2909601068534498</v>
      </c>
      <c r="P115" s="81">
        <v>6.2715692572046144</v>
      </c>
      <c r="Q115" s="81">
        <v>0.45069444507780909</v>
      </c>
      <c r="R115" s="81">
        <v>0</v>
      </c>
      <c r="S115" s="81">
        <v>0.70361297717243698</v>
      </c>
      <c r="T115" s="82"/>
      <c r="U115" s="81">
        <v>200317</v>
      </c>
      <c r="V115" s="81">
        <v>171</v>
      </c>
      <c r="W115" s="81">
        <v>37</v>
      </c>
      <c r="X115" s="81">
        <v>1369</v>
      </c>
      <c r="Y115" s="81">
        <v>2480</v>
      </c>
      <c r="Z115" s="81">
        <v>3655</v>
      </c>
      <c r="AA115" s="81">
        <v>1248</v>
      </c>
      <c r="AB115" s="81">
        <v>6203</v>
      </c>
      <c r="AC115" s="81">
        <v>0</v>
      </c>
      <c r="AD115" s="81">
        <v>0.70361297717243698</v>
      </c>
      <c r="AE115" s="82"/>
      <c r="AF115" s="81">
        <v>2810146.760741862</v>
      </c>
      <c r="AG115" s="81">
        <v>358632.80152817303</v>
      </c>
      <c r="AH115" s="81">
        <v>488426.92303915299</v>
      </c>
      <c r="AI115" s="81">
        <v>8748316.1547485422</v>
      </c>
      <c r="AJ115" s="81">
        <v>13166989.343883729</v>
      </c>
      <c r="AK115" s="81">
        <v>0</v>
      </c>
      <c r="AL115" s="81">
        <v>0</v>
      </c>
      <c r="AM115" s="81">
        <v>850095.12939365371</v>
      </c>
      <c r="AN115" s="81">
        <v>0</v>
      </c>
      <c r="AO115" s="81">
        <v>0</v>
      </c>
      <c r="AP115" s="82"/>
      <c r="AQ115" s="81">
        <v>46</v>
      </c>
      <c r="AR115" s="81">
        <v>4</v>
      </c>
      <c r="AS115" s="81">
        <v>0</v>
      </c>
      <c r="AT115" s="81">
        <v>0</v>
      </c>
      <c r="AU115" s="81">
        <v>0</v>
      </c>
      <c r="AV115" s="81">
        <v>0</v>
      </c>
      <c r="AW115" s="81" t="s">
        <v>564</v>
      </c>
      <c r="AX115" s="82"/>
      <c r="AY115" s="81">
        <v>211.3</v>
      </c>
      <c r="AZ115" s="81">
        <v>49.2</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1945</v>
      </c>
      <c r="B116" s="80">
        <v>30</v>
      </c>
      <c r="C116" s="80">
        <v>13</v>
      </c>
      <c r="D116" s="80">
        <v>2</v>
      </c>
      <c r="E116" s="80">
        <v>2016</v>
      </c>
      <c r="F116" s="80" t="s">
        <v>92</v>
      </c>
      <c r="G116" s="80" t="s">
        <v>1932</v>
      </c>
      <c r="H116" s="80" t="s">
        <v>1933</v>
      </c>
      <c r="I116" s="177"/>
      <c r="J116" s="81">
        <v>3.4843757137580842</v>
      </c>
      <c r="K116" s="81">
        <v>0.54206861518200067</v>
      </c>
      <c r="L116" s="81">
        <v>1.8314530870002297</v>
      </c>
      <c r="M116" s="81">
        <v>6.1273965812286493</v>
      </c>
      <c r="N116" s="81">
        <v>12.458166520918654</v>
      </c>
      <c r="O116" s="81">
        <v>6.1958629588743088</v>
      </c>
      <c r="P116" s="81">
        <v>6.1268483588505651</v>
      </c>
      <c r="Q116" s="81">
        <v>0.43184421828288538</v>
      </c>
      <c r="R116" s="81">
        <v>0</v>
      </c>
      <c r="S116" s="81">
        <v>0.99120542883999263</v>
      </c>
      <c r="T116" s="82"/>
      <c r="U116" s="81">
        <v>213294</v>
      </c>
      <c r="V116" s="81">
        <v>171</v>
      </c>
      <c r="W116" s="81">
        <v>37</v>
      </c>
      <c r="X116" s="81">
        <v>1369</v>
      </c>
      <c r="Y116" s="81">
        <v>2482</v>
      </c>
      <c r="Z116" s="81">
        <v>3644</v>
      </c>
      <c r="AA116" s="81">
        <v>1261</v>
      </c>
      <c r="AB116" s="81">
        <v>6114</v>
      </c>
      <c r="AC116" s="81">
        <v>0</v>
      </c>
      <c r="AD116" s="81">
        <v>0.99120542883999263</v>
      </c>
      <c r="AE116" s="82"/>
      <c r="AF116" s="81">
        <v>4366453.9663756546</v>
      </c>
      <c r="AG116" s="81">
        <v>377154.09838627162</v>
      </c>
      <c r="AH116" s="81">
        <v>329671.29550324759</v>
      </c>
      <c r="AI116" s="81">
        <v>8464108.0536200069</v>
      </c>
      <c r="AJ116" s="81">
        <v>13841771.784163941</v>
      </c>
      <c r="AK116" s="81">
        <v>0</v>
      </c>
      <c r="AL116" s="81">
        <v>0</v>
      </c>
      <c r="AM116" s="81">
        <v>838549.01730776695</v>
      </c>
      <c r="AN116" s="81">
        <v>0</v>
      </c>
      <c r="AO116" s="81">
        <v>0</v>
      </c>
      <c r="AP116" s="82"/>
      <c r="AQ116" s="81">
        <v>48</v>
      </c>
      <c r="AR116" s="81">
        <v>5</v>
      </c>
      <c r="AS116" s="81">
        <v>0</v>
      </c>
      <c r="AT116" s="81">
        <v>0</v>
      </c>
      <c r="AU116" s="81">
        <v>0</v>
      </c>
      <c r="AV116" s="81">
        <v>0</v>
      </c>
      <c r="AW116" s="81" t="s">
        <v>564</v>
      </c>
      <c r="AX116" s="82"/>
      <c r="AY116" s="81">
        <v>220.9</v>
      </c>
      <c r="AZ116" s="81">
        <v>98.699999999999989</v>
      </c>
      <c r="BA116" s="81">
        <v>0</v>
      </c>
      <c r="BB116" s="81">
        <v>0</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1946</v>
      </c>
      <c r="B117" s="80">
        <v>31</v>
      </c>
      <c r="C117" s="80">
        <v>14</v>
      </c>
      <c r="D117" s="80">
        <v>2</v>
      </c>
      <c r="E117" s="80">
        <v>2017</v>
      </c>
      <c r="F117" s="80" t="s">
        <v>71</v>
      </c>
      <c r="G117" s="80" t="s">
        <v>1932</v>
      </c>
      <c r="H117" s="80" t="s">
        <v>1933</v>
      </c>
      <c r="I117" s="177"/>
      <c r="J117" s="81">
        <v>3.4436577932279659</v>
      </c>
      <c r="K117" s="81">
        <v>0.5259580529578014</v>
      </c>
      <c r="L117" s="81">
        <v>1.7689272060335168</v>
      </c>
      <c r="M117" s="81">
        <v>5.5118102160825275</v>
      </c>
      <c r="N117" s="81">
        <v>13.448108984203527</v>
      </c>
      <c r="O117" s="81">
        <v>6.0914161445558417</v>
      </c>
      <c r="P117" s="81">
        <v>6.0735531313189464</v>
      </c>
      <c r="Q117" s="81">
        <v>0.4113065676877381</v>
      </c>
      <c r="R117" s="81">
        <v>0</v>
      </c>
      <c r="S117" s="81">
        <v>1.0282804643064232</v>
      </c>
      <c r="T117" s="82"/>
      <c r="U117" s="81">
        <v>261141</v>
      </c>
      <c r="V117" s="81">
        <v>171</v>
      </c>
      <c r="W117" s="81">
        <v>37</v>
      </c>
      <c r="X117" s="81">
        <v>1369</v>
      </c>
      <c r="Y117" s="81">
        <v>2492</v>
      </c>
      <c r="Z117" s="81">
        <v>3642</v>
      </c>
      <c r="AA117" s="81">
        <v>1258</v>
      </c>
      <c r="AB117" s="81">
        <v>6022</v>
      </c>
      <c r="AC117" s="81">
        <v>0</v>
      </c>
      <c r="AD117" s="81">
        <v>1.0282804643064229</v>
      </c>
      <c r="AE117" s="82"/>
      <c r="AF117" s="81">
        <v>4407106.3133482728</v>
      </c>
      <c r="AG117" s="81">
        <v>361105.40493108472</v>
      </c>
      <c r="AH117" s="81">
        <v>382534.4157287241</v>
      </c>
      <c r="AI117" s="81">
        <v>8066202.349195078</v>
      </c>
      <c r="AJ117" s="81">
        <v>13900193.138067391</v>
      </c>
      <c r="AK117" s="81">
        <v>0</v>
      </c>
      <c r="AL117" s="81">
        <v>0</v>
      </c>
      <c r="AM117" s="81">
        <v>827223.36446043395</v>
      </c>
      <c r="AN117" s="81">
        <v>0</v>
      </c>
      <c r="AO117" s="81">
        <v>0</v>
      </c>
      <c r="AP117" s="82"/>
      <c r="AQ117" s="81">
        <v>51</v>
      </c>
      <c r="AR117" s="81">
        <v>6</v>
      </c>
      <c r="AS117" s="81">
        <v>0</v>
      </c>
      <c r="AT117" s="81">
        <v>0</v>
      </c>
      <c r="AU117" s="81">
        <v>0</v>
      </c>
      <c r="AV117" s="81">
        <v>0</v>
      </c>
      <c r="AW117" s="81" t="s">
        <v>564</v>
      </c>
      <c r="AX117" s="82"/>
      <c r="AY117" s="81">
        <v>235.8</v>
      </c>
      <c r="AZ117" s="81">
        <v>148.19999999999999</v>
      </c>
      <c r="BA117" s="81">
        <v>0</v>
      </c>
      <c r="BB117" s="81">
        <v>0</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1947</v>
      </c>
      <c r="B118" s="80">
        <v>32</v>
      </c>
      <c r="C118" s="80">
        <v>15</v>
      </c>
      <c r="D118" s="80">
        <v>2</v>
      </c>
      <c r="E118" s="80">
        <v>2018</v>
      </c>
      <c r="F118" s="80" t="s">
        <v>93</v>
      </c>
      <c r="G118" s="80" t="s">
        <v>1932</v>
      </c>
      <c r="H118" s="80" t="s">
        <v>1933</v>
      </c>
      <c r="I118" s="177"/>
      <c r="J118" s="81">
        <v>3.4367727013736724</v>
      </c>
      <c r="K118" s="81">
        <v>0.49734955881548781</v>
      </c>
      <c r="L118" s="81">
        <v>1.6211894570428429</v>
      </c>
      <c r="M118" s="81">
        <v>5.7751834604885044</v>
      </c>
      <c r="N118" s="81">
        <v>11.390647828702122</v>
      </c>
      <c r="O118" s="81">
        <v>5.9244557778773457</v>
      </c>
      <c r="P118" s="81">
        <v>5.9796363456712536</v>
      </c>
      <c r="Q118" s="81">
        <v>0.37355915360055852</v>
      </c>
      <c r="R118" s="81">
        <v>0</v>
      </c>
      <c r="S118" s="81">
        <v>0.85700147233512947</v>
      </c>
      <c r="T118" s="82"/>
      <c r="U118" s="81">
        <v>234865</v>
      </c>
      <c r="V118" s="81">
        <v>171</v>
      </c>
      <c r="W118" s="81">
        <v>37</v>
      </c>
      <c r="X118" s="81">
        <v>1369</v>
      </c>
      <c r="Y118" s="81">
        <v>2477</v>
      </c>
      <c r="Z118" s="81">
        <v>3610</v>
      </c>
      <c r="AA118" s="81">
        <v>1251</v>
      </c>
      <c r="AB118" s="81">
        <v>5894</v>
      </c>
      <c r="AC118" s="81">
        <v>0</v>
      </c>
      <c r="AD118" s="81">
        <v>0.85700147233512947</v>
      </c>
      <c r="AE118" s="82"/>
      <c r="AF118" s="81">
        <v>4327915.9708715919</v>
      </c>
      <c r="AG118" s="81">
        <v>337875.17921471369</v>
      </c>
      <c r="AH118" s="81">
        <v>368637.12545930309</v>
      </c>
      <c r="AI118" s="81">
        <v>8146050.5891729137</v>
      </c>
      <c r="AJ118" s="81">
        <v>12492272.30359792</v>
      </c>
      <c r="AK118" s="81">
        <v>0</v>
      </c>
      <c r="AL118" s="81">
        <v>0</v>
      </c>
      <c r="AM118" s="81">
        <v>811315.64653445838</v>
      </c>
      <c r="AN118" s="81">
        <v>0</v>
      </c>
      <c r="AO118" s="81">
        <v>0</v>
      </c>
      <c r="AP118" s="82"/>
      <c r="AQ118" s="81">
        <v>52</v>
      </c>
      <c r="AR118" s="81">
        <v>7</v>
      </c>
      <c r="AS118" s="81">
        <v>0</v>
      </c>
      <c r="AT118" s="81">
        <v>0</v>
      </c>
      <c r="AU118" s="81">
        <v>0</v>
      </c>
      <c r="AV118" s="81">
        <v>0</v>
      </c>
      <c r="AW118" s="81" t="s">
        <v>564</v>
      </c>
      <c r="AX118" s="82"/>
      <c r="AY118" s="81">
        <v>241.8</v>
      </c>
      <c r="AZ118" s="81">
        <v>198.1</v>
      </c>
      <c r="BA118" s="81">
        <v>0</v>
      </c>
      <c r="BB118" s="81">
        <v>0</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1948</v>
      </c>
      <c r="B119" s="80">
        <v>33</v>
      </c>
      <c r="C119" s="80">
        <v>16</v>
      </c>
      <c r="D119" s="80">
        <v>2</v>
      </c>
      <c r="E119" s="80">
        <v>2019</v>
      </c>
      <c r="F119" s="80" t="s">
        <v>73</v>
      </c>
      <c r="G119" s="80" t="s">
        <v>1932</v>
      </c>
      <c r="H119" s="80" t="s">
        <v>1933</v>
      </c>
      <c r="I119" s="177"/>
      <c r="J119" s="81">
        <v>3.3257815148401635</v>
      </c>
      <c r="K119" s="81">
        <v>0.46609049883331644</v>
      </c>
      <c r="L119" s="81">
        <v>1.6362016910093027</v>
      </c>
      <c r="M119" s="81">
        <v>5.4578753494640502</v>
      </c>
      <c r="N119" s="81">
        <v>10.652252664900583</v>
      </c>
      <c r="O119" s="81">
        <v>5.7262102677675584</v>
      </c>
      <c r="P119" s="81">
        <v>5.6250059433791106</v>
      </c>
      <c r="Q119" s="81">
        <v>0.35525750357399749</v>
      </c>
      <c r="R119" s="81">
        <v>0</v>
      </c>
      <c r="S119" s="81">
        <v>0.88784941097584447</v>
      </c>
      <c r="T119" s="82"/>
      <c r="U119" s="81">
        <v>239710</v>
      </c>
      <c r="V119" s="81">
        <v>171</v>
      </c>
      <c r="W119" s="81">
        <v>37</v>
      </c>
      <c r="X119" s="81">
        <v>1369</v>
      </c>
      <c r="Y119" s="81">
        <v>2461</v>
      </c>
      <c r="Z119" s="81">
        <v>3585</v>
      </c>
      <c r="AA119" s="81">
        <v>1168</v>
      </c>
      <c r="AB119" s="81">
        <v>5757</v>
      </c>
      <c r="AC119" s="81">
        <v>0</v>
      </c>
      <c r="AD119" s="81">
        <v>0.88784941097584447</v>
      </c>
      <c r="AE119" s="82"/>
      <c r="AF119" s="81">
        <v>4472037.0364492163</v>
      </c>
      <c r="AG119" s="81">
        <v>325079.56456857239</v>
      </c>
      <c r="AH119" s="81">
        <v>383852.88181200047</v>
      </c>
      <c r="AI119" s="81">
        <v>7882656.7385743726</v>
      </c>
      <c r="AJ119" s="81">
        <v>11815487.339943802</v>
      </c>
      <c r="AK119" s="81">
        <v>0</v>
      </c>
      <c r="AL119" s="81">
        <v>0</v>
      </c>
      <c r="AM119" s="81">
        <v>784060.06132720341</v>
      </c>
      <c r="AN119" s="81">
        <v>0</v>
      </c>
      <c r="AO119" s="81">
        <v>0</v>
      </c>
      <c r="AP119" s="82"/>
      <c r="AQ119" s="81">
        <v>57</v>
      </c>
      <c r="AR119" s="81">
        <v>7</v>
      </c>
      <c r="AS119" s="81">
        <v>0</v>
      </c>
      <c r="AT119" s="81">
        <v>0</v>
      </c>
      <c r="AU119" s="81">
        <v>0</v>
      </c>
      <c r="AV119" s="81">
        <v>0</v>
      </c>
      <c r="AW119" s="81" t="s">
        <v>564</v>
      </c>
      <c r="AX119" s="82"/>
      <c r="AY119" s="81">
        <v>265.10000000000002</v>
      </c>
      <c r="AZ119" s="81">
        <v>197.7</v>
      </c>
      <c r="BA119" s="81">
        <v>0</v>
      </c>
      <c r="BB119" s="81">
        <v>0</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1949</v>
      </c>
      <c r="B120" s="80">
        <v>34</v>
      </c>
      <c r="C120" s="80">
        <v>17</v>
      </c>
      <c r="D120" s="80">
        <v>2</v>
      </c>
      <c r="E120" s="80">
        <v>2020</v>
      </c>
      <c r="F120" s="80" t="s">
        <v>218</v>
      </c>
      <c r="G120" s="80" t="s">
        <v>1932</v>
      </c>
      <c r="H120" s="80" t="s">
        <v>1933</v>
      </c>
      <c r="I120" s="177"/>
      <c r="J120" s="81">
        <v>3.022119640303746</v>
      </c>
      <c r="K120" s="81">
        <v>0.29444050639574099</v>
      </c>
      <c r="L120" s="81">
        <v>1.4401916600150886</v>
      </c>
      <c r="M120" s="81">
        <v>5.1745059727213594</v>
      </c>
      <c r="N120" s="81">
        <v>9.9964373259119004</v>
      </c>
      <c r="O120" s="81">
        <v>4.9889817843814805</v>
      </c>
      <c r="P120" s="81">
        <v>5.3146706466818197</v>
      </c>
      <c r="Q120" s="81">
        <v>0.33119613180019647</v>
      </c>
      <c r="R120" s="81">
        <v>0</v>
      </c>
      <c r="S120" s="81">
        <v>0.5270069500803487</v>
      </c>
      <c r="T120" s="82"/>
      <c r="U120" s="81">
        <v>229378</v>
      </c>
      <c r="V120" s="81">
        <v>93</v>
      </c>
      <c r="W120" s="81">
        <v>39</v>
      </c>
      <c r="X120" s="81">
        <v>1384</v>
      </c>
      <c r="Y120" s="81">
        <v>2455</v>
      </c>
      <c r="Z120" s="81">
        <v>3565</v>
      </c>
      <c r="AA120" s="81">
        <v>1199</v>
      </c>
      <c r="AB120" s="81">
        <v>5617</v>
      </c>
      <c r="AC120" s="81">
        <v>0</v>
      </c>
      <c r="AD120" s="81">
        <v>0.5270069500803487</v>
      </c>
      <c r="AE120" s="82"/>
      <c r="AF120" s="81">
        <v>4037572.0799463922</v>
      </c>
      <c r="AG120" s="81">
        <v>209433.63466127319</v>
      </c>
      <c r="AH120" s="81">
        <v>349186.37339442043</v>
      </c>
      <c r="AI120" s="81">
        <v>7958399.5830808142</v>
      </c>
      <c r="AJ120" s="81">
        <v>11380750.130909642</v>
      </c>
      <c r="AK120" s="81"/>
      <c r="AL120" s="81"/>
      <c r="AM120" s="81">
        <v>733080.90617160837</v>
      </c>
      <c r="AN120" s="81"/>
      <c r="AO120" s="81"/>
      <c r="AP120" s="82"/>
      <c r="AQ120" s="81">
        <v>57</v>
      </c>
      <c r="AR120" s="81">
        <v>7</v>
      </c>
      <c r="AS120" s="81">
        <v>0</v>
      </c>
      <c r="AT120" s="81">
        <v>0</v>
      </c>
      <c r="AU120" s="81">
        <v>0</v>
      </c>
      <c r="AV120" s="81">
        <v>0</v>
      </c>
      <c r="AW120" s="81">
        <v>0</v>
      </c>
      <c r="AX120" s="82"/>
      <c r="AY120" s="81">
        <v>265.10000000000002</v>
      </c>
      <c r="AZ120" s="81">
        <v>197.7</v>
      </c>
      <c r="BA120" s="81">
        <v>0</v>
      </c>
      <c r="BB120" s="81">
        <v>0</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1950</v>
      </c>
      <c r="B121" s="80">
        <v>34</v>
      </c>
      <c r="C121" s="80">
        <v>18</v>
      </c>
      <c r="D121" s="80">
        <v>2</v>
      </c>
      <c r="E121" s="80">
        <v>2021</v>
      </c>
      <c r="F121" s="80" t="s">
        <v>75</v>
      </c>
      <c r="G121" s="174" t="s">
        <v>1932</v>
      </c>
      <c r="H121" s="80" t="s">
        <v>1933</v>
      </c>
      <c r="I121" s="177"/>
      <c r="J121" s="81">
        <v>2.5989387987211803</v>
      </c>
      <c r="K121" s="81">
        <v>0.2880717271530725</v>
      </c>
      <c r="L121" s="81">
        <v>1.5060963543626507</v>
      </c>
      <c r="M121" s="81">
        <v>5.9785349658156433</v>
      </c>
      <c r="N121" s="81">
        <v>10.549678880809351</v>
      </c>
      <c r="O121" s="81">
        <v>4.7459385166257642</v>
      </c>
      <c r="P121" s="81">
        <v>5.4361691264896157</v>
      </c>
      <c r="Q121" s="81">
        <v>0.32765223605632821</v>
      </c>
      <c r="R121" s="81">
        <v>0</v>
      </c>
      <c r="S121" s="81">
        <v>0.57336100116396505</v>
      </c>
      <c r="T121" s="82"/>
      <c r="U121" s="81">
        <v>204757</v>
      </c>
      <c r="V121" s="81">
        <v>93</v>
      </c>
      <c r="W121" s="81">
        <v>39</v>
      </c>
      <c r="X121" s="81">
        <v>1384</v>
      </c>
      <c r="Y121" s="81">
        <v>2447</v>
      </c>
      <c r="Z121" s="81">
        <v>3492</v>
      </c>
      <c r="AA121" s="81">
        <v>1196</v>
      </c>
      <c r="AB121" s="81">
        <v>5491</v>
      </c>
      <c r="AC121" s="81">
        <v>0</v>
      </c>
      <c r="AD121" s="81">
        <v>0.57336100116396505</v>
      </c>
      <c r="AE121" s="82"/>
      <c r="AF121" s="81">
        <v>3532826.1165316836</v>
      </c>
      <c r="AG121" s="81">
        <v>196643.31070311461</v>
      </c>
      <c r="AH121" s="81">
        <v>320153.5697297203</v>
      </c>
      <c r="AI121" s="81">
        <v>9008995.3253053706</v>
      </c>
      <c r="AJ121" s="81">
        <v>12380740.669254526</v>
      </c>
      <c r="AK121" s="81">
        <v>0</v>
      </c>
      <c r="AL121" s="81">
        <v>0</v>
      </c>
      <c r="AM121" s="81">
        <v>720770.00795264577</v>
      </c>
      <c r="AN121" s="81">
        <v>0</v>
      </c>
      <c r="AO121" s="81">
        <v>0</v>
      </c>
      <c r="AP121" s="82"/>
      <c r="AQ121" s="81">
        <v>59</v>
      </c>
      <c r="AR121" s="81">
        <v>7</v>
      </c>
      <c r="AS121" s="81">
        <v>0</v>
      </c>
      <c r="AT121" s="81">
        <v>0</v>
      </c>
      <c r="AU121" s="81">
        <v>0</v>
      </c>
      <c r="AV121" s="81">
        <v>0</v>
      </c>
      <c r="AW121" s="81"/>
      <c r="AX121" s="82"/>
      <c r="AY121" s="81">
        <v>278.39999999999998</v>
      </c>
      <c r="AZ121" s="81">
        <v>197.7</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1951</v>
      </c>
      <c r="B122" s="80">
        <v>34</v>
      </c>
      <c r="C122" s="80">
        <v>19</v>
      </c>
      <c r="D122" s="80">
        <v>2</v>
      </c>
      <c r="E122" s="80">
        <v>2022</v>
      </c>
      <c r="F122" s="80" t="s">
        <v>568</v>
      </c>
      <c r="G122" s="174" t="s">
        <v>1932</v>
      </c>
      <c r="H122" s="80" t="s">
        <v>1933</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63</v>
      </c>
      <c r="AR122" s="81">
        <v>7</v>
      </c>
      <c r="AS122" s="81">
        <v>0</v>
      </c>
      <c r="AT122" s="81">
        <v>0</v>
      </c>
      <c r="AU122" s="81">
        <v>0</v>
      </c>
      <c r="AV122" s="81">
        <v>0</v>
      </c>
      <c r="AW122" s="81"/>
      <c r="AX122" s="82"/>
      <c r="AY122" s="81">
        <v>305.40000000000003</v>
      </c>
      <c r="AZ122" s="81">
        <v>197.7</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1952</v>
      </c>
      <c r="B123" s="80">
        <v>103</v>
      </c>
      <c r="C123" s="80">
        <v>1</v>
      </c>
      <c r="D123" s="80">
        <v>7</v>
      </c>
      <c r="E123" s="80">
        <v>1990</v>
      </c>
      <c r="F123" s="80" t="s">
        <v>562</v>
      </c>
      <c r="G123" s="80" t="s">
        <v>1953</v>
      </c>
      <c r="H123" s="80" t="s">
        <v>1954</v>
      </c>
      <c r="I123" s="177"/>
      <c r="J123" s="81">
        <v>8.9265709168595126</v>
      </c>
      <c r="K123" s="81">
        <v>0.86694546370642456</v>
      </c>
      <c r="L123" s="81">
        <v>22.333840779444369</v>
      </c>
      <c r="M123" s="81">
        <v>3.084117659695182</v>
      </c>
      <c r="N123" s="81">
        <v>8.1319962215073271</v>
      </c>
      <c r="O123" s="81">
        <v>5.7693472762992108</v>
      </c>
      <c r="P123" s="81">
        <v>9.1799759584330971</v>
      </c>
      <c r="Q123" s="81">
        <v>0.49179005620671984</v>
      </c>
      <c r="R123" s="81">
        <v>0</v>
      </c>
      <c r="S123" s="81">
        <v>0.4488414548233926</v>
      </c>
      <c r="T123" s="82"/>
      <c r="U123" s="81">
        <v>664522</v>
      </c>
      <c r="V123" s="81">
        <v>253</v>
      </c>
      <c r="W123" s="81">
        <v>241</v>
      </c>
      <c r="X123" s="81">
        <v>1160</v>
      </c>
      <c r="Y123" s="81">
        <v>2110</v>
      </c>
      <c r="Z123" s="81">
        <v>2373</v>
      </c>
      <c r="AA123" s="81">
        <v>2229</v>
      </c>
      <c r="AB123" s="81">
        <v>7985</v>
      </c>
      <c r="AC123" s="81">
        <v>0</v>
      </c>
      <c r="AD123" s="81">
        <v>0.4488414548233926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1955</v>
      </c>
      <c r="B124" s="80">
        <v>104</v>
      </c>
      <c r="C124" s="80">
        <v>2</v>
      </c>
      <c r="D124" s="80">
        <v>7</v>
      </c>
      <c r="E124" s="80">
        <v>2005</v>
      </c>
      <c r="F124" s="80" t="s">
        <v>565</v>
      </c>
      <c r="G124" s="80" t="s">
        <v>1953</v>
      </c>
      <c r="H124" s="80" t="s">
        <v>1954</v>
      </c>
      <c r="I124" s="177"/>
      <c r="J124" s="81">
        <v>10.853949742455184</v>
      </c>
      <c r="K124" s="81">
        <v>0.9213433059980185</v>
      </c>
      <c r="L124" s="81">
        <v>13.940986389505044</v>
      </c>
      <c r="M124" s="81">
        <v>4.7701178249498</v>
      </c>
      <c r="N124" s="81">
        <v>12.605739976340651</v>
      </c>
      <c r="O124" s="81">
        <v>7.2021942894420556</v>
      </c>
      <c r="P124" s="81">
        <v>10.137785632196989</v>
      </c>
      <c r="Q124" s="81">
        <v>0.41794161172695349</v>
      </c>
      <c r="R124" s="81">
        <v>0</v>
      </c>
      <c r="S124" s="81">
        <v>0.65638274569151145</v>
      </c>
      <c r="T124" s="82"/>
      <c r="U124" s="81">
        <v>876517</v>
      </c>
      <c r="V124" s="81">
        <v>286</v>
      </c>
      <c r="W124" s="81">
        <v>139</v>
      </c>
      <c r="X124" s="81">
        <v>755</v>
      </c>
      <c r="Y124" s="81">
        <v>2189</v>
      </c>
      <c r="Z124" s="81">
        <v>3428</v>
      </c>
      <c r="AA124" s="81">
        <v>2016</v>
      </c>
      <c r="AB124" s="81">
        <v>7094</v>
      </c>
      <c r="AC124" s="81">
        <v>0</v>
      </c>
      <c r="AD124" s="81">
        <v>0.65638274569151145</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1956</v>
      </c>
      <c r="B125" s="80">
        <v>105</v>
      </c>
      <c r="C125" s="80">
        <v>3</v>
      </c>
      <c r="D125" s="80">
        <v>7</v>
      </c>
      <c r="E125" s="80">
        <v>2006</v>
      </c>
      <c r="F125" s="80" t="s">
        <v>566</v>
      </c>
      <c r="G125" s="80" t="s">
        <v>1953</v>
      </c>
      <c r="H125" s="80" t="s">
        <v>1954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1957</v>
      </c>
      <c r="B126" s="80">
        <v>106</v>
      </c>
      <c r="C126" s="80">
        <v>4</v>
      </c>
      <c r="D126" s="80">
        <v>7</v>
      </c>
      <c r="E126" s="80">
        <v>2007</v>
      </c>
      <c r="F126" s="80" t="s">
        <v>567</v>
      </c>
      <c r="G126" s="80" t="s">
        <v>1953</v>
      </c>
      <c r="H126" s="80" t="s">
        <v>1954</v>
      </c>
      <c r="I126" s="177"/>
      <c r="J126" s="81">
        <v>9.5029832635158673</v>
      </c>
      <c r="K126" s="81">
        <v>0.78683948854768904</v>
      </c>
      <c r="L126" s="81">
        <v>12.074169936480839</v>
      </c>
      <c r="M126" s="81">
        <v>4.9646264056527736</v>
      </c>
      <c r="N126" s="81">
        <v>12.466629945654972</v>
      </c>
      <c r="O126" s="81">
        <v>6.8473316678477794</v>
      </c>
      <c r="P126" s="81">
        <v>10.161937806671691</v>
      </c>
      <c r="Q126" s="81">
        <v>0.4289000733394685</v>
      </c>
      <c r="R126" s="81">
        <v>0</v>
      </c>
      <c r="S126" s="81">
        <v>0.70517990931188146</v>
      </c>
      <c r="T126" s="82"/>
      <c r="U126" s="81">
        <v>861555</v>
      </c>
      <c r="V126" s="81">
        <v>260</v>
      </c>
      <c r="W126" s="81">
        <v>158</v>
      </c>
      <c r="X126" s="81">
        <v>1055</v>
      </c>
      <c r="Y126" s="81">
        <v>2172</v>
      </c>
      <c r="Z126" s="81">
        <v>3388</v>
      </c>
      <c r="AA126" s="81">
        <v>1990</v>
      </c>
      <c r="AB126" s="81">
        <v>6895</v>
      </c>
      <c r="AC126" s="81">
        <v>0</v>
      </c>
      <c r="AD126" s="81">
        <v>0.70517990931188146</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1958</v>
      </c>
      <c r="B127" s="80">
        <v>107</v>
      </c>
      <c r="C127" s="80">
        <v>5</v>
      </c>
      <c r="D127" s="80">
        <v>7</v>
      </c>
      <c r="E127" s="80">
        <v>2008</v>
      </c>
      <c r="F127" s="80" t="s">
        <v>84</v>
      </c>
      <c r="G127" s="80" t="s">
        <v>1953</v>
      </c>
      <c r="H127" s="80" t="s">
        <v>1954</v>
      </c>
      <c r="I127" s="177"/>
      <c r="J127" s="81">
        <v>10.39268032900004</v>
      </c>
      <c r="K127" s="81">
        <v>0.57190865733140495</v>
      </c>
      <c r="L127" s="81">
        <v>10.63420739929572</v>
      </c>
      <c r="M127" s="81">
        <v>5.2068765421578389</v>
      </c>
      <c r="N127" s="81">
        <v>10.259410841550903</v>
      </c>
      <c r="O127" s="81">
        <v>6.5507181517671729</v>
      </c>
      <c r="P127" s="81">
        <v>10.027940411253695</v>
      </c>
      <c r="Q127" s="81">
        <v>0.41547917338248602</v>
      </c>
      <c r="R127" s="81">
        <v>0</v>
      </c>
      <c r="S127" s="81">
        <v>0.58288050440816908</v>
      </c>
      <c r="T127" s="82"/>
      <c r="U127" s="81">
        <v>1017200</v>
      </c>
      <c r="V127" s="81">
        <v>260</v>
      </c>
      <c r="W127" s="81">
        <v>158</v>
      </c>
      <c r="X127" s="81">
        <v>1055</v>
      </c>
      <c r="Y127" s="81">
        <v>2171</v>
      </c>
      <c r="Z127" s="81">
        <v>3355</v>
      </c>
      <c r="AA127" s="81">
        <v>1966</v>
      </c>
      <c r="AB127" s="81">
        <v>6789</v>
      </c>
      <c r="AC127" s="81">
        <v>0</v>
      </c>
      <c r="AD127" s="81">
        <v>0.58288050440816908</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1959</v>
      </c>
      <c r="B128" s="80">
        <v>108</v>
      </c>
      <c r="C128" s="80">
        <v>6</v>
      </c>
      <c r="D128" s="80">
        <v>7</v>
      </c>
      <c r="E128" s="80">
        <v>2009</v>
      </c>
      <c r="F128" s="80" t="s">
        <v>85</v>
      </c>
      <c r="G128" s="80" t="s">
        <v>1953</v>
      </c>
      <c r="H128" s="80" t="s">
        <v>1954</v>
      </c>
      <c r="I128" s="177"/>
      <c r="J128" s="81">
        <v>14.168070929097828</v>
      </c>
      <c r="K128" s="81">
        <v>0.5869280866960519</v>
      </c>
      <c r="L128" s="81">
        <v>16.661918673758567</v>
      </c>
      <c r="M128" s="81">
        <v>5.5821851228912633</v>
      </c>
      <c r="N128" s="81">
        <v>9.8085021743853495</v>
      </c>
      <c r="O128" s="81">
        <v>6.6248035513662149</v>
      </c>
      <c r="P128" s="81">
        <v>9.6040271459065529</v>
      </c>
      <c r="Q128" s="81">
        <v>0.39053976008922919</v>
      </c>
      <c r="R128" s="81">
        <v>0</v>
      </c>
      <c r="S128" s="81">
        <v>0.79356241448093634</v>
      </c>
      <c r="T128" s="82"/>
      <c r="U128" s="81">
        <v>1059196</v>
      </c>
      <c r="V128" s="81">
        <v>216</v>
      </c>
      <c r="W128" s="81">
        <v>339</v>
      </c>
      <c r="X128" s="81">
        <v>1136</v>
      </c>
      <c r="Y128" s="81">
        <v>2179</v>
      </c>
      <c r="Z128" s="81">
        <v>3349</v>
      </c>
      <c r="AA128" s="81">
        <v>1933</v>
      </c>
      <c r="AB128" s="81">
        <v>6699</v>
      </c>
      <c r="AC128" s="81">
        <v>0</v>
      </c>
      <c r="AD128" s="81">
        <v>0.79356241448093634</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8.3740000000000006</v>
      </c>
      <c r="BL128" s="81">
        <v>0</v>
      </c>
      <c r="BM128" s="82"/>
      <c r="BN128" s="81">
        <v>0</v>
      </c>
      <c r="BO128" s="81">
        <v>0</v>
      </c>
      <c r="BP128" s="81">
        <v>0</v>
      </c>
      <c r="BQ128" s="81">
        <v>0</v>
      </c>
      <c r="BR128" s="81">
        <v>1</v>
      </c>
      <c r="BS128" s="81">
        <v>0</v>
      </c>
      <c r="BT128"/>
      <c r="BU128" s="80"/>
      <c r="BV128" s="80"/>
      <c r="BW128" s="80"/>
      <c r="BX128" s="80"/>
      <c r="BY128" s="80"/>
      <c r="BZ128" s="80"/>
      <c r="CA128" s="80"/>
      <c r="CB128" s="80"/>
      <c r="CC128" s="80"/>
    </row>
    <row r="129" spans="1:81">
      <c r="A129" s="80" t="s">
        <v>1960</v>
      </c>
      <c r="B129" s="80">
        <v>109</v>
      </c>
      <c r="C129" s="80">
        <v>7</v>
      </c>
      <c r="D129" s="80">
        <v>7</v>
      </c>
      <c r="E129" s="80">
        <v>2010</v>
      </c>
      <c r="F129" s="80" t="s">
        <v>86</v>
      </c>
      <c r="G129" s="80" t="s">
        <v>1953</v>
      </c>
      <c r="H129" s="80" t="s">
        <v>1954</v>
      </c>
      <c r="I129" s="177"/>
      <c r="J129" s="81">
        <v>11.024221065802314</v>
      </c>
      <c r="K129" s="81">
        <v>0.55966112585658023</v>
      </c>
      <c r="L129" s="81">
        <v>15.453689265171359</v>
      </c>
      <c r="M129" s="81">
        <v>5.3308919293243235</v>
      </c>
      <c r="N129" s="81">
        <v>10.230695059847523</v>
      </c>
      <c r="O129" s="81">
        <v>6.5665958836266975</v>
      </c>
      <c r="P129" s="81">
        <v>9.7379127028579653</v>
      </c>
      <c r="Q129" s="81">
        <v>0.40216081836712464</v>
      </c>
      <c r="R129" s="81">
        <v>0</v>
      </c>
      <c r="S129" s="81">
        <v>0.60374231283724122</v>
      </c>
      <c r="T129" s="82"/>
      <c r="U129" s="81">
        <v>968574</v>
      </c>
      <c r="V129" s="81">
        <v>216</v>
      </c>
      <c r="W129" s="81">
        <v>339</v>
      </c>
      <c r="X129" s="81">
        <v>1136</v>
      </c>
      <c r="Y129" s="81">
        <v>2187</v>
      </c>
      <c r="Z129" s="81">
        <v>3335</v>
      </c>
      <c r="AA129" s="81">
        <v>1911</v>
      </c>
      <c r="AB129" s="81">
        <v>6610</v>
      </c>
      <c r="AC129" s="81">
        <v>0</v>
      </c>
      <c r="AD129" s="81">
        <v>0.60374231283724122</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16.257999999999999</v>
      </c>
      <c r="BL129" s="81">
        <v>0</v>
      </c>
      <c r="BM129" s="82"/>
      <c r="BN129" s="81">
        <v>0</v>
      </c>
      <c r="BO129" s="81">
        <v>0</v>
      </c>
      <c r="BP129" s="81">
        <v>0</v>
      </c>
      <c r="BQ129" s="81">
        <v>0</v>
      </c>
      <c r="BR129" s="81">
        <v>1</v>
      </c>
      <c r="BS129" s="81">
        <v>0</v>
      </c>
      <c r="BT129"/>
      <c r="BU129" s="80">
        <v>0</v>
      </c>
      <c r="BV129" s="80">
        <v>16.062000000000001</v>
      </c>
      <c r="BW129" s="80">
        <v>0.19600000000000001</v>
      </c>
      <c r="BX129" s="80">
        <v>0</v>
      </c>
      <c r="BY129" s="80">
        <v>0</v>
      </c>
      <c r="BZ129" s="80">
        <v>0</v>
      </c>
      <c r="CA129" s="80">
        <v>0</v>
      </c>
      <c r="CB129" s="80">
        <v>0</v>
      </c>
      <c r="CC129" s="80">
        <v>0</v>
      </c>
    </row>
    <row r="130" spans="1:81">
      <c r="A130" s="80" t="s">
        <v>1961</v>
      </c>
      <c r="B130" s="80">
        <v>110</v>
      </c>
      <c r="C130" s="80">
        <v>8</v>
      </c>
      <c r="D130" s="80">
        <v>7</v>
      </c>
      <c r="E130" s="80">
        <v>2011</v>
      </c>
      <c r="F130" s="80" t="s">
        <v>87</v>
      </c>
      <c r="G130" s="80" t="s">
        <v>1953</v>
      </c>
      <c r="H130" s="80" t="s">
        <v>1954</v>
      </c>
      <c r="I130" s="177"/>
      <c r="J130" s="81">
        <v>9.7293209335379522</v>
      </c>
      <c r="K130" s="81">
        <v>0.68300070644316957</v>
      </c>
      <c r="L130" s="81">
        <v>16.92664081196353</v>
      </c>
      <c r="M130" s="81">
        <v>6.5659561645648985</v>
      </c>
      <c r="N130" s="81">
        <v>12.386543345489358</v>
      </c>
      <c r="O130" s="81">
        <v>6.3132694193990639</v>
      </c>
      <c r="P130" s="81">
        <v>8.9666049600602715</v>
      </c>
      <c r="Q130" s="81">
        <v>0.45777315377483968</v>
      </c>
      <c r="R130" s="81">
        <v>0</v>
      </c>
      <c r="S130" s="81">
        <v>0.59310597019569589</v>
      </c>
      <c r="T130" s="82"/>
      <c r="U130" s="81">
        <v>946662</v>
      </c>
      <c r="V130" s="81">
        <v>216</v>
      </c>
      <c r="W130" s="81">
        <v>339</v>
      </c>
      <c r="X130" s="81">
        <v>1136</v>
      </c>
      <c r="Y130" s="81">
        <v>2178</v>
      </c>
      <c r="Z130" s="81">
        <v>3276</v>
      </c>
      <c r="AA130" s="81">
        <v>1812</v>
      </c>
      <c r="AB130" s="81">
        <v>6523</v>
      </c>
      <c r="AC130" s="81">
        <v>0</v>
      </c>
      <c r="AD130" s="81">
        <v>0.59310597019569589</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17.577000000000002</v>
      </c>
      <c r="BL130" s="81">
        <v>0</v>
      </c>
      <c r="BM130" s="82"/>
      <c r="BN130" s="81">
        <v>0</v>
      </c>
      <c r="BO130" s="81">
        <v>0</v>
      </c>
      <c r="BP130" s="81">
        <v>0</v>
      </c>
      <c r="BQ130" s="81">
        <v>0</v>
      </c>
      <c r="BR130" s="81">
        <v>1</v>
      </c>
      <c r="BS130" s="81">
        <v>0</v>
      </c>
      <c r="BT130"/>
      <c r="BU130" s="80">
        <v>0</v>
      </c>
      <c r="BV130" s="80">
        <v>17.577000000000002</v>
      </c>
      <c r="BW130" s="80">
        <v>0</v>
      </c>
      <c r="BX130" s="80">
        <v>0</v>
      </c>
      <c r="BY130" s="80">
        <v>0</v>
      </c>
      <c r="BZ130" s="80">
        <v>0</v>
      </c>
      <c r="CA130" s="80">
        <v>0</v>
      </c>
      <c r="CB130" s="80">
        <v>0</v>
      </c>
      <c r="CC130" s="80">
        <v>0</v>
      </c>
    </row>
    <row r="131" spans="1:81">
      <c r="A131" s="80" t="s">
        <v>1962</v>
      </c>
      <c r="B131" s="80">
        <v>111</v>
      </c>
      <c r="C131" s="80">
        <v>9</v>
      </c>
      <c r="D131" s="80">
        <v>7</v>
      </c>
      <c r="E131" s="80">
        <v>2012</v>
      </c>
      <c r="F131" s="80" t="s">
        <v>88</v>
      </c>
      <c r="G131" s="80" t="s">
        <v>1953</v>
      </c>
      <c r="H131" s="80" t="s">
        <v>1954</v>
      </c>
      <c r="I131" s="177"/>
      <c r="J131" s="81">
        <v>11.130709191653983</v>
      </c>
      <c r="K131" s="81">
        <v>0.65316196298671414</v>
      </c>
      <c r="L131" s="81">
        <v>16.55241051087522</v>
      </c>
      <c r="M131" s="81">
        <v>6.5465104787416095</v>
      </c>
      <c r="N131" s="81">
        <v>13.376853065485651</v>
      </c>
      <c r="O131" s="81">
        <v>6.2903565641740551</v>
      </c>
      <c r="P131" s="81">
        <v>8.5398667927526741</v>
      </c>
      <c r="Q131" s="81">
        <v>0.49072609547295182</v>
      </c>
      <c r="R131" s="81">
        <v>0</v>
      </c>
      <c r="S131" s="81">
        <v>0.7720727491414362</v>
      </c>
      <c r="T131" s="82"/>
      <c r="U131" s="81">
        <v>944961</v>
      </c>
      <c r="V131" s="81">
        <v>216</v>
      </c>
      <c r="W131" s="81">
        <v>339</v>
      </c>
      <c r="X131" s="81">
        <v>1136</v>
      </c>
      <c r="Y131" s="81">
        <v>2198</v>
      </c>
      <c r="Z131" s="81">
        <v>3290</v>
      </c>
      <c r="AA131" s="81">
        <v>1716</v>
      </c>
      <c r="AB131" s="81">
        <v>6436</v>
      </c>
      <c r="AC131" s="81">
        <v>0</v>
      </c>
      <c r="AD131" s="81">
        <v>0.7720727491414362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19.050999999999998</v>
      </c>
      <c r="BL131" s="81">
        <v>0</v>
      </c>
      <c r="BM131" s="82"/>
      <c r="BN131" s="81">
        <v>0</v>
      </c>
      <c r="BO131" s="81">
        <v>0</v>
      </c>
      <c r="BP131" s="81">
        <v>0</v>
      </c>
      <c r="BQ131" s="81">
        <v>0</v>
      </c>
      <c r="BR131" s="81">
        <v>1</v>
      </c>
      <c r="BS131" s="81">
        <v>0</v>
      </c>
      <c r="BT131"/>
      <c r="BU131" s="80">
        <v>0</v>
      </c>
      <c r="BV131" s="80">
        <v>19.050999999999998</v>
      </c>
      <c r="BW131" s="80">
        <v>0</v>
      </c>
      <c r="BX131" s="80">
        <v>0</v>
      </c>
      <c r="BY131" s="80">
        <v>0</v>
      </c>
      <c r="BZ131" s="80">
        <v>0</v>
      </c>
      <c r="CA131" s="80">
        <v>0</v>
      </c>
      <c r="CB131" s="80">
        <v>0</v>
      </c>
      <c r="CC131" s="80">
        <v>0</v>
      </c>
    </row>
    <row r="132" spans="1:81">
      <c r="A132" s="80" t="s">
        <v>1963</v>
      </c>
      <c r="B132" s="80">
        <v>112</v>
      </c>
      <c r="C132" s="80">
        <v>10</v>
      </c>
      <c r="D132" s="80">
        <v>7</v>
      </c>
      <c r="E132" s="80">
        <v>2013</v>
      </c>
      <c r="F132" s="80" t="s">
        <v>89</v>
      </c>
      <c r="G132" s="80" t="s">
        <v>1953</v>
      </c>
      <c r="H132" s="80" t="s">
        <v>1954</v>
      </c>
      <c r="I132" s="177"/>
      <c r="J132" s="81">
        <v>12.021384750663156</v>
      </c>
      <c r="K132" s="81">
        <v>0.63481364518639383</v>
      </c>
      <c r="L132" s="81">
        <v>13.455250728594097</v>
      </c>
      <c r="M132" s="81">
        <v>6.2809084969952638</v>
      </c>
      <c r="N132" s="81">
        <v>11.485505503898052</v>
      </c>
      <c r="O132" s="81">
        <v>6.2210040832323026</v>
      </c>
      <c r="P132" s="81">
        <v>9.3762976464164201</v>
      </c>
      <c r="Q132" s="81">
        <v>0.49183081898083075</v>
      </c>
      <c r="R132" s="81">
        <v>0</v>
      </c>
      <c r="S132" s="81">
        <v>0.80949251580481507</v>
      </c>
      <c r="T132" s="82"/>
      <c r="U132" s="81">
        <v>956814</v>
      </c>
      <c r="V132" s="81">
        <v>216</v>
      </c>
      <c r="W132" s="81">
        <v>339</v>
      </c>
      <c r="X132" s="81">
        <v>1136</v>
      </c>
      <c r="Y132" s="81">
        <v>2190</v>
      </c>
      <c r="Z132" s="81">
        <v>3399</v>
      </c>
      <c r="AA132" s="81">
        <v>1877</v>
      </c>
      <c r="AB132" s="81">
        <v>6358</v>
      </c>
      <c r="AC132" s="81">
        <v>0</v>
      </c>
      <c r="AD132" s="81">
        <v>0.80949251580481507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20.128</v>
      </c>
      <c r="BL132" s="81">
        <v>0</v>
      </c>
      <c r="BM132" s="82"/>
      <c r="BN132" s="81">
        <v>0</v>
      </c>
      <c r="BO132" s="81">
        <v>0</v>
      </c>
      <c r="BP132" s="81">
        <v>0</v>
      </c>
      <c r="BQ132" s="81">
        <v>0</v>
      </c>
      <c r="BR132" s="81">
        <v>1</v>
      </c>
      <c r="BS132" s="81">
        <v>0</v>
      </c>
      <c r="BT132"/>
      <c r="BU132" s="80">
        <v>0</v>
      </c>
      <c r="BV132" s="80">
        <v>20.128</v>
      </c>
      <c r="BW132" s="80">
        <v>0</v>
      </c>
      <c r="BX132" s="80">
        <v>0</v>
      </c>
      <c r="BY132" s="80">
        <v>0</v>
      </c>
      <c r="BZ132" s="80">
        <v>0</v>
      </c>
      <c r="CA132" s="80">
        <v>0</v>
      </c>
      <c r="CB132" s="80">
        <v>0</v>
      </c>
      <c r="CC132" s="80">
        <v>0</v>
      </c>
    </row>
    <row r="133" spans="1:81">
      <c r="A133" s="80" t="s">
        <v>1964</v>
      </c>
      <c r="B133" s="80">
        <v>113</v>
      </c>
      <c r="C133" s="80">
        <v>11</v>
      </c>
      <c r="D133" s="80">
        <v>7</v>
      </c>
      <c r="E133" s="80">
        <v>2014</v>
      </c>
      <c r="F133" s="80" t="s">
        <v>90</v>
      </c>
      <c r="G133" s="80" t="s">
        <v>1953</v>
      </c>
      <c r="H133" s="80" t="s">
        <v>1954</v>
      </c>
      <c r="I133" s="177"/>
      <c r="J133" s="81">
        <v>12.807114748324455</v>
      </c>
      <c r="K133" s="81">
        <v>0.56379486413765334</v>
      </c>
      <c r="L133" s="81">
        <v>8.8291245185695537</v>
      </c>
      <c r="M133" s="81">
        <v>7.6676610024127525</v>
      </c>
      <c r="N133" s="81">
        <v>10.063070042069537</v>
      </c>
      <c r="O133" s="81">
        <v>5.9588345815402333</v>
      </c>
      <c r="P133" s="81">
        <v>9.6208970212569476</v>
      </c>
      <c r="Q133" s="81">
        <v>0.46387372386572129</v>
      </c>
      <c r="R133" s="81">
        <v>0</v>
      </c>
      <c r="S133" s="81">
        <v>0.67077440157036505</v>
      </c>
      <c r="T133" s="82"/>
      <c r="U133" s="81">
        <v>1016555</v>
      </c>
      <c r="V133" s="81">
        <v>195</v>
      </c>
      <c r="W133" s="81">
        <v>191</v>
      </c>
      <c r="X133" s="81">
        <v>1418</v>
      </c>
      <c r="Y133" s="81">
        <v>2185</v>
      </c>
      <c r="Z133" s="81">
        <v>3429</v>
      </c>
      <c r="AA133" s="81">
        <v>1916</v>
      </c>
      <c r="AB133" s="81">
        <v>6250</v>
      </c>
      <c r="AC133" s="81">
        <v>0</v>
      </c>
      <c r="AD133" s="81">
        <v>0.67077440157036505</v>
      </c>
      <c r="AE133" s="82"/>
      <c r="AF133" s="81">
        <v>11470422.759427385</v>
      </c>
      <c r="AG133" s="81">
        <v>401643.12718796148</v>
      </c>
      <c r="AH133" s="81">
        <v>1666618.1543454281</v>
      </c>
      <c r="AI133" s="81">
        <v>8994606.7293720804</v>
      </c>
      <c r="AJ133" s="81">
        <v>11342857.475214645</v>
      </c>
      <c r="AK133" s="81">
        <v>0</v>
      </c>
      <c r="AL133" s="81">
        <v>0</v>
      </c>
      <c r="AM133" s="81">
        <v>858031.60490645294</v>
      </c>
      <c r="AN133" s="81">
        <v>0</v>
      </c>
      <c r="AO133" s="81">
        <v>0</v>
      </c>
      <c r="AP133" s="82"/>
      <c r="AQ133" s="81">
        <v>70</v>
      </c>
      <c r="AR133" s="81">
        <v>11</v>
      </c>
      <c r="AS133" s="81">
        <v>0</v>
      </c>
      <c r="AT133" s="81">
        <v>0</v>
      </c>
      <c r="AU133" s="81">
        <v>0</v>
      </c>
      <c r="AV133" s="81">
        <v>0</v>
      </c>
      <c r="AW133" s="81" t="s">
        <v>564</v>
      </c>
      <c r="AX133" s="82"/>
      <c r="AY133" s="81">
        <v>299.20000000000005</v>
      </c>
      <c r="AZ133" s="81">
        <v>243.7</v>
      </c>
      <c r="BA133" s="81">
        <v>0</v>
      </c>
      <c r="BB133" s="81">
        <v>0</v>
      </c>
      <c r="BC133" s="81">
        <v>0</v>
      </c>
      <c r="BD133" s="81">
        <v>0</v>
      </c>
      <c r="BE133" s="81" t="s">
        <v>564</v>
      </c>
      <c r="BF133" s="82"/>
      <c r="BG133" s="81">
        <v>0</v>
      </c>
      <c r="BH133" s="81">
        <v>0</v>
      </c>
      <c r="BI133" s="81">
        <v>0</v>
      </c>
      <c r="BJ133" s="81">
        <v>0</v>
      </c>
      <c r="BK133" s="81">
        <v>22.54</v>
      </c>
      <c r="BL133" s="81">
        <v>0</v>
      </c>
      <c r="BM133" s="82"/>
      <c r="BN133" s="81">
        <v>0</v>
      </c>
      <c r="BO133" s="81">
        <v>0</v>
      </c>
      <c r="BP133" s="81">
        <v>0</v>
      </c>
      <c r="BQ133" s="81">
        <v>0</v>
      </c>
      <c r="BR133" s="81">
        <v>1</v>
      </c>
      <c r="BS133" s="81">
        <v>0</v>
      </c>
      <c r="BT133"/>
      <c r="BU133" s="80">
        <v>0</v>
      </c>
      <c r="BV133" s="80">
        <v>22.54</v>
      </c>
      <c r="BW133" s="80">
        <v>0</v>
      </c>
      <c r="BX133" s="80">
        <v>0</v>
      </c>
      <c r="BY133" s="80">
        <v>0</v>
      </c>
      <c r="BZ133" s="80">
        <v>0</v>
      </c>
      <c r="CA133" s="80">
        <v>0</v>
      </c>
      <c r="CB133" s="80">
        <v>0</v>
      </c>
      <c r="CC133" s="80">
        <v>0</v>
      </c>
    </row>
    <row r="134" spans="1:81">
      <c r="A134" s="80" t="s">
        <v>1965</v>
      </c>
      <c r="B134" s="80">
        <v>114</v>
      </c>
      <c r="C134" s="80">
        <v>12</v>
      </c>
      <c r="D134" s="80">
        <v>7</v>
      </c>
      <c r="E134" s="80">
        <v>2015</v>
      </c>
      <c r="F134" s="80" t="s">
        <v>91</v>
      </c>
      <c r="G134" s="80" t="s">
        <v>1953</v>
      </c>
      <c r="H134" s="80" t="s">
        <v>1954</v>
      </c>
      <c r="I134" s="177"/>
      <c r="J134" s="81">
        <v>12.834449081024809</v>
      </c>
      <c r="K134" s="81">
        <v>0.5803113584159636</v>
      </c>
      <c r="L134" s="81">
        <v>7.730186781391601</v>
      </c>
      <c r="M134" s="81">
        <v>8.0920614166169784</v>
      </c>
      <c r="N134" s="81">
        <v>11.244120454496075</v>
      </c>
      <c r="O134" s="81">
        <v>5.9312307874738677</v>
      </c>
      <c r="P134" s="81">
        <v>9.5681633539403741</v>
      </c>
      <c r="Q134" s="81">
        <v>0.44706157029884885</v>
      </c>
      <c r="R134" s="81">
        <v>0</v>
      </c>
      <c r="S134" s="81">
        <v>0.76399688254200637</v>
      </c>
      <c r="T134" s="82"/>
      <c r="U134" s="81">
        <v>1163259</v>
      </c>
      <c r="V134" s="81">
        <v>195</v>
      </c>
      <c r="W134" s="81">
        <v>191</v>
      </c>
      <c r="X134" s="81">
        <v>1418</v>
      </c>
      <c r="Y134" s="81">
        <v>2166</v>
      </c>
      <c r="Z134" s="81">
        <v>3446</v>
      </c>
      <c r="AA134" s="81">
        <v>1904</v>
      </c>
      <c r="AB134" s="81">
        <v>6153</v>
      </c>
      <c r="AC134" s="81">
        <v>0</v>
      </c>
      <c r="AD134" s="81">
        <v>0.76399688254200637</v>
      </c>
      <c r="AE134" s="82"/>
      <c r="AF134" s="81">
        <v>10982322.867031461</v>
      </c>
      <c r="AG134" s="81">
        <v>384673.51891725056</v>
      </c>
      <c r="AH134" s="81">
        <v>1151312.3910562918</v>
      </c>
      <c r="AI134" s="81">
        <v>9529994.7538032718</v>
      </c>
      <c r="AJ134" s="81">
        <v>12901319.739635888</v>
      </c>
      <c r="AK134" s="81">
        <v>0</v>
      </c>
      <c r="AL134" s="81">
        <v>0</v>
      </c>
      <c r="AM134" s="81">
        <v>843242.83913576521</v>
      </c>
      <c r="AN134" s="81">
        <v>0</v>
      </c>
      <c r="AO134" s="81">
        <v>0</v>
      </c>
      <c r="AP134" s="82"/>
      <c r="AQ134" s="81">
        <v>79</v>
      </c>
      <c r="AR134" s="81">
        <v>14</v>
      </c>
      <c r="AS134" s="81">
        <v>0</v>
      </c>
      <c r="AT134" s="81">
        <v>0</v>
      </c>
      <c r="AU134" s="81">
        <v>0</v>
      </c>
      <c r="AV134" s="81">
        <v>0</v>
      </c>
      <c r="AW134" s="81" t="s">
        <v>564</v>
      </c>
      <c r="AX134" s="82"/>
      <c r="AY134" s="81">
        <v>335</v>
      </c>
      <c r="AZ134" s="81">
        <v>280.7</v>
      </c>
      <c r="BA134" s="81">
        <v>0</v>
      </c>
      <c r="BB134" s="81">
        <v>0</v>
      </c>
      <c r="BC134" s="81">
        <v>0</v>
      </c>
      <c r="BD134" s="81">
        <v>0</v>
      </c>
      <c r="BE134" s="81" t="s">
        <v>564</v>
      </c>
      <c r="BF134" s="82"/>
      <c r="BG134" s="81">
        <v>0</v>
      </c>
      <c r="BH134" s="81">
        <v>0</v>
      </c>
      <c r="BI134" s="81">
        <v>0</v>
      </c>
      <c r="BJ134" s="81">
        <v>0</v>
      </c>
      <c r="BK134" s="81">
        <v>24.585000000000001</v>
      </c>
      <c r="BL134" s="81">
        <v>0</v>
      </c>
      <c r="BM134" s="82"/>
      <c r="BN134" s="81">
        <v>0</v>
      </c>
      <c r="BO134" s="81">
        <v>0</v>
      </c>
      <c r="BP134" s="81">
        <v>0</v>
      </c>
      <c r="BQ134" s="81">
        <v>0</v>
      </c>
      <c r="BR134" s="81">
        <v>1</v>
      </c>
      <c r="BS134" s="81">
        <v>0</v>
      </c>
      <c r="BT134"/>
      <c r="BU134" s="80">
        <v>0</v>
      </c>
      <c r="BV134" s="80">
        <v>24.585000000000001</v>
      </c>
      <c r="BW134" s="80">
        <v>0</v>
      </c>
      <c r="BX134" s="80">
        <v>0</v>
      </c>
      <c r="BY134" s="80">
        <v>0</v>
      </c>
      <c r="BZ134" s="80">
        <v>0</v>
      </c>
      <c r="CA134" s="80">
        <v>0</v>
      </c>
      <c r="CB134" s="80">
        <v>0</v>
      </c>
      <c r="CC134" s="80">
        <v>0</v>
      </c>
    </row>
    <row r="135" spans="1:81">
      <c r="A135" s="80" t="s">
        <v>1966</v>
      </c>
      <c r="B135" s="80">
        <v>115</v>
      </c>
      <c r="C135" s="80">
        <v>13</v>
      </c>
      <c r="D135" s="80">
        <v>7</v>
      </c>
      <c r="E135" s="80">
        <v>2016</v>
      </c>
      <c r="F135" s="80" t="s">
        <v>92</v>
      </c>
      <c r="G135" s="80" t="s">
        <v>1953</v>
      </c>
      <c r="H135" s="80" t="s">
        <v>1954</v>
      </c>
      <c r="I135" s="177"/>
      <c r="J135" s="81">
        <v>12.854484549751467</v>
      </c>
      <c r="K135" s="81">
        <v>0.56724866807914709</v>
      </c>
      <c r="L135" s="81">
        <v>9.3585548509121477</v>
      </c>
      <c r="M135" s="81">
        <v>6.4597338216527733</v>
      </c>
      <c r="N135" s="81">
        <v>10.216674057044724</v>
      </c>
      <c r="O135" s="81">
        <v>5.8081964510193851</v>
      </c>
      <c r="P135" s="81">
        <v>9.319028669528457</v>
      </c>
      <c r="Q135" s="81">
        <v>0.42859514500172524</v>
      </c>
      <c r="R135" s="81">
        <v>0</v>
      </c>
      <c r="S135" s="81">
        <v>0.70867129622609948</v>
      </c>
      <c r="T135" s="82"/>
      <c r="U135" s="81">
        <v>1175098</v>
      </c>
      <c r="V135" s="81">
        <v>195</v>
      </c>
      <c r="W135" s="81">
        <v>191</v>
      </c>
      <c r="X135" s="81">
        <v>1418</v>
      </c>
      <c r="Y135" s="81">
        <v>2171</v>
      </c>
      <c r="Z135" s="81">
        <v>3416</v>
      </c>
      <c r="AA135" s="81">
        <v>1918</v>
      </c>
      <c r="AB135" s="81">
        <v>6068</v>
      </c>
      <c r="AC135" s="81">
        <v>0</v>
      </c>
      <c r="AD135" s="81">
        <v>0.70867129622609948</v>
      </c>
      <c r="AE135" s="82"/>
      <c r="AF135" s="81">
        <v>10979374.23016393</v>
      </c>
      <c r="AG135" s="81">
        <v>378123.173015862</v>
      </c>
      <c r="AH135" s="81">
        <v>1109760.716188469</v>
      </c>
      <c r="AI135" s="81">
        <v>8752130.4882871471</v>
      </c>
      <c r="AJ135" s="81">
        <v>10682381.85846781</v>
      </c>
      <c r="AK135" s="81">
        <v>0</v>
      </c>
      <c r="AL135" s="81">
        <v>0</v>
      </c>
      <c r="AM135" s="81">
        <v>832240.01259789511</v>
      </c>
      <c r="AN135" s="81">
        <v>0</v>
      </c>
      <c r="AO135" s="81">
        <v>0</v>
      </c>
      <c r="AP135" s="82"/>
      <c r="AQ135" s="81">
        <v>91</v>
      </c>
      <c r="AR135" s="81">
        <v>16</v>
      </c>
      <c r="AS135" s="81">
        <v>0</v>
      </c>
      <c r="AT135" s="81">
        <v>0</v>
      </c>
      <c r="AU135" s="81">
        <v>0</v>
      </c>
      <c r="AV135" s="81">
        <v>0</v>
      </c>
      <c r="AW135" s="81" t="s">
        <v>564</v>
      </c>
      <c r="AX135" s="82"/>
      <c r="AY135" s="81">
        <v>400.6</v>
      </c>
      <c r="AZ135" s="81">
        <v>302.7</v>
      </c>
      <c r="BA135" s="81">
        <v>0</v>
      </c>
      <c r="BB135" s="81">
        <v>0</v>
      </c>
      <c r="BC135" s="81">
        <v>0</v>
      </c>
      <c r="BD135" s="81">
        <v>0</v>
      </c>
      <c r="BE135" s="81" t="s">
        <v>564</v>
      </c>
      <c r="BF135" s="82"/>
      <c r="BG135" s="81">
        <v>0</v>
      </c>
      <c r="BH135" s="81">
        <v>0</v>
      </c>
      <c r="BI135" s="81">
        <v>0</v>
      </c>
      <c r="BJ135" s="81">
        <v>0</v>
      </c>
      <c r="BK135" s="81">
        <v>25.899000000000001</v>
      </c>
      <c r="BL135" s="81">
        <v>0</v>
      </c>
      <c r="BM135" s="82"/>
      <c r="BN135" s="81">
        <v>0</v>
      </c>
      <c r="BO135" s="81">
        <v>0</v>
      </c>
      <c r="BP135" s="81">
        <v>0</v>
      </c>
      <c r="BQ135" s="81">
        <v>0</v>
      </c>
      <c r="BR135" s="81">
        <v>1</v>
      </c>
      <c r="BS135" s="81">
        <v>0</v>
      </c>
      <c r="BT135"/>
      <c r="BU135" s="80">
        <v>0</v>
      </c>
      <c r="BV135" s="80">
        <v>25.899000000000001</v>
      </c>
      <c r="BW135" s="80">
        <v>0</v>
      </c>
      <c r="BX135" s="80">
        <v>0</v>
      </c>
      <c r="BY135" s="80">
        <v>0</v>
      </c>
      <c r="BZ135" s="80">
        <v>0</v>
      </c>
      <c r="CA135" s="80">
        <v>0</v>
      </c>
      <c r="CB135" s="80">
        <v>0</v>
      </c>
      <c r="CC135" s="80">
        <v>0</v>
      </c>
    </row>
    <row r="136" spans="1:81">
      <c r="A136" s="80" t="s">
        <v>1967</v>
      </c>
      <c r="B136" s="80">
        <v>116</v>
      </c>
      <c r="C136" s="80">
        <v>14</v>
      </c>
      <c r="D136" s="80">
        <v>7</v>
      </c>
      <c r="E136" s="80">
        <v>2017</v>
      </c>
      <c r="F136" s="80" t="s">
        <v>71</v>
      </c>
      <c r="G136" s="80" t="s">
        <v>1953</v>
      </c>
      <c r="H136" s="80" t="s">
        <v>1954</v>
      </c>
      <c r="I136" s="177"/>
      <c r="J136" s="81">
        <v>12.596263376517188</v>
      </c>
      <c r="K136" s="81">
        <v>0.57521617286916471</v>
      </c>
      <c r="L136" s="81">
        <v>8.3247332201316127</v>
      </c>
      <c r="M136" s="81">
        <v>5.7981532359831407</v>
      </c>
      <c r="N136" s="81">
        <v>10.091699739304946</v>
      </c>
      <c r="O136" s="81">
        <v>5.7017126954395563</v>
      </c>
      <c r="P136" s="81">
        <v>9.2117165139559205</v>
      </c>
      <c r="Q136" s="81">
        <v>0.40481800509552035</v>
      </c>
      <c r="R136" s="81">
        <v>0</v>
      </c>
      <c r="S136" s="81">
        <v>0.6446177613020585</v>
      </c>
      <c r="T136" s="82"/>
      <c r="U136" s="81">
        <v>1316220</v>
      </c>
      <c r="V136" s="81">
        <v>195</v>
      </c>
      <c r="W136" s="81">
        <v>191</v>
      </c>
      <c r="X136" s="81">
        <v>1418</v>
      </c>
      <c r="Y136" s="81">
        <v>2166</v>
      </c>
      <c r="Z136" s="81">
        <v>3409</v>
      </c>
      <c r="AA136" s="81">
        <v>1908</v>
      </c>
      <c r="AB136" s="81">
        <v>5927</v>
      </c>
      <c r="AC136" s="81">
        <v>0</v>
      </c>
      <c r="AD136" s="81">
        <v>0.6446177613020585</v>
      </c>
      <c r="AE136" s="82"/>
      <c r="AF136" s="81">
        <v>11033552.52634488</v>
      </c>
      <c r="AG136" s="81">
        <v>384574.868908762</v>
      </c>
      <c r="AH136" s="81">
        <v>1319628.6032483189</v>
      </c>
      <c r="AI136" s="81">
        <v>8357414.6197959203</v>
      </c>
      <c r="AJ136" s="81">
        <v>12136182.11076677</v>
      </c>
      <c r="AK136" s="81">
        <v>0</v>
      </c>
      <c r="AL136" s="81">
        <v>0</v>
      </c>
      <c r="AM136" s="81">
        <v>814173.51065376832</v>
      </c>
      <c r="AN136" s="81">
        <v>0</v>
      </c>
      <c r="AO136" s="81">
        <v>0</v>
      </c>
      <c r="AP136" s="82"/>
      <c r="AQ136" s="81">
        <v>93</v>
      </c>
      <c r="AR136" s="81">
        <v>21</v>
      </c>
      <c r="AS136" s="81">
        <v>0</v>
      </c>
      <c r="AT136" s="81">
        <v>0</v>
      </c>
      <c r="AU136" s="81">
        <v>0</v>
      </c>
      <c r="AV136" s="81">
        <v>0</v>
      </c>
      <c r="AW136" s="81" t="s">
        <v>564</v>
      </c>
      <c r="AX136" s="82"/>
      <c r="AY136" s="81">
        <v>417.7</v>
      </c>
      <c r="AZ136" s="81">
        <v>470.2</v>
      </c>
      <c r="BA136" s="81">
        <v>0</v>
      </c>
      <c r="BB136" s="81">
        <v>0</v>
      </c>
      <c r="BC136" s="81">
        <v>0</v>
      </c>
      <c r="BD136" s="81">
        <v>0</v>
      </c>
      <c r="BE136" s="81" t="s">
        <v>564</v>
      </c>
      <c r="BF136" s="82"/>
      <c r="BG136" s="81">
        <v>0</v>
      </c>
      <c r="BH136" s="81">
        <v>0</v>
      </c>
      <c r="BI136" s="81">
        <v>0</v>
      </c>
      <c r="BJ136" s="81">
        <v>0</v>
      </c>
      <c r="BK136" s="81">
        <v>27.864000000000001</v>
      </c>
      <c r="BL136" s="81">
        <v>0</v>
      </c>
      <c r="BM136" s="82"/>
      <c r="BN136" s="81">
        <v>0</v>
      </c>
      <c r="BO136" s="81">
        <v>0</v>
      </c>
      <c r="BP136" s="81">
        <v>0</v>
      </c>
      <c r="BQ136" s="81">
        <v>0</v>
      </c>
      <c r="BR136" s="81">
        <v>1</v>
      </c>
      <c r="BS136" s="81">
        <v>0</v>
      </c>
      <c r="BT136"/>
      <c r="BU136" s="80">
        <v>0</v>
      </c>
      <c r="BV136" s="80">
        <v>27.864000000000001</v>
      </c>
      <c r="BW136" s="80">
        <v>0</v>
      </c>
      <c r="BX136" s="80">
        <v>0</v>
      </c>
      <c r="BY136" s="80">
        <v>0</v>
      </c>
      <c r="BZ136" s="80">
        <v>0</v>
      </c>
      <c r="CA136" s="80">
        <v>0</v>
      </c>
      <c r="CB136" s="80">
        <v>0</v>
      </c>
      <c r="CC136" s="80">
        <v>0</v>
      </c>
    </row>
    <row r="137" spans="1:81">
      <c r="A137" s="80" t="s">
        <v>1968</v>
      </c>
      <c r="B137" s="80">
        <v>117</v>
      </c>
      <c r="C137" s="80">
        <v>15</v>
      </c>
      <c r="D137" s="80">
        <v>7</v>
      </c>
      <c r="E137" s="80">
        <v>2018</v>
      </c>
      <c r="F137" s="80" t="s">
        <v>93</v>
      </c>
      <c r="G137" s="80" t="s">
        <v>1953</v>
      </c>
      <c r="H137" s="80" t="s">
        <v>1954</v>
      </c>
      <c r="I137" s="177"/>
      <c r="J137" s="81">
        <v>12.689938602674172</v>
      </c>
      <c r="K137" s="81">
        <v>0.54710790939237874</v>
      </c>
      <c r="L137" s="81">
        <v>7.6229267345125944</v>
      </c>
      <c r="M137" s="81">
        <v>6.2006521419255103</v>
      </c>
      <c r="N137" s="81">
        <v>9.3274084711887433</v>
      </c>
      <c r="O137" s="81">
        <v>5.5338683886433273</v>
      </c>
      <c r="P137" s="81">
        <v>9.1056812458063447</v>
      </c>
      <c r="Q137" s="81">
        <v>0.36772823365972868</v>
      </c>
      <c r="R137" s="81">
        <v>0</v>
      </c>
      <c r="S137" s="81">
        <v>1.0531414377249548</v>
      </c>
      <c r="T137" s="82"/>
      <c r="U137" s="81">
        <v>1359636</v>
      </c>
      <c r="V137" s="81">
        <v>195</v>
      </c>
      <c r="W137" s="81">
        <v>191</v>
      </c>
      <c r="X137" s="81">
        <v>1418</v>
      </c>
      <c r="Y137" s="81">
        <v>2168</v>
      </c>
      <c r="Z137" s="81">
        <v>3372</v>
      </c>
      <c r="AA137" s="81">
        <v>1905</v>
      </c>
      <c r="AB137" s="81">
        <v>5802</v>
      </c>
      <c r="AC137" s="81">
        <v>0</v>
      </c>
      <c r="AD137" s="81">
        <v>1.0531414377249551</v>
      </c>
      <c r="AE137" s="82"/>
      <c r="AF137" s="81">
        <v>11782765.91097331</v>
      </c>
      <c r="AG137" s="81">
        <v>348975.99622820731</v>
      </c>
      <c r="AH137" s="81">
        <v>1247335.737179273</v>
      </c>
      <c r="AI137" s="81">
        <v>8578240.2832417749</v>
      </c>
      <c r="AJ137" s="81">
        <v>11001104.970119979</v>
      </c>
      <c r="AK137" s="81">
        <v>0</v>
      </c>
      <c r="AL137" s="81">
        <v>0</v>
      </c>
      <c r="AM137" s="81">
        <v>798651.74434898666</v>
      </c>
      <c r="AN137" s="81">
        <v>0</v>
      </c>
      <c r="AO137" s="81">
        <v>0</v>
      </c>
      <c r="AP137" s="82"/>
      <c r="AQ137" s="81">
        <v>97</v>
      </c>
      <c r="AR137" s="81">
        <v>24</v>
      </c>
      <c r="AS137" s="81">
        <v>0</v>
      </c>
      <c r="AT137" s="81">
        <v>0</v>
      </c>
      <c r="AU137" s="81">
        <v>0</v>
      </c>
      <c r="AV137" s="81">
        <v>0</v>
      </c>
      <c r="AW137" s="81" t="s">
        <v>564</v>
      </c>
      <c r="AX137" s="82"/>
      <c r="AY137" s="81">
        <v>445.6</v>
      </c>
      <c r="AZ137" s="81">
        <v>604</v>
      </c>
      <c r="BA137" s="81">
        <v>0</v>
      </c>
      <c r="BB137" s="81">
        <v>0</v>
      </c>
      <c r="BC137" s="81">
        <v>0</v>
      </c>
      <c r="BD137" s="81">
        <v>0</v>
      </c>
      <c r="BE137" s="81" t="s">
        <v>564</v>
      </c>
      <c r="BF137" s="82"/>
      <c r="BG137" s="81">
        <v>0</v>
      </c>
      <c r="BH137" s="81">
        <v>0</v>
      </c>
      <c r="BI137" s="81">
        <v>0</v>
      </c>
      <c r="BJ137" s="81">
        <v>0</v>
      </c>
      <c r="BK137" s="81">
        <v>24.277999999999999</v>
      </c>
      <c r="BL137" s="81">
        <v>0</v>
      </c>
      <c r="BM137" s="82"/>
      <c r="BN137" s="81">
        <v>0</v>
      </c>
      <c r="BO137" s="81">
        <v>0</v>
      </c>
      <c r="BP137" s="81">
        <v>0</v>
      </c>
      <c r="BQ137" s="81">
        <v>0</v>
      </c>
      <c r="BR137" s="81">
        <v>1</v>
      </c>
      <c r="BS137" s="81">
        <v>0</v>
      </c>
      <c r="BT137"/>
      <c r="BU137" s="80">
        <v>0</v>
      </c>
      <c r="BV137" s="80">
        <v>24.277999999999999</v>
      </c>
      <c r="BW137" s="80">
        <v>0</v>
      </c>
      <c r="BX137" s="80">
        <v>0</v>
      </c>
      <c r="BY137" s="80">
        <v>0</v>
      </c>
      <c r="BZ137" s="80">
        <v>0</v>
      </c>
      <c r="CA137" s="80">
        <v>0</v>
      </c>
      <c r="CB137" s="80">
        <v>0</v>
      </c>
      <c r="CC137" s="80">
        <v>0</v>
      </c>
    </row>
    <row r="138" spans="1:81">
      <c r="A138" s="80" t="s">
        <v>1969</v>
      </c>
      <c r="B138" s="80">
        <v>118</v>
      </c>
      <c r="C138" s="80">
        <v>16</v>
      </c>
      <c r="D138" s="80">
        <v>7</v>
      </c>
      <c r="E138" s="80">
        <v>2019</v>
      </c>
      <c r="F138" s="80" t="s">
        <v>73</v>
      </c>
      <c r="G138" s="80" t="s">
        <v>1953</v>
      </c>
      <c r="H138" s="80" t="s">
        <v>1954</v>
      </c>
      <c r="I138" s="177"/>
      <c r="J138" s="81">
        <v>11.576502878813123</v>
      </c>
      <c r="K138" s="81">
        <v>0.51443658283045046</v>
      </c>
      <c r="L138" s="81">
        <v>7.6961154730308854</v>
      </c>
      <c r="M138" s="81">
        <v>5.7773858739431709</v>
      </c>
      <c r="N138" s="81">
        <v>8.7148314209341304</v>
      </c>
      <c r="O138" s="81">
        <v>5.3668246861085063</v>
      </c>
      <c r="P138" s="81">
        <v>9.0250523440860047</v>
      </c>
      <c r="Q138" s="81">
        <v>0.35211035528803714</v>
      </c>
      <c r="R138" s="81">
        <v>0</v>
      </c>
      <c r="S138" s="81">
        <v>0.96057586515540627</v>
      </c>
      <c r="T138" s="82"/>
      <c r="U138" s="81">
        <v>1317399</v>
      </c>
      <c r="V138" s="81">
        <v>195</v>
      </c>
      <c r="W138" s="81">
        <v>191</v>
      </c>
      <c r="X138" s="81">
        <v>1418</v>
      </c>
      <c r="Y138" s="81">
        <v>2176</v>
      </c>
      <c r="Z138" s="81">
        <v>3360</v>
      </c>
      <c r="AA138" s="81">
        <v>1874</v>
      </c>
      <c r="AB138" s="81">
        <v>5706</v>
      </c>
      <c r="AC138" s="81">
        <v>0</v>
      </c>
      <c r="AD138" s="81">
        <v>0.96057586515540627</v>
      </c>
      <c r="AE138" s="82"/>
      <c r="AF138" s="81">
        <v>11426579.71305657</v>
      </c>
      <c r="AG138" s="81">
        <v>338181.89748874569</v>
      </c>
      <c r="AH138" s="81">
        <v>1328350.5747200761</v>
      </c>
      <c r="AI138" s="81">
        <v>8226699.7911889451</v>
      </c>
      <c r="AJ138" s="81">
        <v>10095904.458665941</v>
      </c>
      <c r="AK138" s="81">
        <v>0</v>
      </c>
      <c r="AL138" s="81">
        <v>0</v>
      </c>
      <c r="AM138" s="81">
        <v>777114.24525499786</v>
      </c>
      <c r="AN138" s="81">
        <v>0</v>
      </c>
      <c r="AO138" s="81">
        <v>0</v>
      </c>
      <c r="AP138" s="82"/>
      <c r="AQ138" s="81">
        <v>99</v>
      </c>
      <c r="AR138" s="81">
        <v>24</v>
      </c>
      <c r="AS138" s="81">
        <v>0</v>
      </c>
      <c r="AT138" s="81">
        <v>0</v>
      </c>
      <c r="AU138" s="81">
        <v>0</v>
      </c>
      <c r="AV138" s="81">
        <v>0</v>
      </c>
      <c r="AW138" s="81" t="s">
        <v>564</v>
      </c>
      <c r="AX138" s="82"/>
      <c r="AY138" s="81">
        <v>457</v>
      </c>
      <c r="AZ138" s="81">
        <v>604.09999999999991</v>
      </c>
      <c r="BA138" s="81">
        <v>0</v>
      </c>
      <c r="BB138" s="81">
        <v>0</v>
      </c>
      <c r="BC138" s="81">
        <v>0</v>
      </c>
      <c r="BD138" s="81">
        <v>0</v>
      </c>
      <c r="BE138" s="81" t="s">
        <v>564</v>
      </c>
      <c r="BF138" s="82"/>
      <c r="BG138" s="81">
        <v>0</v>
      </c>
      <c r="BH138" s="81">
        <v>0</v>
      </c>
      <c r="BI138" s="81">
        <v>0</v>
      </c>
      <c r="BJ138" s="81">
        <v>0</v>
      </c>
      <c r="BK138" s="81">
        <v>25.655000000000001</v>
      </c>
      <c r="BL138" s="81">
        <v>0</v>
      </c>
      <c r="BM138" s="82"/>
      <c r="BN138" s="81">
        <v>0</v>
      </c>
      <c r="BO138" s="81">
        <v>0</v>
      </c>
      <c r="BP138" s="81">
        <v>0</v>
      </c>
      <c r="BQ138" s="81">
        <v>0</v>
      </c>
      <c r="BR138" s="81">
        <v>1</v>
      </c>
      <c r="BS138" s="81">
        <v>0</v>
      </c>
      <c r="BT138"/>
      <c r="BU138" s="80">
        <v>0</v>
      </c>
      <c r="BV138" s="80">
        <v>25.655000000000001</v>
      </c>
      <c r="BW138" s="80">
        <v>0</v>
      </c>
      <c r="BX138" s="80">
        <v>0</v>
      </c>
      <c r="BY138" s="80">
        <v>0</v>
      </c>
      <c r="BZ138" s="80">
        <v>0</v>
      </c>
      <c r="CA138" s="80">
        <v>0</v>
      </c>
      <c r="CB138" s="80">
        <v>0</v>
      </c>
      <c r="CC138" s="80">
        <v>0</v>
      </c>
    </row>
    <row r="139" spans="1:81">
      <c r="A139" s="80" t="s">
        <v>1970</v>
      </c>
      <c r="B139" s="80">
        <v>119</v>
      </c>
      <c r="C139" s="80">
        <v>17</v>
      </c>
      <c r="D139" s="80">
        <v>7</v>
      </c>
      <c r="E139" s="80">
        <v>2020</v>
      </c>
      <c r="F139" s="80" t="s">
        <v>218</v>
      </c>
      <c r="G139" s="80" t="s">
        <v>1953</v>
      </c>
      <c r="H139" s="80" t="s">
        <v>1954</v>
      </c>
      <c r="I139" s="177"/>
      <c r="J139" s="81">
        <v>16.133173902580069</v>
      </c>
      <c r="K139" s="81">
        <v>0.48001989820075491</v>
      </c>
      <c r="L139" s="81">
        <v>8.8202838657669815</v>
      </c>
      <c r="M139" s="81">
        <v>3.7724468232554282</v>
      </c>
      <c r="N139" s="81">
        <v>8.366162697747006</v>
      </c>
      <c r="O139" s="81">
        <v>4.7104944421397095</v>
      </c>
      <c r="P139" s="81">
        <v>8.4529415539801747</v>
      </c>
      <c r="Q139" s="81">
        <v>0.33066546326072666</v>
      </c>
      <c r="R139" s="81">
        <v>0</v>
      </c>
      <c r="S139" s="81">
        <v>0.42458735695737138</v>
      </c>
      <c r="T139" s="82"/>
      <c r="U139" s="81">
        <v>1416011</v>
      </c>
      <c r="V139" s="81">
        <v>160</v>
      </c>
      <c r="W139" s="81">
        <v>225</v>
      </c>
      <c r="X139" s="81">
        <v>1027</v>
      </c>
      <c r="Y139" s="81">
        <v>2175</v>
      </c>
      <c r="Z139" s="81">
        <v>3366</v>
      </c>
      <c r="AA139" s="81">
        <v>1907</v>
      </c>
      <c r="AB139" s="81">
        <v>5608</v>
      </c>
      <c r="AC139" s="81">
        <v>0</v>
      </c>
      <c r="AD139" s="81">
        <v>0.42458735695737138</v>
      </c>
      <c r="AE139" s="82"/>
      <c r="AF139" s="81">
        <v>11789917.13368623</v>
      </c>
      <c r="AG139" s="81">
        <v>313610.27972578042</v>
      </c>
      <c r="AH139" s="81">
        <v>1542770.6626185807</v>
      </c>
      <c r="AI139" s="81">
        <v>5692988.7790389685</v>
      </c>
      <c r="AJ139" s="81">
        <v>9987316.2822551597</v>
      </c>
      <c r="AK139" s="81"/>
      <c r="AL139" s="81"/>
      <c r="AM139" s="81">
        <v>731906.30617952289</v>
      </c>
      <c r="AN139" s="81"/>
      <c r="AO139" s="81"/>
      <c r="AP139" s="82"/>
      <c r="AQ139" s="81">
        <v>104</v>
      </c>
      <c r="AR139" s="81">
        <v>27</v>
      </c>
      <c r="AS139" s="81">
        <v>0</v>
      </c>
      <c r="AT139" s="81">
        <v>0</v>
      </c>
      <c r="AU139" s="81">
        <v>0</v>
      </c>
      <c r="AV139" s="81">
        <v>0</v>
      </c>
      <c r="AW139" s="81">
        <v>0</v>
      </c>
      <c r="AX139" s="82"/>
      <c r="AY139" s="81">
        <v>497.09999999999991</v>
      </c>
      <c r="AZ139" s="81">
        <v>752.1</v>
      </c>
      <c r="BA139" s="81">
        <v>0</v>
      </c>
      <c r="BB139" s="81">
        <v>0</v>
      </c>
      <c r="BC139" s="81">
        <v>0</v>
      </c>
      <c r="BD139" s="81">
        <v>0</v>
      </c>
      <c r="BE139" s="81">
        <v>0</v>
      </c>
      <c r="BF139" s="82"/>
      <c r="BG139" s="81">
        <v>0</v>
      </c>
      <c r="BH139" s="81">
        <v>0</v>
      </c>
      <c r="BI139" s="81">
        <v>0</v>
      </c>
      <c r="BJ139" s="81">
        <v>0</v>
      </c>
      <c r="BK139" s="81">
        <v>41.133000000000003</v>
      </c>
      <c r="BL139" s="81">
        <v>0</v>
      </c>
      <c r="BM139" s="82"/>
      <c r="BN139" s="81">
        <v>0</v>
      </c>
      <c r="BO139" s="81">
        <v>0</v>
      </c>
      <c r="BP139" s="81">
        <v>0</v>
      </c>
      <c r="BQ139" s="81">
        <v>0</v>
      </c>
      <c r="BR139" s="81">
        <v>1</v>
      </c>
      <c r="BS139" s="81">
        <v>0</v>
      </c>
      <c r="BT139"/>
      <c r="BU139" s="80">
        <v>0</v>
      </c>
      <c r="BV139" s="80">
        <v>41.133000000000003</v>
      </c>
      <c r="BW139" s="80">
        <v>0</v>
      </c>
      <c r="BX139" s="80">
        <v>0</v>
      </c>
      <c r="BY139" s="80">
        <v>0</v>
      </c>
      <c r="BZ139" s="80">
        <v>0</v>
      </c>
      <c r="CA139" s="80">
        <v>0</v>
      </c>
      <c r="CB139" s="80">
        <v>0</v>
      </c>
      <c r="CC139" s="80">
        <v>0</v>
      </c>
    </row>
    <row r="140" spans="1:81">
      <c r="A140" s="80" t="s">
        <v>1971</v>
      </c>
      <c r="B140" s="80">
        <v>119</v>
      </c>
      <c r="C140" s="80">
        <v>18</v>
      </c>
      <c r="D140" s="80">
        <v>7</v>
      </c>
      <c r="E140" s="80">
        <v>2021</v>
      </c>
      <c r="F140" s="80" t="s">
        <v>75</v>
      </c>
      <c r="G140" s="174" t="s">
        <v>1953</v>
      </c>
      <c r="H140" s="80" t="s">
        <v>1954</v>
      </c>
      <c r="I140" s="177"/>
      <c r="J140" s="81">
        <v>14.912040683515871</v>
      </c>
      <c r="K140" s="81">
        <v>0.52358574450117434</v>
      </c>
      <c r="L140" s="81">
        <v>8.0322114292293865</v>
      </c>
      <c r="M140" s="81">
        <v>4.2203046789358902</v>
      </c>
      <c r="N140" s="81">
        <v>8.3222429701938108</v>
      </c>
      <c r="O140" s="81">
        <v>4.4754798210906763</v>
      </c>
      <c r="P140" s="81">
        <v>8.57696583753002</v>
      </c>
      <c r="Q140" s="81">
        <v>0.32627980818721591</v>
      </c>
      <c r="R140" s="81">
        <v>0</v>
      </c>
      <c r="S140" s="81">
        <v>0.56875751175896605</v>
      </c>
      <c r="T140" s="82"/>
      <c r="U140" s="81">
        <v>1412299</v>
      </c>
      <c r="V140" s="81">
        <v>160</v>
      </c>
      <c r="W140" s="81">
        <v>225</v>
      </c>
      <c r="X140" s="81">
        <v>1027</v>
      </c>
      <c r="Y140" s="81">
        <v>2156</v>
      </c>
      <c r="Z140" s="81">
        <v>3293</v>
      </c>
      <c r="AA140" s="81">
        <v>1887</v>
      </c>
      <c r="AB140" s="81">
        <v>5468</v>
      </c>
      <c r="AC140" s="81">
        <v>0</v>
      </c>
      <c r="AD140" s="81">
        <v>0.56875751175896605</v>
      </c>
      <c r="AE140" s="82"/>
      <c r="AF140" s="81">
        <v>10758573.598513404</v>
      </c>
      <c r="AG140" s="81">
        <v>329697.53473819455</v>
      </c>
      <c r="AH140" s="81">
        <v>1411261.0361658516</v>
      </c>
      <c r="AI140" s="81">
        <v>6219475.3411600161</v>
      </c>
      <c r="AJ140" s="81">
        <v>9701202.748066308</v>
      </c>
      <c r="AK140" s="81">
        <v>0</v>
      </c>
      <c r="AL140" s="81">
        <v>0</v>
      </c>
      <c r="AM140" s="81">
        <v>717750.93853306642</v>
      </c>
      <c r="AN140" s="81">
        <v>0</v>
      </c>
      <c r="AO140" s="81">
        <v>0</v>
      </c>
      <c r="AP140" s="82"/>
      <c r="AQ140" s="81">
        <v>109</v>
      </c>
      <c r="AR140" s="81">
        <v>29</v>
      </c>
      <c r="AS140" s="81">
        <v>0</v>
      </c>
      <c r="AT140" s="81">
        <v>0</v>
      </c>
      <c r="AU140" s="81">
        <v>0</v>
      </c>
      <c r="AV140" s="81">
        <v>0</v>
      </c>
      <c r="AW140" s="81"/>
      <c r="AX140" s="82"/>
      <c r="AY140" s="81">
        <v>526.69999999999982</v>
      </c>
      <c r="AZ140" s="81">
        <v>851.1</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1972</v>
      </c>
      <c r="B141" s="80">
        <v>119</v>
      </c>
      <c r="C141" s="80">
        <v>19</v>
      </c>
      <c r="D141" s="80">
        <v>7</v>
      </c>
      <c r="E141" s="80">
        <v>2022</v>
      </c>
      <c r="F141" s="80" t="s">
        <v>568</v>
      </c>
      <c r="G141" s="174" t="s">
        <v>1953</v>
      </c>
      <c r="H141" s="80" t="s">
        <v>1954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112</v>
      </c>
      <c r="AR141" s="81">
        <v>35</v>
      </c>
      <c r="AS141" s="81">
        <v>0</v>
      </c>
      <c r="AT141" s="81">
        <v>0</v>
      </c>
      <c r="AU141" s="81">
        <v>0</v>
      </c>
      <c r="AV141" s="81">
        <v>0</v>
      </c>
      <c r="AW141" s="81"/>
      <c r="AX141" s="82"/>
      <c r="AY141" s="81">
        <v>545.69999999999982</v>
      </c>
      <c r="AZ141" s="81">
        <v>1148.0999999999999</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1973</v>
      </c>
      <c r="B142" s="80">
        <v>171</v>
      </c>
      <c r="C142" s="80">
        <v>1</v>
      </c>
      <c r="D142" s="80">
        <v>11</v>
      </c>
      <c r="E142" s="80">
        <v>1990</v>
      </c>
      <c r="F142" s="80" t="s">
        <v>562</v>
      </c>
      <c r="G142" s="80" t="s">
        <v>1974</v>
      </c>
      <c r="H142" s="80" t="s">
        <v>1975</v>
      </c>
      <c r="I142" s="177"/>
      <c r="J142" s="81">
        <v>3.8068012646603302</v>
      </c>
      <c r="K142" s="81">
        <v>2.0981051852852883</v>
      </c>
      <c r="L142" s="81">
        <v>1.7224636984733575</v>
      </c>
      <c r="M142" s="81">
        <v>5.3577364336528994</v>
      </c>
      <c r="N142" s="81">
        <v>6.0501706276950831</v>
      </c>
      <c r="O142" s="81">
        <v>4.3105995452501062</v>
      </c>
      <c r="P142" s="81">
        <v>11.461585057119475</v>
      </c>
      <c r="Q142" s="81">
        <v>0.47251262507425856</v>
      </c>
      <c r="R142" s="81">
        <v>2.5953309969484377</v>
      </c>
      <c r="S142" s="81">
        <v>0.37745270963119854</v>
      </c>
      <c r="T142" s="82"/>
      <c r="U142" s="81">
        <v>397840</v>
      </c>
      <c r="V142" s="81">
        <v>522</v>
      </c>
      <c r="W142" s="81">
        <v>19</v>
      </c>
      <c r="X142" s="81">
        <v>2001</v>
      </c>
      <c r="Y142" s="81">
        <v>2867</v>
      </c>
      <c r="Z142" s="81">
        <v>1773</v>
      </c>
      <c r="AA142" s="81">
        <v>2783</v>
      </c>
      <c r="AB142" s="81">
        <v>7672</v>
      </c>
      <c r="AC142" s="81">
        <v>449516</v>
      </c>
      <c r="AD142" s="81">
        <v>0.37745270963119854</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1976</v>
      </c>
      <c r="B143" s="80">
        <v>172</v>
      </c>
      <c r="C143" s="80">
        <v>2</v>
      </c>
      <c r="D143" s="80">
        <v>11</v>
      </c>
      <c r="E143" s="80">
        <v>2005</v>
      </c>
      <c r="F143" s="80" t="s">
        <v>565</v>
      </c>
      <c r="G143" s="80" t="s">
        <v>1974</v>
      </c>
      <c r="H143" s="80" t="s">
        <v>1975</v>
      </c>
      <c r="I143" s="177"/>
      <c r="J143" s="81">
        <v>2.0218324195505377</v>
      </c>
      <c r="K143" s="81">
        <v>1.009250258144281</v>
      </c>
      <c r="L143" s="81">
        <v>1.0342410212511699</v>
      </c>
      <c r="M143" s="81">
        <v>7.9254778626627571</v>
      </c>
      <c r="N143" s="81">
        <v>7.6844628268403907</v>
      </c>
      <c r="O143" s="81">
        <v>6.5613922887769949</v>
      </c>
      <c r="P143" s="81">
        <v>14.346776988421631</v>
      </c>
      <c r="Q143" s="81">
        <v>0.3999136820415225</v>
      </c>
      <c r="R143" s="81">
        <v>2.5711407279927574</v>
      </c>
      <c r="S143" s="81">
        <v>1.0035171644373848</v>
      </c>
      <c r="T143" s="82"/>
      <c r="U143" s="81">
        <v>218321</v>
      </c>
      <c r="V143" s="81">
        <v>375</v>
      </c>
      <c r="W143" s="81">
        <v>11</v>
      </c>
      <c r="X143" s="81">
        <v>1699</v>
      </c>
      <c r="Y143" s="81">
        <v>3078</v>
      </c>
      <c r="Z143" s="81">
        <v>3123</v>
      </c>
      <c r="AA143" s="81">
        <v>2853</v>
      </c>
      <c r="AB143" s="81">
        <v>6788</v>
      </c>
      <c r="AC143" s="81">
        <v>454653</v>
      </c>
      <c r="AD143" s="81">
        <v>1.0035171644373848</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1977</v>
      </c>
      <c r="B144" s="80">
        <v>173</v>
      </c>
      <c r="C144" s="80">
        <v>3</v>
      </c>
      <c r="D144" s="80">
        <v>11</v>
      </c>
      <c r="E144" s="80">
        <v>2006</v>
      </c>
      <c r="F144" s="80" t="s">
        <v>566</v>
      </c>
      <c r="G144" s="80" t="s">
        <v>1974</v>
      </c>
      <c r="H144" s="80" t="s">
        <v>1975</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1978</v>
      </c>
      <c r="B145" s="80">
        <v>174</v>
      </c>
      <c r="C145" s="80">
        <v>4</v>
      </c>
      <c r="D145" s="80">
        <v>11</v>
      </c>
      <c r="E145" s="80">
        <v>2007</v>
      </c>
      <c r="F145" s="80" t="s">
        <v>567</v>
      </c>
      <c r="G145" s="80" t="s">
        <v>1974</v>
      </c>
      <c r="H145" s="80" t="s">
        <v>1975</v>
      </c>
      <c r="I145" s="177"/>
      <c r="J145" s="81">
        <v>1.6143188420944756</v>
      </c>
      <c r="K145" s="81">
        <v>0.9231553402806173</v>
      </c>
      <c r="L145" s="81">
        <v>0.69963263976042023</v>
      </c>
      <c r="M145" s="81">
        <v>9.1198953825450904</v>
      </c>
      <c r="N145" s="81">
        <v>7.6102404968377773</v>
      </c>
      <c r="O145" s="81">
        <v>6.3299417897577452</v>
      </c>
      <c r="P145" s="81">
        <v>14.604594033709063</v>
      </c>
      <c r="Q145" s="81">
        <v>0.41054974387824394</v>
      </c>
      <c r="R145" s="81">
        <v>3.9222336783180198</v>
      </c>
      <c r="S145" s="81">
        <v>0.49339324426215098</v>
      </c>
      <c r="T145" s="82"/>
      <c r="U145" s="81">
        <v>217769</v>
      </c>
      <c r="V145" s="81">
        <v>354</v>
      </c>
      <c r="W145" s="81">
        <v>10</v>
      </c>
      <c r="X145" s="81">
        <v>2289</v>
      </c>
      <c r="Y145" s="81">
        <v>3068</v>
      </c>
      <c r="Z145" s="81">
        <v>3132</v>
      </c>
      <c r="AA145" s="81">
        <v>2860</v>
      </c>
      <c r="AB145" s="81">
        <v>6600</v>
      </c>
      <c r="AC145" s="81">
        <v>713466</v>
      </c>
      <c r="AD145" s="81">
        <v>0.49339324426215098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1979</v>
      </c>
      <c r="B146" s="80">
        <v>175</v>
      </c>
      <c r="C146" s="80">
        <v>5</v>
      </c>
      <c r="D146" s="80">
        <v>11</v>
      </c>
      <c r="E146" s="80">
        <v>2008</v>
      </c>
      <c r="F146" s="80" t="s">
        <v>84</v>
      </c>
      <c r="G146" s="80" t="s">
        <v>1974</v>
      </c>
      <c r="H146" s="80" t="s">
        <v>1975</v>
      </c>
      <c r="I146" s="177"/>
      <c r="J146" s="81">
        <v>1.3786437672145293</v>
      </c>
      <c r="K146" s="81">
        <v>0.7201036300981335</v>
      </c>
      <c r="L146" s="81">
        <v>0.6047531261700525</v>
      </c>
      <c r="M146" s="81">
        <v>9.7083641283068314</v>
      </c>
      <c r="N146" s="81">
        <v>6.7688962503315038</v>
      </c>
      <c r="O146" s="81">
        <v>6.2051213968155219</v>
      </c>
      <c r="P146" s="81">
        <v>14.465533573914284</v>
      </c>
      <c r="Q146" s="81">
        <v>0.39295798678582156</v>
      </c>
      <c r="R146" s="81">
        <v>2.7344289209128103</v>
      </c>
      <c r="S146" s="81">
        <v>0.40756708311525275</v>
      </c>
      <c r="T146" s="82"/>
      <c r="U146" s="81">
        <v>201143</v>
      </c>
      <c r="V146" s="81">
        <v>354</v>
      </c>
      <c r="W146" s="81">
        <v>10</v>
      </c>
      <c r="X146" s="81">
        <v>2289</v>
      </c>
      <c r="Y146" s="81">
        <v>3031</v>
      </c>
      <c r="Z146" s="81">
        <v>3178</v>
      </c>
      <c r="AA146" s="81">
        <v>2836</v>
      </c>
      <c r="AB146" s="81">
        <v>6421</v>
      </c>
      <c r="AC146" s="81">
        <v>516496</v>
      </c>
      <c r="AD146" s="81">
        <v>0.40756708311525275</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1980</v>
      </c>
      <c r="B147" s="80">
        <v>176</v>
      </c>
      <c r="C147" s="80">
        <v>6</v>
      </c>
      <c r="D147" s="80">
        <v>11</v>
      </c>
      <c r="E147" s="80">
        <v>2009</v>
      </c>
      <c r="F147" s="80" t="s">
        <v>85</v>
      </c>
      <c r="G147" s="80" t="s">
        <v>1974</v>
      </c>
      <c r="H147" s="80" t="s">
        <v>1975</v>
      </c>
      <c r="I147" s="177"/>
      <c r="J147" s="81">
        <v>1.5171255413391853</v>
      </c>
      <c r="K147" s="81">
        <v>0.68576985970801252</v>
      </c>
      <c r="L147" s="81">
        <v>2.2088513870520781</v>
      </c>
      <c r="M147" s="81">
        <v>8.4367287224227692</v>
      </c>
      <c r="N147" s="81">
        <v>6.3699261231728315</v>
      </c>
      <c r="O147" s="81">
        <v>6.3280819829264026</v>
      </c>
      <c r="P147" s="81">
        <v>13.837152406285439</v>
      </c>
      <c r="Q147" s="81">
        <v>0.37100985717388485</v>
      </c>
      <c r="R147" s="81">
        <v>2.1268095643639517</v>
      </c>
      <c r="S147" s="81">
        <v>0.58124577624236584</v>
      </c>
      <c r="T147" s="82"/>
      <c r="U147" s="81">
        <v>210410</v>
      </c>
      <c r="V147" s="81">
        <v>318</v>
      </c>
      <c r="W147" s="81">
        <v>54</v>
      </c>
      <c r="X147" s="81">
        <v>2217</v>
      </c>
      <c r="Y147" s="81">
        <v>3037</v>
      </c>
      <c r="Z147" s="81">
        <v>3199</v>
      </c>
      <c r="AA147" s="81">
        <v>2785</v>
      </c>
      <c r="AB147" s="81">
        <v>6364</v>
      </c>
      <c r="AC147" s="81">
        <v>391915</v>
      </c>
      <c r="AD147" s="81">
        <v>0.58124577624236584</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2.73</v>
      </c>
      <c r="BK147" s="81">
        <v>23.3</v>
      </c>
      <c r="BL147" s="81">
        <v>0</v>
      </c>
      <c r="BM147" s="82"/>
      <c r="BN147" s="81">
        <v>0</v>
      </c>
      <c r="BO147" s="81">
        <v>0</v>
      </c>
      <c r="BP147" s="81">
        <v>0</v>
      </c>
      <c r="BQ147" s="81">
        <v>1</v>
      </c>
      <c r="BR147" s="81">
        <v>1</v>
      </c>
      <c r="BS147" s="81">
        <v>0</v>
      </c>
      <c r="BT147"/>
      <c r="BU147" s="80"/>
      <c r="BV147" s="80"/>
      <c r="BW147" s="80"/>
      <c r="BX147" s="80"/>
      <c r="BY147" s="80"/>
      <c r="BZ147" s="80"/>
      <c r="CA147" s="80"/>
      <c r="CB147" s="80"/>
      <c r="CC147" s="80"/>
    </row>
    <row r="148" spans="1:81">
      <c r="A148" s="80" t="s">
        <v>1981</v>
      </c>
      <c r="B148" s="80">
        <v>177</v>
      </c>
      <c r="C148" s="80">
        <v>7</v>
      </c>
      <c r="D148" s="80">
        <v>11</v>
      </c>
      <c r="E148" s="80">
        <v>2010</v>
      </c>
      <c r="F148" s="80" t="s">
        <v>86</v>
      </c>
      <c r="G148" s="80" t="s">
        <v>1974</v>
      </c>
      <c r="H148" s="80" t="s">
        <v>1975</v>
      </c>
      <c r="I148" s="177"/>
      <c r="J148" s="81">
        <v>1.6379739241964535</v>
      </c>
      <c r="K148" s="81">
        <v>0.7286866457655512</v>
      </c>
      <c r="L148" s="81">
        <v>2.0335378618451339</v>
      </c>
      <c r="M148" s="81">
        <v>9.0930250609236971</v>
      </c>
      <c r="N148" s="81">
        <v>7.5097356443316619</v>
      </c>
      <c r="O148" s="81">
        <v>6.340161542811984</v>
      </c>
      <c r="P148" s="81">
        <v>14.196663940430293</v>
      </c>
      <c r="Q148" s="81">
        <v>0.3840909601137153</v>
      </c>
      <c r="R148" s="81">
        <v>2.546461959002853</v>
      </c>
      <c r="S148" s="81">
        <v>0.42181083389318275</v>
      </c>
      <c r="T148" s="82"/>
      <c r="U148" s="81">
        <v>239091</v>
      </c>
      <c r="V148" s="81">
        <v>318</v>
      </c>
      <c r="W148" s="81">
        <v>54</v>
      </c>
      <c r="X148" s="81">
        <v>2217</v>
      </c>
      <c r="Y148" s="81">
        <v>3038</v>
      </c>
      <c r="Z148" s="81">
        <v>3220</v>
      </c>
      <c r="AA148" s="81">
        <v>2786</v>
      </c>
      <c r="AB148" s="81">
        <v>6313</v>
      </c>
      <c r="AC148" s="81">
        <v>444685</v>
      </c>
      <c r="AD148" s="81">
        <v>0.42181083389318275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2.7</v>
      </c>
      <c r="BK148" s="81">
        <v>23.920999999999999</v>
      </c>
      <c r="BL148" s="81">
        <v>0</v>
      </c>
      <c r="BM148" s="82"/>
      <c r="BN148" s="81">
        <v>0</v>
      </c>
      <c r="BO148" s="81">
        <v>0</v>
      </c>
      <c r="BP148" s="81">
        <v>0</v>
      </c>
      <c r="BQ148" s="81">
        <v>1</v>
      </c>
      <c r="BR148" s="81">
        <v>1</v>
      </c>
      <c r="BS148" s="81">
        <v>0</v>
      </c>
      <c r="BT148"/>
      <c r="BU148" s="80">
        <v>26.620999999999999</v>
      </c>
      <c r="BV148" s="80">
        <v>0</v>
      </c>
      <c r="BW148" s="80">
        <v>0</v>
      </c>
      <c r="BX148" s="80">
        <v>0</v>
      </c>
      <c r="BY148" s="80">
        <v>0</v>
      </c>
      <c r="BZ148" s="80">
        <v>0</v>
      </c>
      <c r="CA148" s="80">
        <v>0</v>
      </c>
      <c r="CB148" s="80">
        <v>0</v>
      </c>
      <c r="CC148" s="80">
        <v>0</v>
      </c>
    </row>
    <row r="149" spans="1:81">
      <c r="A149" s="80" t="s">
        <v>1982</v>
      </c>
      <c r="B149" s="80">
        <v>178</v>
      </c>
      <c r="C149" s="80">
        <v>8</v>
      </c>
      <c r="D149" s="80">
        <v>11</v>
      </c>
      <c r="E149" s="80">
        <v>2011</v>
      </c>
      <c r="F149" s="80" t="s">
        <v>87</v>
      </c>
      <c r="G149" s="80" t="s">
        <v>1974</v>
      </c>
      <c r="H149" s="80" t="s">
        <v>1975</v>
      </c>
      <c r="I149" s="177"/>
      <c r="J149" s="81">
        <v>2.0684959267345921</v>
      </c>
      <c r="K149" s="81">
        <v>0.96398799709413729</v>
      </c>
      <c r="L149" s="81">
        <v>2.7361466205541323</v>
      </c>
      <c r="M149" s="81">
        <v>10.823320507859236</v>
      </c>
      <c r="N149" s="81">
        <v>9.213434352692234</v>
      </c>
      <c r="O149" s="81">
        <v>6.2554555968770948</v>
      </c>
      <c r="P149" s="81">
        <v>13.731969516648594</v>
      </c>
      <c r="Q149" s="81">
        <v>0.43650912409619846</v>
      </c>
      <c r="R149" s="81">
        <v>3.1785407163548252</v>
      </c>
      <c r="S149" s="81">
        <v>0.72877102315999998</v>
      </c>
      <c r="T149" s="82"/>
      <c r="U149" s="81">
        <v>254457</v>
      </c>
      <c r="V149" s="81">
        <v>318</v>
      </c>
      <c r="W149" s="81">
        <v>54</v>
      </c>
      <c r="X149" s="81">
        <v>2217</v>
      </c>
      <c r="Y149" s="81">
        <v>3027</v>
      </c>
      <c r="Z149" s="81">
        <v>3246</v>
      </c>
      <c r="AA149" s="81">
        <v>2775</v>
      </c>
      <c r="AB149" s="81">
        <v>6220</v>
      </c>
      <c r="AC149" s="81">
        <v>554146</v>
      </c>
      <c r="AD149" s="81">
        <v>0.72877102315999998</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2.7269999999999999</v>
      </c>
      <c r="BK149" s="81">
        <v>23.035</v>
      </c>
      <c r="BL149" s="81">
        <v>0</v>
      </c>
      <c r="BM149" s="82"/>
      <c r="BN149" s="81">
        <v>0</v>
      </c>
      <c r="BO149" s="81">
        <v>0</v>
      </c>
      <c r="BP149" s="81">
        <v>0</v>
      </c>
      <c r="BQ149" s="81">
        <v>1</v>
      </c>
      <c r="BR149" s="81">
        <v>1</v>
      </c>
      <c r="BS149" s="81">
        <v>0</v>
      </c>
      <c r="BT149"/>
      <c r="BU149" s="80">
        <v>25.762</v>
      </c>
      <c r="BV149" s="80">
        <v>0</v>
      </c>
      <c r="BW149" s="80">
        <v>0</v>
      </c>
      <c r="BX149" s="80">
        <v>0</v>
      </c>
      <c r="BY149" s="80">
        <v>0</v>
      </c>
      <c r="BZ149" s="80">
        <v>0</v>
      </c>
      <c r="CA149" s="80">
        <v>0</v>
      </c>
      <c r="CB149" s="80">
        <v>0</v>
      </c>
      <c r="CC149" s="80">
        <v>0</v>
      </c>
    </row>
    <row r="150" spans="1:81">
      <c r="A150" s="80" t="s">
        <v>1983</v>
      </c>
      <c r="B150" s="80">
        <v>179</v>
      </c>
      <c r="C150" s="80">
        <v>9</v>
      </c>
      <c r="D150" s="80">
        <v>11</v>
      </c>
      <c r="E150" s="80">
        <v>2012</v>
      </c>
      <c r="F150" s="80" t="s">
        <v>88</v>
      </c>
      <c r="G150" s="80" t="s">
        <v>1974</v>
      </c>
      <c r="H150" s="80" t="s">
        <v>1975</v>
      </c>
      <c r="I150" s="177"/>
      <c r="J150" s="81">
        <v>1.98362875159306</v>
      </c>
      <c r="K150" s="81">
        <v>0.98725535410291609</v>
      </c>
      <c r="L150" s="81">
        <v>2.7728189196895308</v>
      </c>
      <c r="M150" s="81">
        <v>12.106601207510776</v>
      </c>
      <c r="N150" s="81">
        <v>9.4840818084208856</v>
      </c>
      <c r="O150" s="81">
        <v>6.2999163765816144</v>
      </c>
      <c r="P150" s="81">
        <v>13.720520249195292</v>
      </c>
      <c r="Q150" s="81">
        <v>0.46388712940606563</v>
      </c>
      <c r="R150" s="81">
        <v>3.1866186556593989</v>
      </c>
      <c r="S150" s="81">
        <v>0.76413756935999988</v>
      </c>
      <c r="T150" s="82"/>
      <c r="U150" s="81">
        <v>236880</v>
      </c>
      <c r="V150" s="81">
        <v>318</v>
      </c>
      <c r="W150" s="81">
        <v>54</v>
      </c>
      <c r="X150" s="81">
        <v>2217</v>
      </c>
      <c r="Y150" s="81">
        <v>3023</v>
      </c>
      <c r="Z150" s="81">
        <v>3295</v>
      </c>
      <c r="AA150" s="81">
        <v>2757</v>
      </c>
      <c r="AB150" s="81">
        <v>6084</v>
      </c>
      <c r="AC150" s="81">
        <v>541165</v>
      </c>
      <c r="AD150" s="81">
        <v>0.76413756935999988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2.6080000000000001</v>
      </c>
      <c r="BK150" s="81">
        <v>24.068999999999999</v>
      </c>
      <c r="BL150" s="81">
        <v>0</v>
      </c>
      <c r="BM150" s="82"/>
      <c r="BN150" s="81">
        <v>0</v>
      </c>
      <c r="BO150" s="81">
        <v>0</v>
      </c>
      <c r="BP150" s="81">
        <v>0</v>
      </c>
      <c r="BQ150" s="81">
        <v>1</v>
      </c>
      <c r="BR150" s="81">
        <v>1</v>
      </c>
      <c r="BS150" s="81">
        <v>0</v>
      </c>
      <c r="BT150"/>
      <c r="BU150" s="80">
        <v>26.677</v>
      </c>
      <c r="BV150" s="80">
        <v>0</v>
      </c>
      <c r="BW150" s="80">
        <v>0</v>
      </c>
      <c r="BX150" s="80">
        <v>0</v>
      </c>
      <c r="BY150" s="80">
        <v>0</v>
      </c>
      <c r="BZ150" s="80">
        <v>0</v>
      </c>
      <c r="CA150" s="80">
        <v>0</v>
      </c>
      <c r="CB150" s="80">
        <v>0</v>
      </c>
      <c r="CC150" s="80">
        <v>0</v>
      </c>
    </row>
    <row r="151" spans="1:81">
      <c r="A151" s="80" t="s">
        <v>1984</v>
      </c>
      <c r="B151" s="80">
        <v>180</v>
      </c>
      <c r="C151" s="80">
        <v>10</v>
      </c>
      <c r="D151" s="80">
        <v>11</v>
      </c>
      <c r="E151" s="80">
        <v>2013</v>
      </c>
      <c r="F151" s="80" t="s">
        <v>89</v>
      </c>
      <c r="G151" s="80" t="s">
        <v>1974</v>
      </c>
      <c r="H151" s="80" t="s">
        <v>1975</v>
      </c>
      <c r="I151" s="177"/>
      <c r="J151" s="81">
        <v>2.0816627383485433</v>
      </c>
      <c r="K151" s="81">
        <v>0.86933386829002857</v>
      </c>
      <c r="L151" s="81">
        <v>2.5379148615150506</v>
      </c>
      <c r="M151" s="81">
        <v>12.12624165834132</v>
      </c>
      <c r="N151" s="81">
        <v>10.134065364357847</v>
      </c>
      <c r="O151" s="81">
        <v>6.056281998062869</v>
      </c>
      <c r="P151" s="81">
        <v>13.532440236623378</v>
      </c>
      <c r="Q151" s="81">
        <v>0.46808246078216531</v>
      </c>
      <c r="R151" s="81">
        <v>2.5976853405155218</v>
      </c>
      <c r="S151" s="81">
        <v>0.81039865074999995</v>
      </c>
      <c r="T151" s="82"/>
      <c r="U151" s="81">
        <v>223396</v>
      </c>
      <c r="V151" s="81">
        <v>318</v>
      </c>
      <c r="W151" s="81">
        <v>54</v>
      </c>
      <c r="X151" s="81">
        <v>2217</v>
      </c>
      <c r="Y151" s="81">
        <v>3010</v>
      </c>
      <c r="Z151" s="81">
        <v>3309</v>
      </c>
      <c r="AA151" s="81">
        <v>2709</v>
      </c>
      <c r="AB151" s="81">
        <v>6051</v>
      </c>
      <c r="AC151" s="81">
        <v>430623</v>
      </c>
      <c r="AD151" s="81">
        <v>0.81039865074999995</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2.7690000000000001</v>
      </c>
      <c r="BK151" s="81">
        <v>21.521999999999998</v>
      </c>
      <c r="BL151" s="81">
        <v>0</v>
      </c>
      <c r="BM151" s="82"/>
      <c r="BN151" s="81">
        <v>0</v>
      </c>
      <c r="BO151" s="81">
        <v>0</v>
      </c>
      <c r="BP151" s="81">
        <v>0</v>
      </c>
      <c r="BQ151" s="81">
        <v>1</v>
      </c>
      <c r="BR151" s="81">
        <v>1</v>
      </c>
      <c r="BS151" s="81">
        <v>0</v>
      </c>
      <c r="BT151"/>
      <c r="BU151" s="80">
        <v>24.291</v>
      </c>
      <c r="BV151" s="80">
        <v>0</v>
      </c>
      <c r="BW151" s="80">
        <v>0</v>
      </c>
      <c r="BX151" s="80">
        <v>0</v>
      </c>
      <c r="BY151" s="80">
        <v>0</v>
      </c>
      <c r="BZ151" s="80">
        <v>0</v>
      </c>
      <c r="CA151" s="80">
        <v>0</v>
      </c>
      <c r="CB151" s="80">
        <v>0</v>
      </c>
      <c r="CC151" s="80">
        <v>0</v>
      </c>
    </row>
    <row r="152" spans="1:81">
      <c r="A152" s="80" t="s">
        <v>1985</v>
      </c>
      <c r="B152" s="80">
        <v>181</v>
      </c>
      <c r="C152" s="80">
        <v>11</v>
      </c>
      <c r="D152" s="80">
        <v>11</v>
      </c>
      <c r="E152" s="80">
        <v>2014</v>
      </c>
      <c r="F152" s="80" t="s">
        <v>90</v>
      </c>
      <c r="G152" s="80" t="s">
        <v>1974</v>
      </c>
      <c r="H152" s="80" t="s">
        <v>1975</v>
      </c>
      <c r="I152" s="177"/>
      <c r="J152" s="81">
        <v>1.634669792411005</v>
      </c>
      <c r="K152" s="81">
        <v>0.87360274565948337</v>
      </c>
      <c r="L152" s="81">
        <v>1.1212031146953889</v>
      </c>
      <c r="M152" s="81">
        <v>12.337045668454357</v>
      </c>
      <c r="N152" s="81">
        <v>9.758049277854683</v>
      </c>
      <c r="O152" s="81">
        <v>5.7954836189666601</v>
      </c>
      <c r="P152" s="81">
        <v>13.356777701745031</v>
      </c>
      <c r="Q152" s="81">
        <v>0.44368593940308515</v>
      </c>
      <c r="R152" s="81">
        <v>2.229618021805337</v>
      </c>
      <c r="S152" s="81">
        <v>0.72757276159999995</v>
      </c>
      <c r="T152" s="82"/>
      <c r="U152" s="81">
        <v>203679</v>
      </c>
      <c r="V152" s="81">
        <v>279</v>
      </c>
      <c r="W152" s="81">
        <v>24</v>
      </c>
      <c r="X152" s="81">
        <v>2430</v>
      </c>
      <c r="Y152" s="81">
        <v>3024</v>
      </c>
      <c r="Z152" s="81">
        <v>3335</v>
      </c>
      <c r="AA152" s="81">
        <v>2660</v>
      </c>
      <c r="AB152" s="81">
        <v>5978</v>
      </c>
      <c r="AC152" s="81">
        <v>370770</v>
      </c>
      <c r="AD152" s="81">
        <v>0.72757276159999995</v>
      </c>
      <c r="AE152" s="82"/>
      <c r="AF152" s="81">
        <v>1963733.157968048</v>
      </c>
      <c r="AG152" s="81">
        <v>713344.05875151302</v>
      </c>
      <c r="AH152" s="81">
        <v>235950.39459194706</v>
      </c>
      <c r="AI152" s="81">
        <v>14392873.0004106</v>
      </c>
      <c r="AJ152" s="81">
        <v>13501339.322990794</v>
      </c>
      <c r="AK152" s="81">
        <v>0</v>
      </c>
      <c r="AL152" s="81">
        <v>0</v>
      </c>
      <c r="AM152" s="81">
        <v>820690.06946092413</v>
      </c>
      <c r="AN152" s="81">
        <v>0</v>
      </c>
      <c r="AO152" s="81">
        <v>0</v>
      </c>
      <c r="AP152" s="82"/>
      <c r="AQ152" s="81">
        <v>104</v>
      </c>
      <c r="AR152" s="81">
        <v>34</v>
      </c>
      <c r="AS152" s="81">
        <v>0</v>
      </c>
      <c r="AT152" s="81">
        <v>0</v>
      </c>
      <c r="AU152" s="81">
        <v>0</v>
      </c>
      <c r="AV152" s="81">
        <v>0</v>
      </c>
      <c r="AW152" s="81" t="s">
        <v>564</v>
      </c>
      <c r="AX152" s="82"/>
      <c r="AY152" s="81">
        <v>508.11</v>
      </c>
      <c r="AZ152" s="81">
        <v>1356.1</v>
      </c>
      <c r="BA152" s="81">
        <v>0</v>
      </c>
      <c r="BB152" s="81">
        <v>0</v>
      </c>
      <c r="BC152" s="81">
        <v>0</v>
      </c>
      <c r="BD152" s="81">
        <v>0</v>
      </c>
      <c r="BE152" s="81" t="s">
        <v>564</v>
      </c>
      <c r="BF152" s="82"/>
      <c r="BG152" s="81">
        <v>0</v>
      </c>
      <c r="BH152" s="81">
        <v>0</v>
      </c>
      <c r="BI152" s="81">
        <v>0</v>
      </c>
      <c r="BJ152" s="81">
        <v>2.8029999999999999</v>
      </c>
      <c r="BK152" s="81">
        <v>23.826000000000001</v>
      </c>
      <c r="BL152" s="81">
        <v>0</v>
      </c>
      <c r="BM152" s="82"/>
      <c r="BN152" s="81">
        <v>0</v>
      </c>
      <c r="BO152" s="81">
        <v>0</v>
      </c>
      <c r="BP152" s="81">
        <v>0</v>
      </c>
      <c r="BQ152" s="81">
        <v>1</v>
      </c>
      <c r="BR152" s="81">
        <v>1</v>
      </c>
      <c r="BS152" s="81">
        <v>0</v>
      </c>
      <c r="BT152"/>
      <c r="BU152" s="80">
        <v>26.629000000000001</v>
      </c>
      <c r="BV152" s="80">
        <v>0</v>
      </c>
      <c r="BW152" s="80">
        <v>0</v>
      </c>
      <c r="BX152" s="80">
        <v>0</v>
      </c>
      <c r="BY152" s="80">
        <v>0</v>
      </c>
      <c r="BZ152" s="80">
        <v>0</v>
      </c>
      <c r="CA152" s="80">
        <v>0</v>
      </c>
      <c r="CB152" s="80">
        <v>0</v>
      </c>
      <c r="CC152" s="80">
        <v>0</v>
      </c>
    </row>
    <row r="153" spans="1:81">
      <c r="A153" s="80" t="s">
        <v>1986</v>
      </c>
      <c r="B153" s="80">
        <v>182</v>
      </c>
      <c r="C153" s="80">
        <v>12</v>
      </c>
      <c r="D153" s="80">
        <v>11</v>
      </c>
      <c r="E153" s="80">
        <v>2015</v>
      </c>
      <c r="F153" s="80" t="s">
        <v>91</v>
      </c>
      <c r="G153" s="80" t="s">
        <v>1974</v>
      </c>
      <c r="H153" s="80" t="s">
        <v>1975</v>
      </c>
      <c r="I153" s="177"/>
      <c r="J153" s="81">
        <v>1.9928760315328391</v>
      </c>
      <c r="K153" s="81">
        <v>0.73046978302335397</v>
      </c>
      <c r="L153" s="81">
        <v>1.2039975292795304</v>
      </c>
      <c r="M153" s="81">
        <v>12.348484038307872</v>
      </c>
      <c r="N153" s="81">
        <v>8.4498941861545251</v>
      </c>
      <c r="O153" s="81">
        <v>5.7969777400499094</v>
      </c>
      <c r="P153" s="81">
        <v>13.151199315788842</v>
      </c>
      <c r="Q153" s="81">
        <v>0.42889719640404755</v>
      </c>
      <c r="R153" s="81">
        <v>1.8925318792583059</v>
      </c>
      <c r="S153" s="81">
        <v>0.63434496410999996</v>
      </c>
      <c r="T153" s="82"/>
      <c r="U153" s="81">
        <v>285347</v>
      </c>
      <c r="V153" s="81">
        <v>279</v>
      </c>
      <c r="W153" s="81">
        <v>24</v>
      </c>
      <c r="X153" s="81">
        <v>2430</v>
      </c>
      <c r="Y153" s="81">
        <v>3001</v>
      </c>
      <c r="Z153" s="81">
        <v>3368</v>
      </c>
      <c r="AA153" s="81">
        <v>2617</v>
      </c>
      <c r="AB153" s="81">
        <v>5903</v>
      </c>
      <c r="AC153" s="81">
        <v>324196</v>
      </c>
      <c r="AD153" s="81">
        <v>0.63434496410999996</v>
      </c>
      <c r="AE153" s="82"/>
      <c r="AF153" s="81">
        <v>2697252.6198034748</v>
      </c>
      <c r="AG153" s="81">
        <v>627000.75255716848</v>
      </c>
      <c r="AH153" s="81">
        <v>201354.57262479415</v>
      </c>
      <c r="AI153" s="81">
        <v>14926278.060821373</v>
      </c>
      <c r="AJ153" s="81">
        <v>12384862.208463777</v>
      </c>
      <c r="AK153" s="81">
        <v>0</v>
      </c>
      <c r="AL153" s="81">
        <v>0</v>
      </c>
      <c r="AM153" s="81">
        <v>808981.3878463225</v>
      </c>
      <c r="AN153" s="81">
        <v>0</v>
      </c>
      <c r="AO153" s="81">
        <v>0</v>
      </c>
      <c r="AP153" s="82"/>
      <c r="AQ153" s="81">
        <v>105</v>
      </c>
      <c r="AR153" s="81">
        <v>43</v>
      </c>
      <c r="AS153" s="81">
        <v>0</v>
      </c>
      <c r="AT153" s="81">
        <v>0</v>
      </c>
      <c r="AU153" s="81">
        <v>0</v>
      </c>
      <c r="AV153" s="81">
        <v>0</v>
      </c>
      <c r="AW153" s="81" t="s">
        <v>564</v>
      </c>
      <c r="AX153" s="82"/>
      <c r="AY153" s="81">
        <v>513.61</v>
      </c>
      <c r="AZ153" s="81">
        <v>1701.6</v>
      </c>
      <c r="BA153" s="81">
        <v>0</v>
      </c>
      <c r="BB153" s="81">
        <v>0</v>
      </c>
      <c r="BC153" s="81">
        <v>0</v>
      </c>
      <c r="BD153" s="81">
        <v>0</v>
      </c>
      <c r="BE153" s="81" t="s">
        <v>564</v>
      </c>
      <c r="BF153" s="82"/>
      <c r="BG153" s="81">
        <v>0</v>
      </c>
      <c r="BH153" s="81">
        <v>0</v>
      </c>
      <c r="BI153" s="81">
        <v>0</v>
      </c>
      <c r="BJ153" s="81">
        <v>2.9329999999999998</v>
      </c>
      <c r="BK153" s="81">
        <v>24.056000000000001</v>
      </c>
      <c r="BL153" s="81">
        <v>0</v>
      </c>
      <c r="BM153" s="82"/>
      <c r="BN153" s="81">
        <v>0</v>
      </c>
      <c r="BO153" s="81">
        <v>0</v>
      </c>
      <c r="BP153" s="81">
        <v>0</v>
      </c>
      <c r="BQ153" s="81">
        <v>1</v>
      </c>
      <c r="BR153" s="81">
        <v>1</v>
      </c>
      <c r="BS153" s="81">
        <v>0</v>
      </c>
      <c r="BT153"/>
      <c r="BU153" s="80">
        <v>26.989000000000001</v>
      </c>
      <c r="BV153" s="80">
        <v>0</v>
      </c>
      <c r="BW153" s="80">
        <v>0</v>
      </c>
      <c r="BX153" s="80">
        <v>0</v>
      </c>
      <c r="BY153" s="80">
        <v>0</v>
      </c>
      <c r="BZ153" s="80">
        <v>0</v>
      </c>
      <c r="CA153" s="80">
        <v>0</v>
      </c>
      <c r="CB153" s="80">
        <v>0</v>
      </c>
      <c r="CC153" s="80">
        <v>0</v>
      </c>
    </row>
    <row r="154" spans="1:81">
      <c r="A154" s="80" t="s">
        <v>1987</v>
      </c>
      <c r="B154" s="80">
        <v>183</v>
      </c>
      <c r="C154" s="80">
        <v>13</v>
      </c>
      <c r="D154" s="80">
        <v>11</v>
      </c>
      <c r="E154" s="80">
        <v>2016</v>
      </c>
      <c r="F154" s="80" t="s">
        <v>92</v>
      </c>
      <c r="G154" s="80" t="s">
        <v>1974</v>
      </c>
      <c r="H154" s="80" t="s">
        <v>1975</v>
      </c>
      <c r="I154" s="177"/>
      <c r="J154" s="81">
        <v>1.702899241879773</v>
      </c>
      <c r="K154" s="81">
        <v>0.70663988924687282</v>
      </c>
      <c r="L154" s="81">
        <v>1.0629316411602734</v>
      </c>
      <c r="M154" s="81">
        <v>9.5966734607942357</v>
      </c>
      <c r="N154" s="81">
        <v>7.6486181872521364</v>
      </c>
      <c r="O154" s="81">
        <v>5.7758909086981411</v>
      </c>
      <c r="P154" s="81">
        <v>13.103973056161758</v>
      </c>
      <c r="Q154" s="81">
        <v>0.40733490461848215</v>
      </c>
      <c r="R154" s="81">
        <v>2.3888273287972863</v>
      </c>
      <c r="S154" s="81">
        <v>0.69803964360000004</v>
      </c>
      <c r="T154" s="82"/>
      <c r="U154" s="81">
        <v>261356</v>
      </c>
      <c r="V154" s="81">
        <v>279</v>
      </c>
      <c r="W154" s="81">
        <v>24</v>
      </c>
      <c r="X154" s="81">
        <v>2430</v>
      </c>
      <c r="Y154" s="81">
        <v>2955</v>
      </c>
      <c r="Z154" s="81">
        <v>3397</v>
      </c>
      <c r="AA154" s="81">
        <v>2697</v>
      </c>
      <c r="AB154" s="81">
        <v>5767</v>
      </c>
      <c r="AC154" s="81">
        <v>407988.19338442868</v>
      </c>
      <c r="AD154" s="81">
        <v>0.69803964360000004</v>
      </c>
      <c r="AE154" s="82"/>
      <c r="AF154" s="81">
        <v>2376604.853693862</v>
      </c>
      <c r="AG154" s="81">
        <v>604222.61969486694</v>
      </c>
      <c r="AH154" s="81">
        <v>169688.6913064192</v>
      </c>
      <c r="AI154" s="81">
        <v>15023175.30101495</v>
      </c>
      <c r="AJ154" s="81">
        <v>12404060.030089639</v>
      </c>
      <c r="AK154" s="81">
        <v>0</v>
      </c>
      <c r="AL154" s="81">
        <v>0</v>
      </c>
      <c r="AM154" s="81">
        <v>790957.17743112391</v>
      </c>
      <c r="AN154" s="81">
        <v>0</v>
      </c>
      <c r="AO154" s="81">
        <v>0</v>
      </c>
      <c r="AP154" s="82"/>
      <c r="AQ154" s="81">
        <v>105</v>
      </c>
      <c r="AR154" s="81">
        <v>44</v>
      </c>
      <c r="AS154" s="81">
        <v>0</v>
      </c>
      <c r="AT154" s="81">
        <v>0</v>
      </c>
      <c r="AU154" s="81">
        <v>0</v>
      </c>
      <c r="AV154" s="81">
        <v>0</v>
      </c>
      <c r="AW154" s="81" t="s">
        <v>564</v>
      </c>
      <c r="AX154" s="82"/>
      <c r="AY154" s="81">
        <v>513.61</v>
      </c>
      <c r="AZ154" s="81">
        <v>1722.1</v>
      </c>
      <c r="BA154" s="81">
        <v>0</v>
      </c>
      <c r="BB154" s="81">
        <v>0</v>
      </c>
      <c r="BC154" s="81">
        <v>0</v>
      </c>
      <c r="BD154" s="81">
        <v>0</v>
      </c>
      <c r="BE154" s="81" t="s">
        <v>564</v>
      </c>
      <c r="BF154" s="82"/>
      <c r="BG154" s="81">
        <v>0</v>
      </c>
      <c r="BH154" s="81">
        <v>0</v>
      </c>
      <c r="BI154" s="81">
        <v>0</v>
      </c>
      <c r="BJ154" s="81">
        <v>2.9289999999999998</v>
      </c>
      <c r="BK154" s="81">
        <v>26.122</v>
      </c>
      <c r="BL154" s="81">
        <v>0</v>
      </c>
      <c r="BM154" s="82"/>
      <c r="BN154" s="81">
        <v>0</v>
      </c>
      <c r="BO154" s="81">
        <v>0</v>
      </c>
      <c r="BP154" s="81">
        <v>0</v>
      </c>
      <c r="BQ154" s="81">
        <v>1</v>
      </c>
      <c r="BR154" s="81">
        <v>1</v>
      </c>
      <c r="BS154" s="81">
        <v>0</v>
      </c>
      <c r="BT154"/>
      <c r="BU154" s="80">
        <v>29.050999999999998</v>
      </c>
      <c r="BV154" s="80">
        <v>0</v>
      </c>
      <c r="BW154" s="80">
        <v>0</v>
      </c>
      <c r="BX154" s="80">
        <v>0</v>
      </c>
      <c r="BY154" s="80">
        <v>0</v>
      </c>
      <c r="BZ154" s="80">
        <v>0</v>
      </c>
      <c r="CA154" s="80">
        <v>0</v>
      </c>
      <c r="CB154" s="80">
        <v>0</v>
      </c>
      <c r="CC154" s="80">
        <v>0</v>
      </c>
    </row>
    <row r="155" spans="1:81">
      <c r="A155" s="80" t="s">
        <v>1988</v>
      </c>
      <c r="B155" s="80">
        <v>184</v>
      </c>
      <c r="C155" s="80">
        <v>14</v>
      </c>
      <c r="D155" s="80">
        <v>11</v>
      </c>
      <c r="E155" s="80">
        <v>2017</v>
      </c>
      <c r="F155" s="80" t="s">
        <v>71</v>
      </c>
      <c r="G155" s="80" t="s">
        <v>1974</v>
      </c>
      <c r="H155" s="80" t="s">
        <v>1975</v>
      </c>
      <c r="I155" s="177"/>
      <c r="J155" s="81">
        <v>2.0703249542574405</v>
      </c>
      <c r="K155" s="81">
        <v>0.73313918261097188</v>
      </c>
      <c r="L155" s="81">
        <v>0.96986981394641125</v>
      </c>
      <c r="M155" s="81">
        <v>8.6920969083564081</v>
      </c>
      <c r="N155" s="81">
        <v>7.9735079783301481</v>
      </c>
      <c r="O155" s="81">
        <v>5.7903576860110713</v>
      </c>
      <c r="P155" s="81">
        <v>12.91474930546755</v>
      </c>
      <c r="Q155" s="81">
        <v>0.39409480165364474</v>
      </c>
      <c r="R155" s="81">
        <v>2.3664277921877823</v>
      </c>
      <c r="S155" s="81">
        <v>0.63330405929999989</v>
      </c>
      <c r="T155" s="82"/>
      <c r="U155" s="81">
        <v>366354</v>
      </c>
      <c r="V155" s="81">
        <v>279</v>
      </c>
      <c r="W155" s="81">
        <v>24</v>
      </c>
      <c r="X155" s="81">
        <v>2430</v>
      </c>
      <c r="Y155" s="81">
        <v>2987</v>
      </c>
      <c r="Z155" s="81">
        <v>3462</v>
      </c>
      <c r="AA155" s="81">
        <v>2675</v>
      </c>
      <c r="AB155" s="81">
        <v>5770</v>
      </c>
      <c r="AC155" s="81">
        <v>412181.99999999988</v>
      </c>
      <c r="AD155" s="81">
        <v>0.63330405929999989</v>
      </c>
      <c r="AE155" s="82"/>
      <c r="AF155" s="81">
        <v>3099150.9885895932</v>
      </c>
      <c r="AG155" s="81">
        <v>628318.33124512434</v>
      </c>
      <c r="AH155" s="81">
        <v>199573.95322799971</v>
      </c>
      <c r="AI155" s="81">
        <v>14357138.406777591</v>
      </c>
      <c r="AJ155" s="81">
        <v>14021669.795175301</v>
      </c>
      <c r="AK155" s="81">
        <v>0</v>
      </c>
      <c r="AL155" s="81">
        <v>0</v>
      </c>
      <c r="AM155" s="81">
        <v>792606.91015222587</v>
      </c>
      <c r="AN155" s="81">
        <v>0</v>
      </c>
      <c r="AO155" s="81">
        <v>0</v>
      </c>
      <c r="AP155" s="82"/>
      <c r="AQ155" s="81">
        <v>105</v>
      </c>
      <c r="AR155" s="81">
        <v>47</v>
      </c>
      <c r="AS155" s="81">
        <v>0</v>
      </c>
      <c r="AT155" s="81">
        <v>0</v>
      </c>
      <c r="AU155" s="81">
        <v>0</v>
      </c>
      <c r="AV155" s="81">
        <v>0</v>
      </c>
      <c r="AW155" s="81" t="s">
        <v>564</v>
      </c>
      <c r="AX155" s="82"/>
      <c r="AY155" s="81">
        <v>513.61</v>
      </c>
      <c r="AZ155" s="81">
        <v>3171.1</v>
      </c>
      <c r="BA155" s="81">
        <v>0</v>
      </c>
      <c r="BB155" s="81">
        <v>0</v>
      </c>
      <c r="BC155" s="81">
        <v>0</v>
      </c>
      <c r="BD155" s="81">
        <v>0</v>
      </c>
      <c r="BE155" s="81" t="s">
        <v>564</v>
      </c>
      <c r="BF155" s="82"/>
      <c r="BG155" s="81">
        <v>0</v>
      </c>
      <c r="BH155" s="81">
        <v>0</v>
      </c>
      <c r="BI155" s="81">
        <v>0</v>
      </c>
      <c r="BJ155" s="81">
        <v>2.9020000000000001</v>
      </c>
      <c r="BK155" s="81">
        <v>25.353999999999999</v>
      </c>
      <c r="BL155" s="81">
        <v>0</v>
      </c>
      <c r="BM155" s="82"/>
      <c r="BN155" s="81">
        <v>0</v>
      </c>
      <c r="BO155" s="81">
        <v>0</v>
      </c>
      <c r="BP155" s="81">
        <v>0</v>
      </c>
      <c r="BQ155" s="81">
        <v>1</v>
      </c>
      <c r="BR155" s="81">
        <v>1</v>
      </c>
      <c r="BS155" s="81">
        <v>0</v>
      </c>
      <c r="BT155"/>
      <c r="BU155" s="80">
        <v>28.256</v>
      </c>
      <c r="BV155" s="80">
        <v>0</v>
      </c>
      <c r="BW155" s="80">
        <v>0</v>
      </c>
      <c r="BX155" s="80">
        <v>0</v>
      </c>
      <c r="BY155" s="80">
        <v>0</v>
      </c>
      <c r="BZ155" s="80">
        <v>0</v>
      </c>
      <c r="CA155" s="80">
        <v>0</v>
      </c>
      <c r="CB155" s="80">
        <v>0</v>
      </c>
      <c r="CC155" s="80">
        <v>0</v>
      </c>
    </row>
    <row r="156" spans="1:81">
      <c r="A156" s="80" t="s">
        <v>1989</v>
      </c>
      <c r="B156" s="80">
        <v>185</v>
      </c>
      <c r="C156" s="80">
        <v>15</v>
      </c>
      <c r="D156" s="80">
        <v>11</v>
      </c>
      <c r="E156" s="80">
        <v>2018</v>
      </c>
      <c r="F156" s="80" t="s">
        <v>93</v>
      </c>
      <c r="G156" s="80" t="s">
        <v>1974</v>
      </c>
      <c r="H156" s="80" t="s">
        <v>1975</v>
      </c>
      <c r="I156" s="177"/>
      <c r="J156" s="81">
        <v>1.2604354710150956</v>
      </c>
      <c r="K156" s="81">
        <v>0.63664542937650015</v>
      </c>
      <c r="L156" s="81">
        <v>0.86234489997420882</v>
      </c>
      <c r="M156" s="81">
        <v>7.7703186706632295</v>
      </c>
      <c r="N156" s="81">
        <v>5.620027245053361</v>
      </c>
      <c r="O156" s="81">
        <v>5.706186354481865</v>
      </c>
      <c r="P156" s="81">
        <v>12.566318107729597</v>
      </c>
      <c r="Q156" s="81">
        <v>0.36208745241262152</v>
      </c>
      <c r="R156" s="81">
        <v>2.3645971972164319</v>
      </c>
      <c r="S156" s="81">
        <v>0.71486324020999992</v>
      </c>
      <c r="T156" s="82"/>
      <c r="U156" s="81">
        <v>259776</v>
      </c>
      <c r="V156" s="81">
        <v>279</v>
      </c>
      <c r="W156" s="81">
        <v>24</v>
      </c>
      <c r="X156" s="81">
        <v>2430</v>
      </c>
      <c r="Y156" s="81">
        <v>2980</v>
      </c>
      <c r="Z156" s="81">
        <v>3477</v>
      </c>
      <c r="AA156" s="81">
        <v>2629</v>
      </c>
      <c r="AB156" s="81">
        <v>5713</v>
      </c>
      <c r="AC156" s="81">
        <v>410249</v>
      </c>
      <c r="AD156" s="81">
        <v>0.71486324020999992</v>
      </c>
      <c r="AE156" s="82"/>
      <c r="AF156" s="81">
        <v>2240220.7215806101</v>
      </c>
      <c r="AG156" s="81">
        <v>576017.18432593741</v>
      </c>
      <c r="AH156" s="81">
        <v>177130.41579887821</v>
      </c>
      <c r="AI156" s="81">
        <v>13741202.806781581</v>
      </c>
      <c r="AJ156" s="81">
        <v>13346360.97837699</v>
      </c>
      <c r="AK156" s="81">
        <v>0</v>
      </c>
      <c r="AL156" s="81">
        <v>0</v>
      </c>
      <c r="AM156" s="81">
        <v>786400.79549565003</v>
      </c>
      <c r="AN156" s="81">
        <v>0</v>
      </c>
      <c r="AO156" s="81">
        <v>0</v>
      </c>
      <c r="AP156" s="82"/>
      <c r="AQ156" s="81">
        <v>106</v>
      </c>
      <c r="AR156" s="81">
        <v>50</v>
      </c>
      <c r="AS156" s="81">
        <v>0</v>
      </c>
      <c r="AT156" s="81">
        <v>0</v>
      </c>
      <c r="AU156" s="81">
        <v>0</v>
      </c>
      <c r="AV156" s="81">
        <v>0</v>
      </c>
      <c r="AW156" s="81" t="s">
        <v>564</v>
      </c>
      <c r="AX156" s="82"/>
      <c r="AY156" s="81">
        <v>523.61</v>
      </c>
      <c r="AZ156" s="81">
        <v>3320</v>
      </c>
      <c r="BA156" s="81">
        <v>0</v>
      </c>
      <c r="BB156" s="81">
        <v>0</v>
      </c>
      <c r="BC156" s="81">
        <v>0</v>
      </c>
      <c r="BD156" s="81">
        <v>0</v>
      </c>
      <c r="BE156" s="81" t="s">
        <v>564</v>
      </c>
      <c r="BF156" s="82"/>
      <c r="BG156" s="81">
        <v>0</v>
      </c>
      <c r="BH156" s="81">
        <v>0</v>
      </c>
      <c r="BI156" s="81">
        <v>0</v>
      </c>
      <c r="BJ156" s="81">
        <v>3.036</v>
      </c>
      <c r="BK156" s="81">
        <v>24.024999999999999</v>
      </c>
      <c r="BL156" s="81">
        <v>0</v>
      </c>
      <c r="BM156" s="82"/>
      <c r="BN156" s="81">
        <v>0</v>
      </c>
      <c r="BO156" s="81">
        <v>0</v>
      </c>
      <c r="BP156" s="81">
        <v>0</v>
      </c>
      <c r="BQ156" s="81">
        <v>1</v>
      </c>
      <c r="BR156" s="81">
        <v>1</v>
      </c>
      <c r="BS156" s="81">
        <v>0</v>
      </c>
      <c r="BT156"/>
      <c r="BU156" s="80">
        <v>27.061</v>
      </c>
      <c r="BV156" s="80">
        <v>0</v>
      </c>
      <c r="BW156" s="80">
        <v>0</v>
      </c>
      <c r="BX156" s="80">
        <v>0</v>
      </c>
      <c r="BY156" s="80">
        <v>0</v>
      </c>
      <c r="BZ156" s="80">
        <v>0</v>
      </c>
      <c r="CA156" s="80">
        <v>0</v>
      </c>
      <c r="CB156" s="80">
        <v>0</v>
      </c>
      <c r="CC156" s="80">
        <v>0</v>
      </c>
    </row>
    <row r="157" spans="1:81">
      <c r="A157" s="80" t="s">
        <v>1990</v>
      </c>
      <c r="B157" s="80">
        <v>186</v>
      </c>
      <c r="C157" s="80">
        <v>16</v>
      </c>
      <c r="D157" s="80">
        <v>11</v>
      </c>
      <c r="E157" s="80">
        <v>2019</v>
      </c>
      <c r="F157" s="80" t="s">
        <v>73</v>
      </c>
      <c r="G157" s="80" t="s">
        <v>1974</v>
      </c>
      <c r="H157" s="80" t="s">
        <v>1975</v>
      </c>
      <c r="I157" s="177"/>
      <c r="J157" s="81">
        <v>1.5883270155115314</v>
      </c>
      <c r="K157" s="81">
        <v>0.60835555161244204</v>
      </c>
      <c r="L157" s="81">
        <v>0.88079117288166942</v>
      </c>
      <c r="M157" s="81">
        <v>8.3900943268575077</v>
      </c>
      <c r="N157" s="81">
        <v>6.1492122846458557</v>
      </c>
      <c r="O157" s="81">
        <v>5.5361352268012141</v>
      </c>
      <c r="P157" s="81">
        <v>11.933873910696436</v>
      </c>
      <c r="Q157" s="81">
        <v>0.34846953668271047</v>
      </c>
      <c r="R157" s="81">
        <v>1.3993352045012395</v>
      </c>
      <c r="S157" s="81">
        <v>0.64662376178000014</v>
      </c>
      <c r="T157" s="82"/>
      <c r="U157" s="81">
        <v>307546</v>
      </c>
      <c r="V157" s="81">
        <v>279</v>
      </c>
      <c r="W157" s="81">
        <v>24</v>
      </c>
      <c r="X157" s="81">
        <v>2430</v>
      </c>
      <c r="Y157" s="81">
        <v>2962</v>
      </c>
      <c r="Z157" s="81">
        <v>3466</v>
      </c>
      <c r="AA157" s="81">
        <v>2478</v>
      </c>
      <c r="AB157" s="81">
        <v>5647</v>
      </c>
      <c r="AC157" s="81">
        <v>246756</v>
      </c>
      <c r="AD157" s="81">
        <v>0.64662376178000014</v>
      </c>
      <c r="AE157" s="82"/>
      <c r="AF157" s="81">
        <v>2755481.3866119599</v>
      </c>
      <c r="AG157" s="81">
        <v>561643.48833569803</v>
      </c>
      <c r="AH157" s="81">
        <v>204885.59719649539</v>
      </c>
      <c r="AI157" s="81">
        <v>13882747.664135849</v>
      </c>
      <c r="AJ157" s="81">
        <v>13381277.029412203</v>
      </c>
      <c r="AK157" s="81">
        <v>0</v>
      </c>
      <c r="AL157" s="81">
        <v>0</v>
      </c>
      <c r="AM157" s="81">
        <v>769078.88940676011</v>
      </c>
      <c r="AN157" s="81">
        <v>0</v>
      </c>
      <c r="AO157" s="81">
        <v>0</v>
      </c>
      <c r="AP157" s="82"/>
      <c r="AQ157" s="81">
        <v>106</v>
      </c>
      <c r="AR157" s="81">
        <v>52</v>
      </c>
      <c r="AS157" s="81">
        <v>0</v>
      </c>
      <c r="AT157" s="81">
        <v>0</v>
      </c>
      <c r="AU157" s="81">
        <v>0</v>
      </c>
      <c r="AV157" s="81">
        <v>0</v>
      </c>
      <c r="AW157" s="81" t="s">
        <v>564</v>
      </c>
      <c r="AX157" s="82"/>
      <c r="AY157" s="81">
        <v>523.41</v>
      </c>
      <c r="AZ157" s="81">
        <v>3388.6</v>
      </c>
      <c r="BA157" s="81">
        <v>0</v>
      </c>
      <c r="BB157" s="81">
        <v>0</v>
      </c>
      <c r="BC157" s="81">
        <v>0</v>
      </c>
      <c r="BD157" s="81">
        <v>0</v>
      </c>
      <c r="BE157" s="81" t="s">
        <v>564</v>
      </c>
      <c r="BF157" s="82"/>
      <c r="BG157" s="81">
        <v>0</v>
      </c>
      <c r="BH157" s="81">
        <v>0</v>
      </c>
      <c r="BI157" s="81">
        <v>0</v>
      </c>
      <c r="BJ157" s="81">
        <v>2.9870000000000001</v>
      </c>
      <c r="BK157" s="81">
        <v>24.734000000000002</v>
      </c>
      <c r="BL157" s="81">
        <v>0</v>
      </c>
      <c r="BM157" s="82"/>
      <c r="BN157" s="81">
        <v>0</v>
      </c>
      <c r="BO157" s="81">
        <v>0</v>
      </c>
      <c r="BP157" s="81">
        <v>0</v>
      </c>
      <c r="BQ157" s="81">
        <v>1</v>
      </c>
      <c r="BR157" s="81">
        <v>1</v>
      </c>
      <c r="BS157" s="81">
        <v>0</v>
      </c>
      <c r="BT157"/>
      <c r="BU157" s="80">
        <v>27.721</v>
      </c>
      <c r="BV157" s="80">
        <v>0</v>
      </c>
      <c r="BW157" s="80">
        <v>0</v>
      </c>
      <c r="BX157" s="80">
        <v>0</v>
      </c>
      <c r="BY157" s="80">
        <v>0</v>
      </c>
      <c r="BZ157" s="80">
        <v>0</v>
      </c>
      <c r="CA157" s="80">
        <v>0</v>
      </c>
      <c r="CB157" s="80">
        <v>0</v>
      </c>
      <c r="CC157" s="80">
        <v>0</v>
      </c>
    </row>
    <row r="158" spans="1:81">
      <c r="A158" s="80" t="s">
        <v>1991</v>
      </c>
      <c r="B158" s="80">
        <v>187</v>
      </c>
      <c r="C158" s="80">
        <v>17</v>
      </c>
      <c r="D158" s="80">
        <v>11</v>
      </c>
      <c r="E158" s="80">
        <v>2020</v>
      </c>
      <c r="F158" s="80" t="s">
        <v>218</v>
      </c>
      <c r="G158" s="174" t="s">
        <v>1974</v>
      </c>
      <c r="H158" s="80" t="s">
        <v>1975</v>
      </c>
      <c r="I158" s="177"/>
      <c r="J158" s="81">
        <v>1.129526051717604</v>
      </c>
      <c r="K158" s="81">
        <v>0.62690538301604704</v>
      </c>
      <c r="L158" s="81">
        <v>3.7418509638088038</v>
      </c>
      <c r="M158" s="81">
        <v>6.8833938994423534</v>
      </c>
      <c r="N158" s="81">
        <v>5.9451346359926767</v>
      </c>
      <c r="O158" s="81">
        <v>4.8308457558723346</v>
      </c>
      <c r="P158" s="81">
        <v>11.39174609005194</v>
      </c>
      <c r="Q158" s="81">
        <v>0.32724559933969916</v>
      </c>
      <c r="R158" s="81">
        <v>1.3722260790695324</v>
      </c>
      <c r="S158" s="81">
        <v>0.68564684199999992</v>
      </c>
      <c r="T158" s="82"/>
      <c r="U158" s="81">
        <v>224146</v>
      </c>
      <c r="V158" s="81">
        <v>255</v>
      </c>
      <c r="W158" s="81">
        <v>89</v>
      </c>
      <c r="X158" s="81">
        <v>2038</v>
      </c>
      <c r="Y158" s="81">
        <v>2935</v>
      </c>
      <c r="Z158" s="81">
        <v>3452</v>
      </c>
      <c r="AA158" s="81">
        <v>2570</v>
      </c>
      <c r="AB158" s="81">
        <v>5550</v>
      </c>
      <c r="AC158" s="81">
        <v>243237.99999999997</v>
      </c>
      <c r="AD158" s="81">
        <v>0.68564684199999992</v>
      </c>
      <c r="AE158" s="82"/>
      <c r="AF158" s="81">
        <v>1894710.515065226</v>
      </c>
      <c r="AG158" s="81">
        <v>537898.34102563234</v>
      </c>
      <c r="AH158" s="81">
        <v>1008427.0706400833</v>
      </c>
      <c r="AI158" s="81">
        <v>10971420.086922659</v>
      </c>
      <c r="AJ158" s="81">
        <v>12227634.04928771</v>
      </c>
      <c r="AK158" s="81"/>
      <c r="AL158" s="81"/>
      <c r="AM158" s="81">
        <v>724336.66178608267</v>
      </c>
      <c r="AN158" s="81"/>
      <c r="AO158" s="81"/>
      <c r="AP158" s="82"/>
      <c r="AQ158" s="81">
        <v>107</v>
      </c>
      <c r="AR158" s="81">
        <v>57</v>
      </c>
      <c r="AS158" s="81">
        <v>0</v>
      </c>
      <c r="AT158" s="81">
        <v>0</v>
      </c>
      <c r="AU158" s="81">
        <v>0</v>
      </c>
      <c r="AV158" s="81">
        <v>0</v>
      </c>
      <c r="AW158" s="81">
        <v>0</v>
      </c>
      <c r="AX158" s="82"/>
      <c r="AY158" s="81">
        <v>528.6099999999999</v>
      </c>
      <c r="AZ158" s="81">
        <v>3596.599999999999</v>
      </c>
      <c r="BA158" s="81">
        <v>0</v>
      </c>
      <c r="BB158" s="81">
        <v>0</v>
      </c>
      <c r="BC158" s="81">
        <v>0</v>
      </c>
      <c r="BD158" s="81">
        <v>0</v>
      </c>
      <c r="BE158" s="81">
        <v>0</v>
      </c>
      <c r="BF158" s="82"/>
      <c r="BG158" s="81">
        <v>0</v>
      </c>
      <c r="BH158" s="81">
        <v>0</v>
      </c>
      <c r="BI158" s="81">
        <v>0</v>
      </c>
      <c r="BJ158" s="81">
        <v>3.0219999999999998</v>
      </c>
      <c r="BK158" s="81">
        <v>22.576000000000001</v>
      </c>
      <c r="BL158" s="81">
        <v>0</v>
      </c>
      <c r="BM158" s="82"/>
      <c r="BN158" s="81">
        <v>0</v>
      </c>
      <c r="BO158" s="81">
        <v>0</v>
      </c>
      <c r="BP158" s="81">
        <v>0</v>
      </c>
      <c r="BQ158" s="81">
        <v>1</v>
      </c>
      <c r="BR158" s="81">
        <v>1</v>
      </c>
      <c r="BS158" s="81">
        <v>0</v>
      </c>
      <c r="BT158"/>
      <c r="BU158" s="80">
        <v>25.597999999999999</v>
      </c>
      <c r="BV158" s="80">
        <v>0</v>
      </c>
      <c r="BW158" s="80">
        <v>0</v>
      </c>
      <c r="BX158" s="80">
        <v>0</v>
      </c>
      <c r="BY158" s="80">
        <v>0</v>
      </c>
      <c r="BZ158" s="80">
        <v>0</v>
      </c>
      <c r="CA158" s="80">
        <v>0</v>
      </c>
      <c r="CB158" s="80">
        <v>0</v>
      </c>
      <c r="CC158" s="80">
        <v>0</v>
      </c>
    </row>
    <row r="159" spans="1:81">
      <c r="A159" s="80" t="s">
        <v>1992</v>
      </c>
      <c r="B159" s="80">
        <v>187</v>
      </c>
      <c r="C159" s="80">
        <v>18</v>
      </c>
      <c r="D159" s="80">
        <v>11</v>
      </c>
      <c r="E159" s="80">
        <v>2021</v>
      </c>
      <c r="F159" s="80" t="s">
        <v>75</v>
      </c>
      <c r="G159" s="174" t="s">
        <v>1974</v>
      </c>
      <c r="H159" s="80" t="s">
        <v>1975</v>
      </c>
      <c r="I159" s="177"/>
      <c r="J159" s="81">
        <v>0.64443386589578833</v>
      </c>
      <c r="K159" s="81">
        <v>0.63619472943444844</v>
      </c>
      <c r="L159" s="81">
        <v>3.2746384290785393</v>
      </c>
      <c r="M159" s="81">
        <v>6.4444559769141057</v>
      </c>
      <c r="N159" s="81">
        <v>4.9454022853690676</v>
      </c>
      <c r="O159" s="81">
        <v>4.6739068037445604</v>
      </c>
      <c r="P159" s="81">
        <v>11.645037877981936</v>
      </c>
      <c r="Q159" s="81">
        <v>0.32395264788741684</v>
      </c>
      <c r="R159" s="81">
        <v>1.4980758595303125</v>
      </c>
      <c r="S159" s="81">
        <v>0.63967332923999998</v>
      </c>
      <c r="T159" s="82"/>
      <c r="U159" s="81">
        <v>166020</v>
      </c>
      <c r="V159" s="81">
        <v>255</v>
      </c>
      <c r="W159" s="81">
        <v>89</v>
      </c>
      <c r="X159" s="81">
        <v>2038</v>
      </c>
      <c r="Y159" s="81">
        <v>2935</v>
      </c>
      <c r="Z159" s="81">
        <v>3439</v>
      </c>
      <c r="AA159" s="81">
        <v>2562</v>
      </c>
      <c r="AB159" s="81">
        <v>5429</v>
      </c>
      <c r="AC159" s="81">
        <v>257384</v>
      </c>
      <c r="AD159" s="81">
        <v>0.63967332923999998</v>
      </c>
      <c r="AE159" s="82"/>
      <c r="AF159" s="81">
        <v>1235180.6910139471</v>
      </c>
      <c r="AG159" s="81">
        <v>545690.38811254979</v>
      </c>
      <c r="AH159" s="81">
        <v>930512.71084772958</v>
      </c>
      <c r="AI159" s="81">
        <v>12235853.548756804</v>
      </c>
      <c r="AJ159" s="81">
        <v>12424206.225709209</v>
      </c>
      <c r="AK159" s="81">
        <v>0</v>
      </c>
      <c r="AL159" s="81">
        <v>0</v>
      </c>
      <c r="AM159" s="81">
        <v>712631.64690856205</v>
      </c>
      <c r="AN159" s="81">
        <v>0</v>
      </c>
      <c r="AO159" s="81">
        <v>0</v>
      </c>
      <c r="AP159" s="82"/>
      <c r="AQ159" s="81">
        <v>110</v>
      </c>
      <c r="AR159" s="81">
        <v>62</v>
      </c>
      <c r="AS159" s="81">
        <v>0</v>
      </c>
      <c r="AT159" s="81">
        <v>0</v>
      </c>
      <c r="AU159" s="81">
        <v>0</v>
      </c>
      <c r="AV159" s="81">
        <v>0</v>
      </c>
      <c r="AW159" s="81"/>
      <c r="AX159" s="82"/>
      <c r="AY159" s="81">
        <v>545.90999999999985</v>
      </c>
      <c r="AZ159" s="81">
        <v>3805.599999999999</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1993</v>
      </c>
      <c r="B160" s="80">
        <v>187</v>
      </c>
      <c r="C160" s="80">
        <v>19</v>
      </c>
      <c r="D160" s="80">
        <v>11</v>
      </c>
      <c r="E160" s="80">
        <v>2022</v>
      </c>
      <c r="F160" s="80" t="s">
        <v>568</v>
      </c>
      <c r="G160" s="80" t="s">
        <v>1974</v>
      </c>
      <c r="H160" s="80" t="s">
        <v>1975</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113</v>
      </c>
      <c r="AR160" s="81">
        <v>63</v>
      </c>
      <c r="AS160" s="81">
        <v>0</v>
      </c>
      <c r="AT160" s="81">
        <v>0</v>
      </c>
      <c r="AU160" s="81">
        <v>0</v>
      </c>
      <c r="AV160" s="81">
        <v>0</v>
      </c>
      <c r="AW160" s="81"/>
      <c r="AX160" s="82"/>
      <c r="AY160" s="81">
        <v>565.01</v>
      </c>
      <c r="AZ160" s="81">
        <v>3855.0999999999995</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1994</v>
      </c>
      <c r="B161" s="80">
        <v>358</v>
      </c>
      <c r="C161" s="80">
        <v>1</v>
      </c>
      <c r="D161" s="80">
        <v>22</v>
      </c>
      <c r="E161" s="80">
        <v>1990</v>
      </c>
      <c r="F161" s="80" t="s">
        <v>562</v>
      </c>
      <c r="G161" s="80" t="s">
        <v>1641</v>
      </c>
      <c r="H161" s="80" t="s">
        <v>1642</v>
      </c>
      <c r="I161" s="177"/>
      <c r="J161" s="81">
        <v>40.116379578809486</v>
      </c>
      <c r="K161" s="81">
        <v>2.0863043180958347</v>
      </c>
      <c r="L161" s="81">
        <v>16.631536833128461</v>
      </c>
      <c r="M161" s="81">
        <v>4.4840941675482764</v>
      </c>
      <c r="N161" s="81">
        <v>14.662974475045738</v>
      </c>
      <c r="O161" s="81">
        <v>5.6259037494127151</v>
      </c>
      <c r="P161" s="81">
        <v>8.5704486179898058</v>
      </c>
      <c r="Q161" s="81">
        <v>0.65672603247742689</v>
      </c>
      <c r="R161" s="81">
        <v>0</v>
      </c>
      <c r="S161" s="81">
        <v>0.75488964466275943</v>
      </c>
      <c r="T161" s="82"/>
      <c r="U161" s="81">
        <v>851241</v>
      </c>
      <c r="V161" s="81">
        <v>643</v>
      </c>
      <c r="W161" s="81">
        <v>219</v>
      </c>
      <c r="X161" s="81">
        <v>1864</v>
      </c>
      <c r="Y161" s="81">
        <v>3220</v>
      </c>
      <c r="Z161" s="81">
        <v>2314</v>
      </c>
      <c r="AA161" s="81">
        <v>2081</v>
      </c>
      <c r="AB161" s="81">
        <v>10663</v>
      </c>
      <c r="AC161" s="81">
        <v>0</v>
      </c>
      <c r="AD161" s="81">
        <v>0.75488964466275943</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1995</v>
      </c>
      <c r="B162" s="80">
        <v>359</v>
      </c>
      <c r="C162" s="80">
        <v>2</v>
      </c>
      <c r="D162" s="80">
        <v>22</v>
      </c>
      <c r="E162" s="80">
        <v>2005</v>
      </c>
      <c r="F162" s="80" t="s">
        <v>565</v>
      </c>
      <c r="G162" s="80" t="s">
        <v>1641</v>
      </c>
      <c r="H162" s="80" t="s">
        <v>1642</v>
      </c>
      <c r="I162" s="177"/>
      <c r="J162" s="81">
        <v>7.97922727539832</v>
      </c>
      <c r="K162" s="81">
        <v>1.4539334316358274</v>
      </c>
      <c r="L162" s="81">
        <v>3.7119723322789744</v>
      </c>
      <c r="M162" s="81">
        <v>7.9343281287380156</v>
      </c>
      <c r="N162" s="81">
        <v>21.511000476142229</v>
      </c>
      <c r="O162" s="81">
        <v>7.2379111222660102</v>
      </c>
      <c r="P162" s="81">
        <v>8.1112342384591987</v>
      </c>
      <c r="Q162" s="81">
        <v>0.50260218348500718</v>
      </c>
      <c r="R162" s="81">
        <v>0</v>
      </c>
      <c r="S162" s="81">
        <v>0</v>
      </c>
      <c r="T162" s="82"/>
      <c r="U162" s="81">
        <v>199264</v>
      </c>
      <c r="V162" s="81">
        <v>490</v>
      </c>
      <c r="W162" s="81">
        <v>38</v>
      </c>
      <c r="X162" s="81">
        <v>1319</v>
      </c>
      <c r="Y162" s="81">
        <v>3282</v>
      </c>
      <c r="Z162" s="81">
        <v>3445</v>
      </c>
      <c r="AA162" s="81">
        <v>1613</v>
      </c>
      <c r="AB162" s="81">
        <v>8531</v>
      </c>
      <c r="AC162" s="81">
        <v>0</v>
      </c>
      <c r="AD162" s="81">
        <v>0</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1996</v>
      </c>
      <c r="B163" s="80">
        <v>360</v>
      </c>
      <c r="C163" s="80">
        <v>3</v>
      </c>
      <c r="D163" s="80">
        <v>22</v>
      </c>
      <c r="E163" s="80">
        <v>2006</v>
      </c>
      <c r="F163" s="80" t="s">
        <v>566</v>
      </c>
      <c r="G163" s="80" t="s">
        <v>1641</v>
      </c>
      <c r="H163" s="80" t="s">
        <v>1642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1997</v>
      </c>
      <c r="B164" s="80">
        <v>361</v>
      </c>
      <c r="C164" s="80">
        <v>4</v>
      </c>
      <c r="D164" s="80">
        <v>22</v>
      </c>
      <c r="E164" s="80">
        <v>2007</v>
      </c>
      <c r="F164" s="80" t="s">
        <v>567</v>
      </c>
      <c r="G164" s="80" t="s">
        <v>1641</v>
      </c>
      <c r="H164" s="80" t="s">
        <v>1642</v>
      </c>
      <c r="I164" s="177"/>
      <c r="J164" s="81">
        <v>3.2985503545305703</v>
      </c>
      <c r="K164" s="81">
        <v>1.5104534833491763</v>
      </c>
      <c r="L164" s="81">
        <v>4.6350329131932719</v>
      </c>
      <c r="M164" s="81">
        <v>8.4230587446382188</v>
      </c>
      <c r="N164" s="81">
        <v>18.152556881584225</v>
      </c>
      <c r="O164" s="81">
        <v>6.6573525719865954</v>
      </c>
      <c r="P164" s="81">
        <v>7.7823081494309827</v>
      </c>
      <c r="Q164" s="81">
        <v>0.50796200128935454</v>
      </c>
      <c r="R164" s="81">
        <v>0</v>
      </c>
      <c r="S164" s="81">
        <v>0</v>
      </c>
      <c r="T164" s="82"/>
      <c r="U164" s="81">
        <v>128007</v>
      </c>
      <c r="V164" s="81">
        <v>475</v>
      </c>
      <c r="W164" s="81">
        <v>55</v>
      </c>
      <c r="X164" s="81">
        <v>1823</v>
      </c>
      <c r="Y164" s="81">
        <v>3217</v>
      </c>
      <c r="Z164" s="81">
        <v>3294</v>
      </c>
      <c r="AA164" s="81">
        <v>1524</v>
      </c>
      <c r="AB164" s="81">
        <v>8166</v>
      </c>
      <c r="AC164" s="81">
        <v>0</v>
      </c>
      <c r="AD164" s="81">
        <v>0</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1998</v>
      </c>
      <c r="B165" s="80">
        <v>362</v>
      </c>
      <c r="C165" s="80">
        <v>5</v>
      </c>
      <c r="D165" s="80">
        <v>22</v>
      </c>
      <c r="E165" s="80">
        <v>2008</v>
      </c>
      <c r="F165" s="80" t="s">
        <v>84</v>
      </c>
      <c r="G165" s="80" t="s">
        <v>1641</v>
      </c>
      <c r="H165" s="80" t="s">
        <v>1642</v>
      </c>
      <c r="I165" s="177"/>
      <c r="J165" s="81">
        <v>3.6561705782184144</v>
      </c>
      <c r="K165" s="81">
        <v>1.0888822495947479</v>
      </c>
      <c r="L165" s="81">
        <v>4.1222173442911449</v>
      </c>
      <c r="M165" s="81">
        <v>8.877917416602191</v>
      </c>
      <c r="N165" s="81">
        <v>17.151298492948342</v>
      </c>
      <c r="O165" s="81">
        <v>6.3847536084288095</v>
      </c>
      <c r="P165" s="81">
        <v>7.4214920134151203</v>
      </c>
      <c r="Q165" s="81">
        <v>0.48928501858785917</v>
      </c>
      <c r="R165" s="81">
        <v>0</v>
      </c>
      <c r="S165" s="81">
        <v>0</v>
      </c>
      <c r="T165" s="82"/>
      <c r="U165" s="81">
        <v>155586</v>
      </c>
      <c r="V165" s="81">
        <v>475</v>
      </c>
      <c r="W165" s="81">
        <v>55</v>
      </c>
      <c r="X165" s="81">
        <v>1823</v>
      </c>
      <c r="Y165" s="81">
        <v>3196</v>
      </c>
      <c r="Z165" s="81">
        <v>3270</v>
      </c>
      <c r="AA165" s="81">
        <v>1455</v>
      </c>
      <c r="AB165" s="81">
        <v>7995</v>
      </c>
      <c r="AC165" s="81">
        <v>0</v>
      </c>
      <c r="AD165" s="81">
        <v>0</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1999</v>
      </c>
      <c r="B166" s="80">
        <v>363</v>
      </c>
      <c r="C166" s="80">
        <v>6</v>
      </c>
      <c r="D166" s="80">
        <v>22</v>
      </c>
      <c r="E166" s="80">
        <v>2009</v>
      </c>
      <c r="F166" s="80" t="s">
        <v>85</v>
      </c>
      <c r="G166" s="80" t="s">
        <v>1641</v>
      </c>
      <c r="H166" s="80" t="s">
        <v>1642</v>
      </c>
      <c r="I166" s="177"/>
      <c r="J166" s="81">
        <v>2.0113394937459854</v>
      </c>
      <c r="K166" s="81">
        <v>0.90646158668809784</v>
      </c>
      <c r="L166" s="81">
        <v>3.5832714375967001</v>
      </c>
      <c r="M166" s="81">
        <v>8.4326420320497277</v>
      </c>
      <c r="N166" s="81">
        <v>17.344826098864583</v>
      </c>
      <c r="O166" s="81">
        <v>6.4467706103023277</v>
      </c>
      <c r="P166" s="81">
        <v>7.1744517323792367</v>
      </c>
      <c r="Q166" s="81">
        <v>0.4524524672417537</v>
      </c>
      <c r="R166" s="81">
        <v>0</v>
      </c>
      <c r="S166" s="81">
        <v>0</v>
      </c>
      <c r="T166" s="82"/>
      <c r="U166" s="81">
        <v>80844</v>
      </c>
      <c r="V166" s="81">
        <v>411</v>
      </c>
      <c r="W166" s="81">
        <v>60</v>
      </c>
      <c r="X166" s="81">
        <v>1771</v>
      </c>
      <c r="Y166" s="81">
        <v>3165</v>
      </c>
      <c r="Z166" s="81">
        <v>3259</v>
      </c>
      <c r="AA166" s="81">
        <v>1444</v>
      </c>
      <c r="AB166" s="81">
        <v>7761</v>
      </c>
      <c r="AC166" s="81">
        <v>0</v>
      </c>
      <c r="AD166" s="81">
        <v>0</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2000</v>
      </c>
      <c r="B167" s="80">
        <v>364</v>
      </c>
      <c r="C167" s="80">
        <v>7</v>
      </c>
      <c r="D167" s="80">
        <v>22</v>
      </c>
      <c r="E167" s="80">
        <v>2010</v>
      </c>
      <c r="F167" s="80" t="s">
        <v>86</v>
      </c>
      <c r="G167" s="80" t="s">
        <v>1641</v>
      </c>
      <c r="H167" s="80" t="s">
        <v>1642</v>
      </c>
      <c r="I167" s="177"/>
      <c r="J167" s="81">
        <v>2.3859172796157497</v>
      </c>
      <c r="K167" s="81">
        <v>1.0530926781128518</v>
      </c>
      <c r="L167" s="81">
        <v>3.3077759892756329</v>
      </c>
      <c r="M167" s="81">
        <v>8.0131355516068652</v>
      </c>
      <c r="N167" s="81">
        <v>17.658136493698809</v>
      </c>
      <c r="O167" s="81">
        <v>6.3815104224390184</v>
      </c>
      <c r="P167" s="81">
        <v>7.1951505685167172</v>
      </c>
      <c r="Q167" s="81">
        <v>0.46196779029675911</v>
      </c>
      <c r="R167" s="81">
        <v>0</v>
      </c>
      <c r="S167" s="81">
        <v>0.20712293723790001</v>
      </c>
      <c r="T167" s="82"/>
      <c r="U167" s="81">
        <v>94548</v>
      </c>
      <c r="V167" s="81">
        <v>411</v>
      </c>
      <c r="W167" s="81">
        <v>60</v>
      </c>
      <c r="X167" s="81">
        <v>1771</v>
      </c>
      <c r="Y167" s="81">
        <v>3158</v>
      </c>
      <c r="Z167" s="81">
        <v>3241</v>
      </c>
      <c r="AA167" s="81">
        <v>1412</v>
      </c>
      <c r="AB167" s="81">
        <v>7593</v>
      </c>
      <c r="AC167" s="81">
        <v>0</v>
      </c>
      <c r="AD167" s="81">
        <v>0.20712293723790001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2001</v>
      </c>
      <c r="B168" s="80">
        <v>365</v>
      </c>
      <c r="C168" s="80">
        <v>8</v>
      </c>
      <c r="D168" s="80">
        <v>22</v>
      </c>
      <c r="E168" s="80">
        <v>2011</v>
      </c>
      <c r="F168" s="80" t="s">
        <v>87</v>
      </c>
      <c r="G168" s="80" t="s">
        <v>1641</v>
      </c>
      <c r="H168" s="80" t="s">
        <v>1642</v>
      </c>
      <c r="I168" s="177"/>
      <c r="J168" s="81">
        <v>5.3309954437246772</v>
      </c>
      <c r="K168" s="81">
        <v>1.2245539851760268</v>
      </c>
      <c r="L168" s="81">
        <v>2.9949657461378574</v>
      </c>
      <c r="M168" s="81">
        <v>9.4392619974548087</v>
      </c>
      <c r="N168" s="81">
        <v>19.905454029149315</v>
      </c>
      <c r="O168" s="81">
        <v>6.2053502840247212</v>
      </c>
      <c r="P168" s="81">
        <v>6.7942321248138811</v>
      </c>
      <c r="Q168" s="81">
        <v>0.51560008597022033</v>
      </c>
      <c r="R168" s="81">
        <v>0</v>
      </c>
      <c r="S168" s="81">
        <v>1.0870312908224</v>
      </c>
      <c r="T168" s="82"/>
      <c r="U168" s="81">
        <v>200085</v>
      </c>
      <c r="V168" s="81">
        <v>411</v>
      </c>
      <c r="W168" s="81">
        <v>60</v>
      </c>
      <c r="X168" s="81">
        <v>1771</v>
      </c>
      <c r="Y168" s="81">
        <v>3126</v>
      </c>
      <c r="Z168" s="81">
        <v>3220</v>
      </c>
      <c r="AA168" s="81">
        <v>1373</v>
      </c>
      <c r="AB168" s="81">
        <v>7347</v>
      </c>
      <c r="AC168" s="81">
        <v>0</v>
      </c>
      <c r="AD168" s="81">
        <v>1.0870312908224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2002</v>
      </c>
      <c r="B169" s="80">
        <v>366</v>
      </c>
      <c r="C169" s="80">
        <v>9</v>
      </c>
      <c r="D169" s="80">
        <v>22</v>
      </c>
      <c r="E169" s="80">
        <v>2012</v>
      </c>
      <c r="F169" s="80" t="s">
        <v>88</v>
      </c>
      <c r="G169" s="80" t="s">
        <v>1641</v>
      </c>
      <c r="H169" s="80" t="s">
        <v>1642</v>
      </c>
      <c r="I169" s="177"/>
      <c r="J169" s="81">
        <v>4.0268851293713874</v>
      </c>
      <c r="K169" s="81">
        <v>1.3467372605787258</v>
      </c>
      <c r="L169" s="81">
        <v>2.9184592718825733</v>
      </c>
      <c r="M169" s="81">
        <v>10.235571350582083</v>
      </c>
      <c r="N169" s="81">
        <v>19.697903607889394</v>
      </c>
      <c r="O169" s="81">
        <v>6.1010722785043798</v>
      </c>
      <c r="P169" s="81">
        <v>6.7482863467206444</v>
      </c>
      <c r="Q169" s="81">
        <v>0.54356530991713392</v>
      </c>
      <c r="R169" s="81">
        <v>0</v>
      </c>
      <c r="S169" s="81">
        <v>0.67882074358560007</v>
      </c>
      <c r="T169" s="82"/>
      <c r="U169" s="81">
        <v>133807</v>
      </c>
      <c r="V169" s="81">
        <v>411</v>
      </c>
      <c r="W169" s="81">
        <v>60</v>
      </c>
      <c r="X169" s="81">
        <v>1771</v>
      </c>
      <c r="Y169" s="81">
        <v>3088</v>
      </c>
      <c r="Z169" s="81">
        <v>3191</v>
      </c>
      <c r="AA169" s="81">
        <v>1356</v>
      </c>
      <c r="AB169" s="81">
        <v>7129</v>
      </c>
      <c r="AC169" s="81">
        <v>0</v>
      </c>
      <c r="AD169" s="81">
        <v>0.67882074358560007</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2003</v>
      </c>
      <c r="B170" s="80">
        <v>367</v>
      </c>
      <c r="C170" s="80">
        <v>10</v>
      </c>
      <c r="D170" s="80">
        <v>22</v>
      </c>
      <c r="E170" s="80">
        <v>2013</v>
      </c>
      <c r="F170" s="80" t="s">
        <v>89</v>
      </c>
      <c r="G170" s="80" t="s">
        <v>1641</v>
      </c>
      <c r="H170" s="80" t="s">
        <v>1642</v>
      </c>
      <c r="I170" s="177"/>
      <c r="J170" s="81">
        <v>3.9670561003970573</v>
      </c>
      <c r="K170" s="81">
        <v>1.2445858869081721</v>
      </c>
      <c r="L170" s="81">
        <v>2.5189263072263217</v>
      </c>
      <c r="M170" s="81">
        <v>9.5403258435976905</v>
      </c>
      <c r="N170" s="81">
        <v>19.156367494798804</v>
      </c>
      <c r="O170" s="81">
        <v>5.7963871525733168</v>
      </c>
      <c r="P170" s="81">
        <v>6.7287548906355452</v>
      </c>
      <c r="Q170" s="81">
        <v>0.54242178400339502</v>
      </c>
      <c r="R170" s="81">
        <v>0</v>
      </c>
      <c r="S170" s="81">
        <v>1.3117078590000002</v>
      </c>
      <c r="T170" s="82"/>
      <c r="U170" s="81">
        <v>132043</v>
      </c>
      <c r="V170" s="81">
        <v>411</v>
      </c>
      <c r="W170" s="81">
        <v>60</v>
      </c>
      <c r="X170" s="81">
        <v>1771</v>
      </c>
      <c r="Y170" s="81">
        <v>3058</v>
      </c>
      <c r="Z170" s="81">
        <v>3167</v>
      </c>
      <c r="AA170" s="81">
        <v>1347</v>
      </c>
      <c r="AB170" s="81">
        <v>7012</v>
      </c>
      <c r="AC170" s="81">
        <v>0</v>
      </c>
      <c r="AD170" s="81">
        <v>1.3117078590000002</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2004</v>
      </c>
      <c r="B171" s="80">
        <v>368</v>
      </c>
      <c r="C171" s="80">
        <v>11</v>
      </c>
      <c r="D171" s="80">
        <v>22</v>
      </c>
      <c r="E171" s="80">
        <v>2014</v>
      </c>
      <c r="F171" s="80" t="s">
        <v>90</v>
      </c>
      <c r="G171" s="80" t="s">
        <v>1641</v>
      </c>
      <c r="H171" s="80" t="s">
        <v>1642</v>
      </c>
      <c r="I171" s="177"/>
      <c r="J171" s="81">
        <v>2.3768949500727836</v>
      </c>
      <c r="K171" s="81">
        <v>1.066533192421186</v>
      </c>
      <c r="L171" s="81">
        <v>3.5083337430788752</v>
      </c>
      <c r="M171" s="81">
        <v>9.0962478289116682</v>
      </c>
      <c r="N171" s="81">
        <v>18.403024526565208</v>
      </c>
      <c r="O171" s="81">
        <v>5.4253372888797342</v>
      </c>
      <c r="P171" s="81">
        <v>6.6432394358679234</v>
      </c>
      <c r="Q171" s="81">
        <v>0.50818294196937497</v>
      </c>
      <c r="R171" s="81">
        <v>0</v>
      </c>
      <c r="S171" s="81">
        <v>0.78191457501640005</v>
      </c>
      <c r="T171" s="82"/>
      <c r="U171" s="81">
        <v>93242</v>
      </c>
      <c r="V171" s="81">
        <v>320</v>
      </c>
      <c r="W171" s="81">
        <v>69</v>
      </c>
      <c r="X171" s="81">
        <v>1651</v>
      </c>
      <c r="Y171" s="81">
        <v>3061</v>
      </c>
      <c r="Z171" s="81">
        <v>3122</v>
      </c>
      <c r="AA171" s="81">
        <v>1323</v>
      </c>
      <c r="AB171" s="81">
        <v>6847</v>
      </c>
      <c r="AC171" s="81">
        <v>0</v>
      </c>
      <c r="AD171" s="81">
        <v>0.78191457501640005</v>
      </c>
      <c r="AE171" s="82"/>
      <c r="AF171" s="81">
        <v>1307244.6828700553</v>
      </c>
      <c r="AG171" s="81">
        <v>865482.56039290351</v>
      </c>
      <c r="AH171" s="81">
        <v>623960.29446726642</v>
      </c>
      <c r="AI171" s="81">
        <v>10631331.807169665</v>
      </c>
      <c r="AJ171" s="81">
        <v>17354177.240880597</v>
      </c>
      <c r="AK171" s="81">
        <v>0</v>
      </c>
      <c r="AL171" s="81">
        <v>0</v>
      </c>
      <c r="AM171" s="81">
        <v>939990.78380711726</v>
      </c>
      <c r="AN171" s="81">
        <v>0</v>
      </c>
      <c r="AO171" s="81">
        <v>0</v>
      </c>
      <c r="AP171" s="82"/>
      <c r="AQ171" s="81">
        <v>11</v>
      </c>
      <c r="AR171" s="81">
        <v>0</v>
      </c>
      <c r="AS171" s="81">
        <v>2</v>
      </c>
      <c r="AT171" s="81">
        <v>1</v>
      </c>
      <c r="AU171" s="81">
        <v>0</v>
      </c>
      <c r="AV171" s="81">
        <v>0</v>
      </c>
      <c r="AW171" s="81" t="s">
        <v>564</v>
      </c>
      <c r="AX171" s="82"/>
      <c r="AY171" s="81">
        <v>46.5</v>
      </c>
      <c r="AZ171" s="81">
        <v>0</v>
      </c>
      <c r="BA171" s="81">
        <v>4100</v>
      </c>
      <c r="BB171" s="81">
        <v>24</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2005</v>
      </c>
      <c r="B172" s="80">
        <v>369</v>
      </c>
      <c r="C172" s="80">
        <v>12</v>
      </c>
      <c r="D172" s="80">
        <v>22</v>
      </c>
      <c r="E172" s="80">
        <v>2015</v>
      </c>
      <c r="F172" s="80" t="s">
        <v>91</v>
      </c>
      <c r="G172" s="80" t="s">
        <v>1641</v>
      </c>
      <c r="H172" s="80" t="s">
        <v>1642</v>
      </c>
      <c r="I172" s="177"/>
      <c r="J172" s="81">
        <v>7.8034260353055274</v>
      </c>
      <c r="K172" s="81">
        <v>1.0275879400900936</v>
      </c>
      <c r="L172" s="81">
        <v>3.1009595484198131</v>
      </c>
      <c r="M172" s="81">
        <v>7.8741092742416487</v>
      </c>
      <c r="N172" s="81">
        <v>16.880457696914434</v>
      </c>
      <c r="O172" s="81">
        <v>5.2909470228365265</v>
      </c>
      <c r="P172" s="81">
        <v>6.4575052047339181</v>
      </c>
      <c r="Q172" s="81">
        <v>0.48295437311497619</v>
      </c>
      <c r="R172" s="81">
        <v>0</v>
      </c>
      <c r="S172" s="81">
        <v>0.74794610433269981</v>
      </c>
      <c r="T172" s="82"/>
      <c r="U172" s="81">
        <v>305655</v>
      </c>
      <c r="V172" s="81">
        <v>320</v>
      </c>
      <c r="W172" s="81">
        <v>69</v>
      </c>
      <c r="X172" s="81">
        <v>1651</v>
      </c>
      <c r="Y172" s="81">
        <v>3031</v>
      </c>
      <c r="Z172" s="81">
        <v>3074</v>
      </c>
      <c r="AA172" s="81">
        <v>1285</v>
      </c>
      <c r="AB172" s="81">
        <v>6647</v>
      </c>
      <c r="AC172" s="81">
        <v>0</v>
      </c>
      <c r="AD172" s="81">
        <v>0.74794610433269981</v>
      </c>
      <c r="AE172" s="82"/>
      <c r="AF172" s="81">
        <v>4274058.28628131</v>
      </c>
      <c r="AG172" s="81">
        <v>801355.30363442516</v>
      </c>
      <c r="AH172" s="81">
        <v>466610.06801566825</v>
      </c>
      <c r="AI172" s="81">
        <v>10081530.108453333</v>
      </c>
      <c r="AJ172" s="81">
        <v>15412891.450995449</v>
      </c>
      <c r="AK172" s="81">
        <v>0</v>
      </c>
      <c r="AL172" s="81">
        <v>0</v>
      </c>
      <c r="AM172" s="81">
        <v>910943.46688370418</v>
      </c>
      <c r="AN172" s="81">
        <v>0</v>
      </c>
      <c r="AO172" s="81">
        <v>0</v>
      </c>
      <c r="AP172" s="82"/>
      <c r="AQ172" s="81">
        <v>12</v>
      </c>
      <c r="AR172" s="81">
        <v>0</v>
      </c>
      <c r="AS172" s="81">
        <v>3</v>
      </c>
      <c r="AT172" s="81">
        <v>1</v>
      </c>
      <c r="AU172" s="81">
        <v>0</v>
      </c>
      <c r="AV172" s="81">
        <v>0</v>
      </c>
      <c r="AW172" s="81" t="s">
        <v>564</v>
      </c>
      <c r="AX172" s="82"/>
      <c r="AY172" s="81">
        <v>54.5</v>
      </c>
      <c r="AZ172" s="81">
        <v>0</v>
      </c>
      <c r="BA172" s="81">
        <v>6100</v>
      </c>
      <c r="BB172" s="81">
        <v>24</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2006</v>
      </c>
      <c r="B173" s="80">
        <v>370</v>
      </c>
      <c r="C173" s="80">
        <v>13</v>
      </c>
      <c r="D173" s="80">
        <v>22</v>
      </c>
      <c r="E173" s="80">
        <v>2016</v>
      </c>
      <c r="F173" s="80" t="s">
        <v>92</v>
      </c>
      <c r="G173" s="80" t="s">
        <v>1641</v>
      </c>
      <c r="H173" s="80" t="s">
        <v>1642</v>
      </c>
      <c r="I173" s="177"/>
      <c r="J173" s="81">
        <v>2.011759452006372</v>
      </c>
      <c r="K173" s="81">
        <v>0.94584616850361791</v>
      </c>
      <c r="L173" s="81">
        <v>3.8531400561947247</v>
      </c>
      <c r="M173" s="81">
        <v>7.4092013835816468</v>
      </c>
      <c r="N173" s="81">
        <v>18.104816541738099</v>
      </c>
      <c r="O173" s="81">
        <v>5.1909905635135187</v>
      </c>
      <c r="P173" s="81">
        <v>6.3746431774876635</v>
      </c>
      <c r="Q173" s="81">
        <v>0.45564721166877553</v>
      </c>
      <c r="R173" s="81">
        <v>0</v>
      </c>
      <c r="S173" s="81">
        <v>0.72860194997440009</v>
      </c>
      <c r="T173" s="82"/>
      <c r="U173" s="81">
        <v>90198</v>
      </c>
      <c r="V173" s="81">
        <v>320</v>
      </c>
      <c r="W173" s="81">
        <v>69</v>
      </c>
      <c r="X173" s="81">
        <v>1651</v>
      </c>
      <c r="Y173" s="81">
        <v>2997</v>
      </c>
      <c r="Z173" s="81">
        <v>3053</v>
      </c>
      <c r="AA173" s="81">
        <v>1312</v>
      </c>
      <c r="AB173" s="81">
        <v>6451</v>
      </c>
      <c r="AC173" s="81">
        <v>0</v>
      </c>
      <c r="AD173" s="81">
        <v>0.72860194997440009</v>
      </c>
      <c r="AE173" s="82"/>
      <c r="AF173" s="81">
        <v>1103004.884227755</v>
      </c>
      <c r="AG173" s="81">
        <v>751095.97577637748</v>
      </c>
      <c r="AH173" s="81">
        <v>427486.29121438513</v>
      </c>
      <c r="AI173" s="81">
        <v>10293319.565299669</v>
      </c>
      <c r="AJ173" s="81">
        <v>16554973.40619825</v>
      </c>
      <c r="AK173" s="81">
        <v>0</v>
      </c>
      <c r="AL173" s="81">
        <v>0</v>
      </c>
      <c r="AM173" s="81">
        <v>884769.33442139428</v>
      </c>
      <c r="AN173" s="81">
        <v>0</v>
      </c>
      <c r="AO173" s="81">
        <v>0</v>
      </c>
      <c r="AP173" s="82"/>
      <c r="AQ173" s="81">
        <v>14</v>
      </c>
      <c r="AR173" s="81">
        <v>1</v>
      </c>
      <c r="AS173" s="81">
        <v>3</v>
      </c>
      <c r="AT173" s="81">
        <v>1</v>
      </c>
      <c r="AU173" s="81">
        <v>0</v>
      </c>
      <c r="AV173" s="81">
        <v>0</v>
      </c>
      <c r="AW173" s="81" t="s">
        <v>564</v>
      </c>
      <c r="AX173" s="82"/>
      <c r="AY173" s="81">
        <v>63.7</v>
      </c>
      <c r="AZ173" s="81">
        <v>49.5</v>
      </c>
      <c r="BA173" s="81">
        <v>6100</v>
      </c>
      <c r="BB173" s="81">
        <v>24</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2007</v>
      </c>
      <c r="B174" s="80">
        <v>371</v>
      </c>
      <c r="C174" s="80">
        <v>14</v>
      </c>
      <c r="D174" s="80">
        <v>22</v>
      </c>
      <c r="E174" s="80">
        <v>2017</v>
      </c>
      <c r="F174" s="80" t="s">
        <v>71</v>
      </c>
      <c r="G174" s="80" t="s">
        <v>1641</v>
      </c>
      <c r="H174" s="80" t="s">
        <v>1642</v>
      </c>
      <c r="I174" s="177"/>
      <c r="J174" s="81">
        <v>7.0324782406571327</v>
      </c>
      <c r="K174" s="81">
        <v>1.0350555153321439</v>
      </c>
      <c r="L174" s="81">
        <v>3.7607117822315779</v>
      </c>
      <c r="M174" s="81">
        <v>6.6068277763112233</v>
      </c>
      <c r="N174" s="81">
        <v>16.217089687099786</v>
      </c>
      <c r="O174" s="81">
        <v>5.0895604963985246</v>
      </c>
      <c r="P174" s="81">
        <v>6.0880369623157318</v>
      </c>
      <c r="Q174" s="81">
        <v>0.42995264755800583</v>
      </c>
      <c r="R174" s="81">
        <v>0</v>
      </c>
      <c r="S174" s="81">
        <v>0.81972896496400005</v>
      </c>
      <c r="T174" s="82"/>
      <c r="U174" s="81">
        <v>321783</v>
      </c>
      <c r="V174" s="81">
        <v>320</v>
      </c>
      <c r="W174" s="81">
        <v>69</v>
      </c>
      <c r="X174" s="81">
        <v>1651</v>
      </c>
      <c r="Y174" s="81">
        <v>2966</v>
      </c>
      <c r="Z174" s="81">
        <v>3043</v>
      </c>
      <c r="AA174" s="81">
        <v>1261</v>
      </c>
      <c r="AB174" s="81">
        <v>6295</v>
      </c>
      <c r="AC174" s="81">
        <v>0</v>
      </c>
      <c r="AD174" s="81">
        <v>0.81972896496400005</v>
      </c>
      <c r="AE174" s="82"/>
      <c r="AF174" s="81">
        <v>4096803.236488692</v>
      </c>
      <c r="AG174" s="81">
        <v>804967.51241906732</v>
      </c>
      <c r="AH174" s="81">
        <v>578003.97107380058</v>
      </c>
      <c r="AI174" s="81">
        <v>9577823.7352845762</v>
      </c>
      <c r="AJ174" s="81">
        <v>15573756.031761991</v>
      </c>
      <c r="AK174" s="81">
        <v>0</v>
      </c>
      <c r="AL174" s="81">
        <v>0</v>
      </c>
      <c r="AM174" s="81">
        <v>864724.52329432615</v>
      </c>
      <c r="AN174" s="81">
        <v>0</v>
      </c>
      <c r="AO174" s="81">
        <v>0</v>
      </c>
      <c r="AP174" s="82"/>
      <c r="AQ174" s="81">
        <v>16</v>
      </c>
      <c r="AR174" s="81">
        <v>2</v>
      </c>
      <c r="AS174" s="81">
        <v>3</v>
      </c>
      <c r="AT174" s="81">
        <v>1</v>
      </c>
      <c r="AU174" s="81">
        <v>0</v>
      </c>
      <c r="AV174" s="81">
        <v>0</v>
      </c>
      <c r="AW174" s="81" t="s">
        <v>564</v>
      </c>
      <c r="AX174" s="82"/>
      <c r="AY174" s="81">
        <v>75.7</v>
      </c>
      <c r="AZ174" s="81">
        <v>99</v>
      </c>
      <c r="BA174" s="81">
        <v>6100</v>
      </c>
      <c r="BB174" s="81">
        <v>24</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2008</v>
      </c>
      <c r="B175" s="80">
        <v>372</v>
      </c>
      <c r="C175" s="80">
        <v>15</v>
      </c>
      <c r="D175" s="80">
        <v>22</v>
      </c>
      <c r="E175" s="80">
        <v>2018</v>
      </c>
      <c r="F175" s="80" t="s">
        <v>93</v>
      </c>
      <c r="G175" s="80" t="s">
        <v>1641</v>
      </c>
      <c r="H175" s="80" t="s">
        <v>1642</v>
      </c>
      <c r="I175" s="177"/>
      <c r="J175" s="81">
        <v>8.614745864288226</v>
      </c>
      <c r="K175" s="81">
        <v>0.96588221591686918</v>
      </c>
      <c r="L175" s="81">
        <v>3.4705380647039528</v>
      </c>
      <c r="M175" s="81">
        <v>7.1623891692395851</v>
      </c>
      <c r="N175" s="81">
        <v>15.364363540863406</v>
      </c>
      <c r="O175" s="81">
        <v>4.8380320313524701</v>
      </c>
      <c r="P175" s="81">
        <v>5.8601392164611976</v>
      </c>
      <c r="Q175" s="81">
        <v>0.38484071609477294</v>
      </c>
      <c r="R175" s="81">
        <v>0</v>
      </c>
      <c r="S175" s="81">
        <v>0.79313855301099989</v>
      </c>
      <c r="T175" s="82"/>
      <c r="U175" s="81">
        <v>366222</v>
      </c>
      <c r="V175" s="81">
        <v>320</v>
      </c>
      <c r="W175" s="81">
        <v>69</v>
      </c>
      <c r="X175" s="81">
        <v>1651</v>
      </c>
      <c r="Y175" s="81">
        <v>2903</v>
      </c>
      <c r="Z175" s="81">
        <v>2948</v>
      </c>
      <c r="AA175" s="81">
        <v>1226</v>
      </c>
      <c r="AB175" s="81">
        <v>6072</v>
      </c>
      <c r="AC175" s="81">
        <v>0</v>
      </c>
      <c r="AD175" s="81">
        <v>0.79313855301099989</v>
      </c>
      <c r="AE175" s="82"/>
      <c r="AF175" s="81">
        <v>4986829.9922130769</v>
      </c>
      <c r="AG175" s="81">
        <v>737972.44007590599</v>
      </c>
      <c r="AH175" s="81">
        <v>550080.81664093595</v>
      </c>
      <c r="AI175" s="81">
        <v>10134327.353197159</v>
      </c>
      <c r="AJ175" s="81">
        <v>14441329.82095038</v>
      </c>
      <c r="AK175" s="81">
        <v>0</v>
      </c>
      <c r="AL175" s="81">
        <v>0</v>
      </c>
      <c r="AM175" s="81">
        <v>835817.54424113187</v>
      </c>
      <c r="AN175" s="81">
        <v>0</v>
      </c>
      <c r="AO175" s="81">
        <v>0</v>
      </c>
      <c r="AP175" s="82"/>
      <c r="AQ175" s="81">
        <v>16</v>
      </c>
      <c r="AR175" s="81">
        <v>2</v>
      </c>
      <c r="AS175" s="81">
        <v>3</v>
      </c>
      <c r="AT175" s="81">
        <v>1</v>
      </c>
      <c r="AU175" s="81">
        <v>0</v>
      </c>
      <c r="AV175" s="81">
        <v>0</v>
      </c>
      <c r="AW175" s="81" t="s">
        <v>564</v>
      </c>
      <c r="AX175" s="82"/>
      <c r="AY175" s="81">
        <v>76</v>
      </c>
      <c r="AZ175" s="81">
        <v>99</v>
      </c>
      <c r="BA175" s="81">
        <v>6100</v>
      </c>
      <c r="BB175" s="81">
        <v>24</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2009</v>
      </c>
      <c r="B176" s="80">
        <v>373</v>
      </c>
      <c r="C176" s="80">
        <v>16</v>
      </c>
      <c r="D176" s="80">
        <v>22</v>
      </c>
      <c r="E176" s="80">
        <v>2019</v>
      </c>
      <c r="F176" s="80" t="s">
        <v>73</v>
      </c>
      <c r="G176" s="80" t="s">
        <v>1641</v>
      </c>
      <c r="H176" s="80" t="s">
        <v>1642</v>
      </c>
      <c r="I176" s="177"/>
      <c r="J176" s="81">
        <v>8.1843685827518087</v>
      </c>
      <c r="K176" s="81">
        <v>0.85710856044597195</v>
      </c>
      <c r="L176" s="81">
        <v>3.5067878525118386</v>
      </c>
      <c r="M176" s="81">
        <v>6.6326285960551994</v>
      </c>
      <c r="N176" s="81">
        <v>14.895846892410727</v>
      </c>
      <c r="O176" s="81">
        <v>4.6208999455094961</v>
      </c>
      <c r="P176" s="81">
        <v>5.4420006130294487</v>
      </c>
      <c r="Q176" s="81">
        <v>0.36414356932259151</v>
      </c>
      <c r="R176" s="81">
        <v>0</v>
      </c>
      <c r="S176" s="81">
        <v>0.73144354792039989</v>
      </c>
      <c r="T176" s="82"/>
      <c r="U176" s="81">
        <v>349514</v>
      </c>
      <c r="V176" s="81">
        <v>320</v>
      </c>
      <c r="W176" s="81">
        <v>69</v>
      </c>
      <c r="X176" s="81">
        <v>1651</v>
      </c>
      <c r="Y176" s="81">
        <v>2865</v>
      </c>
      <c r="Z176" s="81">
        <v>2893</v>
      </c>
      <c r="AA176" s="81">
        <v>1130</v>
      </c>
      <c r="AB176" s="81">
        <v>5901</v>
      </c>
      <c r="AC176" s="81">
        <v>0</v>
      </c>
      <c r="AD176" s="81">
        <v>0.73144354792039989</v>
      </c>
      <c r="AE176" s="82"/>
      <c r="AF176" s="81">
        <v>4615304.191393408</v>
      </c>
      <c r="AG176" s="81">
        <v>646416.19758847414</v>
      </c>
      <c r="AH176" s="81">
        <v>584018.64539775101</v>
      </c>
      <c r="AI176" s="81">
        <v>9682014.1143306792</v>
      </c>
      <c r="AJ176" s="81">
        <v>13868052.65958037</v>
      </c>
      <c r="AK176" s="81">
        <v>0</v>
      </c>
      <c r="AL176" s="81">
        <v>0</v>
      </c>
      <c r="AM176" s="81">
        <v>803671.77729578374</v>
      </c>
      <c r="AN176" s="81">
        <v>0</v>
      </c>
      <c r="AO176" s="81">
        <v>0</v>
      </c>
      <c r="AP176" s="82"/>
      <c r="AQ176" s="81">
        <v>18</v>
      </c>
      <c r="AR176" s="81">
        <v>2</v>
      </c>
      <c r="AS176" s="81">
        <v>3</v>
      </c>
      <c r="AT176" s="81">
        <v>1</v>
      </c>
      <c r="AU176" s="81">
        <v>0</v>
      </c>
      <c r="AV176" s="81">
        <v>0</v>
      </c>
      <c r="AW176" s="81" t="s">
        <v>564</v>
      </c>
      <c r="AX176" s="82"/>
      <c r="AY176" s="81">
        <v>91</v>
      </c>
      <c r="AZ176" s="81">
        <v>99</v>
      </c>
      <c r="BA176" s="81">
        <v>6100</v>
      </c>
      <c r="BB176" s="81">
        <v>24</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2010</v>
      </c>
      <c r="B177" s="80">
        <v>374</v>
      </c>
      <c r="C177" s="80">
        <v>17</v>
      </c>
      <c r="D177" s="80">
        <v>22</v>
      </c>
      <c r="E177" s="80">
        <v>2020</v>
      </c>
      <c r="F177" s="80" t="s">
        <v>218</v>
      </c>
      <c r="G177" s="80" t="s">
        <v>1641</v>
      </c>
      <c r="H177" s="80" t="s">
        <v>1642</v>
      </c>
      <c r="I177" s="177"/>
      <c r="J177" s="81">
        <v>8.4702930019268834</v>
      </c>
      <c r="K177" s="81">
        <v>0.79486973013292828</v>
      </c>
      <c r="L177" s="81">
        <v>12.324839310356785</v>
      </c>
      <c r="M177" s="81">
        <v>5.185512843579704</v>
      </c>
      <c r="N177" s="81">
        <v>12.843187239124072</v>
      </c>
      <c r="O177" s="81">
        <v>3.9575990143704987</v>
      </c>
      <c r="P177" s="81">
        <v>5.1861256518913503</v>
      </c>
      <c r="Q177" s="81">
        <v>0.33809482281330361</v>
      </c>
      <c r="R177" s="81">
        <v>0</v>
      </c>
      <c r="S177" s="81">
        <v>0.82492281339999995</v>
      </c>
      <c r="T177" s="82"/>
      <c r="U177" s="81">
        <v>426523</v>
      </c>
      <c r="V177" s="81">
        <v>265</v>
      </c>
      <c r="W177" s="81">
        <v>262</v>
      </c>
      <c r="X177" s="81">
        <v>1401</v>
      </c>
      <c r="Y177" s="81">
        <v>2823</v>
      </c>
      <c r="Z177" s="81">
        <v>2828</v>
      </c>
      <c r="AA177" s="81">
        <v>1170</v>
      </c>
      <c r="AB177" s="81">
        <v>5734</v>
      </c>
      <c r="AC177" s="81">
        <v>0</v>
      </c>
      <c r="AD177" s="81">
        <v>0.82492281339999995</v>
      </c>
      <c r="AE177" s="82"/>
      <c r="AF177" s="81">
        <v>4991038.4473302914</v>
      </c>
      <c r="AG177" s="81">
        <v>612376.3497079818</v>
      </c>
      <c r="AH177" s="81">
        <v>2149085.4127959488</v>
      </c>
      <c r="AI177" s="81">
        <v>7917395.8063960392</v>
      </c>
      <c r="AJ177" s="81">
        <v>12488778.335391011</v>
      </c>
      <c r="AK177" s="81"/>
      <c r="AL177" s="81"/>
      <c r="AM177" s="81">
        <v>748350.70606872044</v>
      </c>
      <c r="AN177" s="81"/>
      <c r="AO177" s="81"/>
      <c r="AP177" s="82"/>
      <c r="AQ177" s="81">
        <v>21</v>
      </c>
      <c r="AR177" s="81">
        <v>2</v>
      </c>
      <c r="AS177" s="81">
        <v>3</v>
      </c>
      <c r="AT177" s="81">
        <v>1</v>
      </c>
      <c r="AU177" s="81">
        <v>0</v>
      </c>
      <c r="AV177" s="81">
        <v>0</v>
      </c>
      <c r="AW177" s="81">
        <v>3</v>
      </c>
      <c r="AX177" s="82"/>
      <c r="AY177" s="81">
        <v>109.2</v>
      </c>
      <c r="AZ177" s="81">
        <v>99</v>
      </c>
      <c r="BA177" s="81">
        <v>6100</v>
      </c>
      <c r="BB177" s="81">
        <v>24</v>
      </c>
      <c r="BC177" s="81">
        <v>0</v>
      </c>
      <c r="BD177" s="81">
        <v>0</v>
      </c>
      <c r="BE177" s="81">
        <v>6100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1643</v>
      </c>
      <c r="B178" s="80">
        <v>374</v>
      </c>
      <c r="C178" s="80">
        <v>18</v>
      </c>
      <c r="D178" s="80">
        <v>22</v>
      </c>
      <c r="E178" s="80">
        <v>2021</v>
      </c>
      <c r="F178" s="80" t="s">
        <v>75</v>
      </c>
      <c r="G178" s="174" t="s">
        <v>1641</v>
      </c>
      <c r="H178" s="80" t="s">
        <v>1642</v>
      </c>
      <c r="I178" s="177"/>
      <c r="J178" s="81">
        <v>6.8182322688986501</v>
      </c>
      <c r="K178" s="81">
        <v>0.9421451699794362</v>
      </c>
      <c r="L178" s="81">
        <v>9.8309303252584801</v>
      </c>
      <c r="M178" s="81">
        <v>5.8676687903223295</v>
      </c>
      <c r="N178" s="81">
        <v>12.277829796481365</v>
      </c>
      <c r="O178" s="81">
        <v>3.7388536252111906</v>
      </c>
      <c r="P178" s="81">
        <v>5.2089045309005853</v>
      </c>
      <c r="Q178" s="81">
        <v>0.32944235936386596</v>
      </c>
      <c r="R178" s="81">
        <v>0</v>
      </c>
      <c r="S178" s="81">
        <v>0.72004532828800005</v>
      </c>
      <c r="T178" s="82"/>
      <c r="U178" s="81">
        <v>316904</v>
      </c>
      <c r="V178" s="81">
        <v>265</v>
      </c>
      <c r="W178" s="81">
        <v>262</v>
      </c>
      <c r="X178" s="81">
        <v>1401</v>
      </c>
      <c r="Y178" s="81">
        <v>2761</v>
      </c>
      <c r="Z178" s="81">
        <v>2751</v>
      </c>
      <c r="AA178" s="81">
        <v>1146</v>
      </c>
      <c r="AB178" s="81">
        <v>5521</v>
      </c>
      <c r="AC178" s="81">
        <v>0</v>
      </c>
      <c r="AD178" s="81">
        <v>0.72004532828800005</v>
      </c>
      <c r="AE178" s="82"/>
      <c r="AF178" s="81">
        <v>4020640.8036743044</v>
      </c>
      <c r="AG178" s="81">
        <v>678034.99455400987</v>
      </c>
      <c r="AH178" s="81">
        <v>1649306.2869315213</v>
      </c>
      <c r="AI178" s="81">
        <v>8835755.039953433</v>
      </c>
      <c r="AJ178" s="81">
        <v>12880819.948248297</v>
      </c>
      <c r="AK178" s="81">
        <v>0</v>
      </c>
      <c r="AL178" s="81">
        <v>0</v>
      </c>
      <c r="AM178" s="81">
        <v>724707.9245868799</v>
      </c>
      <c r="AN178" s="81">
        <v>0</v>
      </c>
      <c r="AO178" s="81">
        <v>0</v>
      </c>
      <c r="AP178" s="82"/>
      <c r="AQ178" s="81">
        <v>22</v>
      </c>
      <c r="AR178" s="81">
        <v>2</v>
      </c>
      <c r="AS178" s="81">
        <v>5</v>
      </c>
      <c r="AT178" s="81">
        <v>1</v>
      </c>
      <c r="AU178" s="81">
        <v>0</v>
      </c>
      <c r="AV178" s="81">
        <v>0</v>
      </c>
      <c r="AW178" s="81"/>
      <c r="AX178" s="82"/>
      <c r="AY178" s="81">
        <v>114.2</v>
      </c>
      <c r="AZ178" s="81">
        <v>99</v>
      </c>
      <c r="BA178" s="81">
        <v>6139</v>
      </c>
      <c r="BB178" s="81">
        <v>24</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1644</v>
      </c>
      <c r="B179" s="80">
        <v>374</v>
      </c>
      <c r="C179" s="80">
        <v>19</v>
      </c>
      <c r="D179" s="80">
        <v>22</v>
      </c>
      <c r="E179" s="80">
        <v>2022</v>
      </c>
      <c r="F179" s="80" t="s">
        <v>568</v>
      </c>
      <c r="G179" s="174" t="s">
        <v>1641</v>
      </c>
      <c r="H179" s="80" t="s">
        <v>1642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24</v>
      </c>
      <c r="AR179" s="81">
        <v>2</v>
      </c>
      <c r="AS179" s="81">
        <v>5</v>
      </c>
      <c r="AT179" s="81">
        <v>1</v>
      </c>
      <c r="AU179" s="81">
        <v>0</v>
      </c>
      <c r="AV179" s="81">
        <v>0</v>
      </c>
      <c r="AW179" s="81"/>
      <c r="AX179" s="82"/>
      <c r="AY179" s="81">
        <v>127.70000000000002</v>
      </c>
      <c r="AZ179" s="81">
        <v>99</v>
      </c>
      <c r="BA179" s="81">
        <v>6139</v>
      </c>
      <c r="BB179" s="81">
        <v>24</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2011</v>
      </c>
      <c r="B180" s="80">
        <v>86</v>
      </c>
      <c r="C180" s="80">
        <v>1</v>
      </c>
      <c r="D180" s="80">
        <v>6</v>
      </c>
      <c r="E180" s="80">
        <v>1990</v>
      </c>
      <c r="F180" s="80" t="s">
        <v>562</v>
      </c>
      <c r="G180" s="80" t="s">
        <v>2012</v>
      </c>
      <c r="H180" s="80" t="s">
        <v>2013</v>
      </c>
      <c r="I180" s="177"/>
      <c r="J180" s="81">
        <v>7.2594571702112356</v>
      </c>
      <c r="K180" s="81">
        <v>1.648070793622932</v>
      </c>
      <c r="L180" s="81">
        <v>3.1882911385440851</v>
      </c>
      <c r="M180" s="81">
        <v>3.3346617247319288</v>
      </c>
      <c r="N180" s="81">
        <v>5.5022781024128697</v>
      </c>
      <c r="O180" s="81">
        <v>4.3908306704578068</v>
      </c>
      <c r="P180" s="81">
        <v>7.0013275591459241</v>
      </c>
      <c r="Q180" s="81">
        <v>0.46783184307404435</v>
      </c>
      <c r="R180" s="81">
        <v>0</v>
      </c>
      <c r="S180" s="81">
        <v>0.46089055221861758</v>
      </c>
      <c r="T180" s="82"/>
      <c r="U180" s="81">
        <v>754863</v>
      </c>
      <c r="V180" s="81">
        <v>507</v>
      </c>
      <c r="W180" s="81">
        <v>36</v>
      </c>
      <c r="X180" s="81">
        <v>1150</v>
      </c>
      <c r="Y180" s="81">
        <v>1885</v>
      </c>
      <c r="Z180" s="81">
        <v>1806</v>
      </c>
      <c r="AA180" s="81">
        <v>1700</v>
      </c>
      <c r="AB180" s="81">
        <v>7596</v>
      </c>
      <c r="AC180" s="81">
        <v>0</v>
      </c>
      <c r="AD180" s="81">
        <v>0.46089055221861758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2014</v>
      </c>
      <c r="B181" s="80">
        <v>87</v>
      </c>
      <c r="C181" s="80">
        <v>2</v>
      </c>
      <c r="D181" s="80">
        <v>6</v>
      </c>
      <c r="E181" s="80">
        <v>2005</v>
      </c>
      <c r="F181" s="80" t="s">
        <v>565</v>
      </c>
      <c r="G181" s="80" t="s">
        <v>2012</v>
      </c>
      <c r="H181" s="80" t="s">
        <v>2013</v>
      </c>
      <c r="I181" s="177"/>
      <c r="J181" s="81">
        <v>39.340093520134147</v>
      </c>
      <c r="K181" s="81">
        <v>0.999723867061035</v>
      </c>
      <c r="L181" s="81">
        <v>3.7691189010377522</v>
      </c>
      <c r="M181" s="81">
        <v>5.9634409434779609</v>
      </c>
      <c r="N181" s="81">
        <v>9.2948617070477617</v>
      </c>
      <c r="O181" s="81">
        <v>6.9017526956876178</v>
      </c>
      <c r="P181" s="81">
        <v>8.2268934991439853</v>
      </c>
      <c r="Q181" s="81">
        <v>0.41034160215368354</v>
      </c>
      <c r="R181" s="81">
        <v>0</v>
      </c>
      <c r="S181" s="81">
        <v>0.57672268579522068</v>
      </c>
      <c r="T181" s="82"/>
      <c r="U181" s="81">
        <v>4258005</v>
      </c>
      <c r="V181" s="81">
        <v>381</v>
      </c>
      <c r="W181" s="81">
        <v>45</v>
      </c>
      <c r="X181" s="81">
        <v>965</v>
      </c>
      <c r="Y181" s="81">
        <v>2051</v>
      </c>
      <c r="Z181" s="81">
        <v>3285</v>
      </c>
      <c r="AA181" s="81">
        <v>1636</v>
      </c>
      <c r="AB181" s="81">
        <v>6965</v>
      </c>
      <c r="AC181" s="81">
        <v>0</v>
      </c>
      <c r="AD181" s="81">
        <v>0.57672268579522068</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2015</v>
      </c>
      <c r="B182" s="80">
        <v>88</v>
      </c>
      <c r="C182" s="80">
        <v>3</v>
      </c>
      <c r="D182" s="80">
        <v>6</v>
      </c>
      <c r="E182" s="80">
        <v>2006</v>
      </c>
      <c r="F182" s="80" t="s">
        <v>566</v>
      </c>
      <c r="G182" s="80" t="s">
        <v>2012</v>
      </c>
      <c r="H182" s="80" t="s">
        <v>2013</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2016</v>
      </c>
      <c r="B183" s="80">
        <v>89</v>
      </c>
      <c r="C183" s="80">
        <v>4</v>
      </c>
      <c r="D183" s="80">
        <v>6</v>
      </c>
      <c r="E183" s="80">
        <v>2007</v>
      </c>
      <c r="F183" s="80" t="s">
        <v>567</v>
      </c>
      <c r="G183" s="80" t="s">
        <v>2012</v>
      </c>
      <c r="H183" s="80" t="s">
        <v>2013</v>
      </c>
      <c r="I183" s="177"/>
      <c r="J183" s="81">
        <v>39.091855190255998</v>
      </c>
      <c r="K183" s="81">
        <v>0.85843706540349907</v>
      </c>
      <c r="L183" s="81">
        <v>3.1408697072013294</v>
      </c>
      <c r="M183" s="81">
        <v>4.7313927916324516</v>
      </c>
      <c r="N183" s="81">
        <v>9.5378942149443802</v>
      </c>
      <c r="O183" s="81">
        <v>6.7604263367623441</v>
      </c>
      <c r="P183" s="81">
        <v>8.0989112368750273</v>
      </c>
      <c r="Q183" s="81">
        <v>0.42106230550179291</v>
      </c>
      <c r="R183" s="81">
        <v>0</v>
      </c>
      <c r="S183" s="81">
        <v>0.66330657624235445</v>
      </c>
      <c r="T183" s="82"/>
      <c r="U183" s="81">
        <v>4992486</v>
      </c>
      <c r="V183" s="81">
        <v>342</v>
      </c>
      <c r="W183" s="81">
        <v>47</v>
      </c>
      <c r="X183" s="81">
        <v>1031</v>
      </c>
      <c r="Y183" s="81">
        <v>2064</v>
      </c>
      <c r="Z183" s="81">
        <v>3345</v>
      </c>
      <c r="AA183" s="81">
        <v>1586</v>
      </c>
      <c r="AB183" s="81">
        <v>6769</v>
      </c>
      <c r="AC183" s="81">
        <v>0</v>
      </c>
      <c r="AD183" s="81">
        <v>0.66330657624235445</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2017</v>
      </c>
      <c r="B184" s="80">
        <v>90</v>
      </c>
      <c r="C184" s="80">
        <v>5</v>
      </c>
      <c r="D184" s="80">
        <v>6</v>
      </c>
      <c r="E184" s="80">
        <v>2008</v>
      </c>
      <c r="F184" s="80" t="s">
        <v>84</v>
      </c>
      <c r="G184" s="80" t="s">
        <v>2012</v>
      </c>
      <c r="H184" s="80" t="s">
        <v>2013</v>
      </c>
      <c r="I184" s="177"/>
      <c r="J184" s="81">
        <v>34.714477929736447</v>
      </c>
      <c r="K184" s="81">
        <v>0.68009167850876906</v>
      </c>
      <c r="L184" s="81">
        <v>3.0683857654157523</v>
      </c>
      <c r="M184" s="81">
        <v>5.3020344411058016</v>
      </c>
      <c r="N184" s="81">
        <v>9.1273233555418685</v>
      </c>
      <c r="O184" s="81">
        <v>6.6405342575738162</v>
      </c>
      <c r="P184" s="81">
        <v>7.9825670109928968</v>
      </c>
      <c r="Q184" s="81">
        <v>0.40972647898007714</v>
      </c>
      <c r="R184" s="81">
        <v>0</v>
      </c>
      <c r="S184" s="81">
        <v>0.72915663698841326</v>
      </c>
      <c r="T184" s="82"/>
      <c r="U184" s="81">
        <v>4620088</v>
      </c>
      <c r="V184" s="81">
        <v>342</v>
      </c>
      <c r="W184" s="81">
        <v>47</v>
      </c>
      <c r="X184" s="81">
        <v>1031</v>
      </c>
      <c r="Y184" s="81">
        <v>2070</v>
      </c>
      <c r="Z184" s="81">
        <v>3401</v>
      </c>
      <c r="AA184" s="81">
        <v>1565</v>
      </c>
      <c r="AB184" s="81">
        <v>6695</v>
      </c>
      <c r="AC184" s="81">
        <v>0</v>
      </c>
      <c r="AD184" s="81">
        <v>0.72915663698841326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2018</v>
      </c>
      <c r="B185" s="80">
        <v>91</v>
      </c>
      <c r="C185" s="80">
        <v>6</v>
      </c>
      <c r="D185" s="80">
        <v>6</v>
      </c>
      <c r="E185" s="80">
        <v>2009</v>
      </c>
      <c r="F185" s="80" t="s">
        <v>85</v>
      </c>
      <c r="G185" s="80" t="s">
        <v>2012</v>
      </c>
      <c r="H185" s="80" t="s">
        <v>2013</v>
      </c>
      <c r="I185" s="177"/>
      <c r="J185" s="81">
        <v>23.414107991833649</v>
      </c>
      <c r="K185" s="81">
        <v>0.69601640109406471</v>
      </c>
      <c r="L185" s="81">
        <v>4.4068150083239299</v>
      </c>
      <c r="M185" s="81">
        <v>6.2189151284275397</v>
      </c>
      <c r="N185" s="81">
        <v>8.4200755212290161</v>
      </c>
      <c r="O185" s="81">
        <v>6.7850331983237142</v>
      </c>
      <c r="P185" s="81">
        <v>7.7656981009063344</v>
      </c>
      <c r="Q185" s="81">
        <v>0.38715846346507998</v>
      </c>
      <c r="R185" s="81">
        <v>0</v>
      </c>
      <c r="S185" s="81">
        <v>0.54598672699427486</v>
      </c>
      <c r="T185" s="82"/>
      <c r="U185" s="81">
        <v>2697455</v>
      </c>
      <c r="V185" s="81">
        <v>357</v>
      </c>
      <c r="W185" s="81">
        <v>93</v>
      </c>
      <c r="X185" s="81">
        <v>1198</v>
      </c>
      <c r="Y185" s="81">
        <v>2086</v>
      </c>
      <c r="Z185" s="81">
        <v>3430</v>
      </c>
      <c r="AA185" s="81">
        <v>1563</v>
      </c>
      <c r="AB185" s="81">
        <v>6641</v>
      </c>
      <c r="AC185" s="81">
        <v>0</v>
      </c>
      <c r="AD185" s="81">
        <v>0.54598672699427486</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2019</v>
      </c>
      <c r="B186" s="80">
        <v>92</v>
      </c>
      <c r="C186" s="80">
        <v>7</v>
      </c>
      <c r="D186" s="80">
        <v>6</v>
      </c>
      <c r="E186" s="80">
        <v>2010</v>
      </c>
      <c r="F186" s="80" t="s">
        <v>86</v>
      </c>
      <c r="G186" s="80" t="s">
        <v>2012</v>
      </c>
      <c r="H186" s="80" t="s">
        <v>2013</v>
      </c>
      <c r="I186" s="177"/>
      <c r="J186" s="81">
        <v>38.573621051685983</v>
      </c>
      <c r="K186" s="81">
        <v>0.70941931057023733</v>
      </c>
      <c r="L186" s="81">
        <v>4.1720954168000342</v>
      </c>
      <c r="M186" s="81">
        <v>6.0651220708339508</v>
      </c>
      <c r="N186" s="81">
        <v>8.4791975620334554</v>
      </c>
      <c r="O186" s="81">
        <v>6.8166581556568602</v>
      </c>
      <c r="P186" s="81">
        <v>7.9187421979284549</v>
      </c>
      <c r="Q186" s="81">
        <v>0.39844950067871404</v>
      </c>
      <c r="R186" s="81">
        <v>0</v>
      </c>
      <c r="S186" s="81">
        <v>0.53869162115870051</v>
      </c>
      <c r="T186" s="82"/>
      <c r="U186" s="81">
        <v>4754118</v>
      </c>
      <c r="V186" s="81">
        <v>357</v>
      </c>
      <c r="W186" s="81">
        <v>93</v>
      </c>
      <c r="X186" s="81">
        <v>1198</v>
      </c>
      <c r="Y186" s="81">
        <v>2097</v>
      </c>
      <c r="Z186" s="81">
        <v>3462</v>
      </c>
      <c r="AA186" s="81">
        <v>1554</v>
      </c>
      <c r="AB186" s="81">
        <v>6549</v>
      </c>
      <c r="AC186" s="81">
        <v>0</v>
      </c>
      <c r="AD186" s="81">
        <v>0.53869162115870051</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2020</v>
      </c>
      <c r="B187" s="80">
        <v>93</v>
      </c>
      <c r="C187" s="80">
        <v>8</v>
      </c>
      <c r="D187" s="80">
        <v>6</v>
      </c>
      <c r="E187" s="80">
        <v>2011</v>
      </c>
      <c r="F187" s="80" t="s">
        <v>87</v>
      </c>
      <c r="G187" s="80" t="s">
        <v>2012</v>
      </c>
      <c r="H187" s="80" t="s">
        <v>2013</v>
      </c>
      <c r="I187" s="177"/>
      <c r="J187" s="81">
        <v>48.830483706949806</v>
      </c>
      <c r="K187" s="81">
        <v>0.95293761561178791</v>
      </c>
      <c r="L187" s="81">
        <v>3.8948587197707436</v>
      </c>
      <c r="M187" s="81">
        <v>7.0586087060131906</v>
      </c>
      <c r="N187" s="81">
        <v>9.8207495988148708</v>
      </c>
      <c r="O187" s="81">
        <v>6.7430188334790371</v>
      </c>
      <c r="P187" s="81">
        <v>7.6997998442901672</v>
      </c>
      <c r="Q187" s="81">
        <v>0.45194835356583896</v>
      </c>
      <c r="R187" s="81">
        <v>0</v>
      </c>
      <c r="S187" s="81">
        <v>0.58735648853223166</v>
      </c>
      <c r="T187" s="82"/>
      <c r="U187" s="81">
        <v>4962718</v>
      </c>
      <c r="V187" s="81">
        <v>357</v>
      </c>
      <c r="W187" s="81">
        <v>93</v>
      </c>
      <c r="X187" s="81">
        <v>1198</v>
      </c>
      <c r="Y187" s="81">
        <v>2075</v>
      </c>
      <c r="Z187" s="81">
        <v>3499</v>
      </c>
      <c r="AA187" s="81">
        <v>1556</v>
      </c>
      <c r="AB187" s="81">
        <v>6440</v>
      </c>
      <c r="AC187" s="81">
        <v>0</v>
      </c>
      <c r="AD187" s="81">
        <v>0.58735648853223166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3.5009999999999999</v>
      </c>
      <c r="BJ187" s="81">
        <v>0</v>
      </c>
      <c r="BK187" s="81">
        <v>0</v>
      </c>
      <c r="BL187" s="81">
        <v>0</v>
      </c>
      <c r="BM187" s="82"/>
      <c r="BN187" s="81">
        <v>0</v>
      </c>
      <c r="BO187" s="81">
        <v>0</v>
      </c>
      <c r="BP187" s="81">
        <v>1</v>
      </c>
      <c r="BQ187" s="81">
        <v>0</v>
      </c>
      <c r="BR187" s="81">
        <v>0</v>
      </c>
      <c r="BS187" s="81">
        <v>0</v>
      </c>
      <c r="BT187"/>
      <c r="BU187" s="80">
        <v>3.5009999999999999</v>
      </c>
      <c r="BV187" s="80">
        <v>0</v>
      </c>
      <c r="BW187" s="80">
        <v>0</v>
      </c>
      <c r="BX187" s="80">
        <v>0</v>
      </c>
      <c r="BY187" s="80">
        <v>0</v>
      </c>
      <c r="BZ187" s="80">
        <v>0</v>
      </c>
      <c r="CA187" s="80">
        <v>0</v>
      </c>
      <c r="CB187" s="80">
        <v>0</v>
      </c>
      <c r="CC187" s="80">
        <v>0</v>
      </c>
    </row>
    <row r="188" spans="1:81">
      <c r="A188" s="80" t="s">
        <v>2021</v>
      </c>
      <c r="B188" s="80">
        <v>94</v>
      </c>
      <c r="C188" s="80">
        <v>9</v>
      </c>
      <c r="D188" s="80">
        <v>6</v>
      </c>
      <c r="E188" s="80">
        <v>2012</v>
      </c>
      <c r="F188" s="80" t="s">
        <v>88</v>
      </c>
      <c r="G188" s="80" t="s">
        <v>2012</v>
      </c>
      <c r="H188" s="80" t="s">
        <v>2013</v>
      </c>
      <c r="I188" s="177"/>
      <c r="J188" s="81">
        <v>45.937029706111993</v>
      </c>
      <c r="K188" s="81">
        <v>0.89458938834149937</v>
      </c>
      <c r="L188" s="81">
        <v>3.9064911973486112</v>
      </c>
      <c r="M188" s="81">
        <v>7.9417880071626907</v>
      </c>
      <c r="N188" s="81">
        <v>10.558265468225891</v>
      </c>
      <c r="O188" s="81">
        <v>6.7779069969595822</v>
      </c>
      <c r="P188" s="81">
        <v>7.3006903175805204</v>
      </c>
      <c r="Q188" s="81">
        <v>0.48401635395623027</v>
      </c>
      <c r="R188" s="81">
        <v>0</v>
      </c>
      <c r="S188" s="81">
        <v>0.55818309690539059</v>
      </c>
      <c r="T188" s="82"/>
      <c r="U188" s="81">
        <v>4281596</v>
      </c>
      <c r="V188" s="81">
        <v>357</v>
      </c>
      <c r="W188" s="81">
        <v>93</v>
      </c>
      <c r="X188" s="81">
        <v>1198</v>
      </c>
      <c r="Y188" s="81">
        <v>2098</v>
      </c>
      <c r="Z188" s="81">
        <v>3545</v>
      </c>
      <c r="AA188" s="81">
        <v>1467</v>
      </c>
      <c r="AB188" s="81">
        <v>6348</v>
      </c>
      <c r="AC188" s="81">
        <v>0</v>
      </c>
      <c r="AD188" s="81">
        <v>0.55818309690539059</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4.0010000000000003</v>
      </c>
      <c r="BJ188" s="81">
        <v>0</v>
      </c>
      <c r="BK188" s="81">
        <v>0</v>
      </c>
      <c r="BL188" s="81">
        <v>0</v>
      </c>
      <c r="BM188" s="82"/>
      <c r="BN188" s="81">
        <v>0</v>
      </c>
      <c r="BO188" s="81">
        <v>0</v>
      </c>
      <c r="BP188" s="81">
        <v>1</v>
      </c>
      <c r="BQ188" s="81">
        <v>0</v>
      </c>
      <c r="BR188" s="81">
        <v>0</v>
      </c>
      <c r="BS188" s="81">
        <v>0</v>
      </c>
      <c r="BT188"/>
      <c r="BU188" s="80">
        <v>4.0010000000000003</v>
      </c>
      <c r="BV188" s="80">
        <v>0</v>
      </c>
      <c r="BW188" s="80">
        <v>0</v>
      </c>
      <c r="BX188" s="80">
        <v>0</v>
      </c>
      <c r="BY188" s="80">
        <v>0</v>
      </c>
      <c r="BZ188" s="80">
        <v>0</v>
      </c>
      <c r="CA188" s="80">
        <v>0</v>
      </c>
      <c r="CB188" s="80">
        <v>0</v>
      </c>
      <c r="CC188" s="80">
        <v>0</v>
      </c>
    </row>
    <row r="189" spans="1:81">
      <c r="A189" s="80" t="s">
        <v>2022</v>
      </c>
      <c r="B189" s="80">
        <v>95</v>
      </c>
      <c r="C189" s="80">
        <v>10</v>
      </c>
      <c r="D189" s="80">
        <v>6</v>
      </c>
      <c r="E189" s="80">
        <v>2013</v>
      </c>
      <c r="F189" s="80" t="s">
        <v>89</v>
      </c>
      <c r="G189" s="80" t="s">
        <v>2012</v>
      </c>
      <c r="H189" s="80" t="s">
        <v>2013</v>
      </c>
      <c r="I189" s="177"/>
      <c r="J189" s="81">
        <v>47.555261131318396</v>
      </c>
      <c r="K189" s="81">
        <v>0.75948350216524596</v>
      </c>
      <c r="L189" s="81">
        <v>2.8339529815020446</v>
      </c>
      <c r="M189" s="81">
        <v>6.8542641217869411</v>
      </c>
      <c r="N189" s="81">
        <v>10.340418386519584</v>
      </c>
      <c r="O189" s="81">
        <v>6.7115098479590625</v>
      </c>
      <c r="P189" s="81">
        <v>7.6628879006940798</v>
      </c>
      <c r="Q189" s="81">
        <v>0.4892007076493825</v>
      </c>
      <c r="R189" s="81">
        <v>0</v>
      </c>
      <c r="S189" s="81">
        <v>0.51841340063932739</v>
      </c>
      <c r="T189" s="82"/>
      <c r="U189" s="81">
        <v>4873186</v>
      </c>
      <c r="V189" s="81">
        <v>357</v>
      </c>
      <c r="W189" s="81">
        <v>93</v>
      </c>
      <c r="X189" s="81">
        <v>1198</v>
      </c>
      <c r="Y189" s="81">
        <v>2089</v>
      </c>
      <c r="Z189" s="81">
        <v>3667</v>
      </c>
      <c r="AA189" s="81">
        <v>1534</v>
      </c>
      <c r="AB189" s="81">
        <v>6324</v>
      </c>
      <c r="AC189" s="81">
        <v>0</v>
      </c>
      <c r="AD189" s="81">
        <v>0.51841340063932739</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4.5540000000000003</v>
      </c>
      <c r="BJ189" s="81">
        <v>0</v>
      </c>
      <c r="BK189" s="81">
        <v>0</v>
      </c>
      <c r="BL189" s="81">
        <v>0</v>
      </c>
      <c r="BM189" s="82"/>
      <c r="BN189" s="81">
        <v>0</v>
      </c>
      <c r="BO189" s="81">
        <v>0</v>
      </c>
      <c r="BP189" s="81">
        <v>1</v>
      </c>
      <c r="BQ189" s="81">
        <v>0</v>
      </c>
      <c r="BR189" s="81">
        <v>0</v>
      </c>
      <c r="BS189" s="81">
        <v>0</v>
      </c>
      <c r="BT189"/>
      <c r="BU189" s="80">
        <v>4.5540000000000003</v>
      </c>
      <c r="BV189" s="80">
        <v>0</v>
      </c>
      <c r="BW189" s="80">
        <v>0</v>
      </c>
      <c r="BX189" s="80">
        <v>0</v>
      </c>
      <c r="BY189" s="80">
        <v>0</v>
      </c>
      <c r="BZ189" s="80">
        <v>0</v>
      </c>
      <c r="CA189" s="80">
        <v>0</v>
      </c>
      <c r="CB189" s="80">
        <v>0</v>
      </c>
      <c r="CC189" s="80">
        <v>0</v>
      </c>
    </row>
    <row r="190" spans="1:81">
      <c r="A190" s="80" t="s">
        <v>2023</v>
      </c>
      <c r="B190" s="80">
        <v>96</v>
      </c>
      <c r="C190" s="80">
        <v>11</v>
      </c>
      <c r="D190" s="80">
        <v>6</v>
      </c>
      <c r="E190" s="80">
        <v>2014</v>
      </c>
      <c r="F190" s="80" t="s">
        <v>90</v>
      </c>
      <c r="G190" s="80" t="s">
        <v>2012</v>
      </c>
      <c r="H190" s="80" t="s">
        <v>2013</v>
      </c>
      <c r="I190" s="177"/>
      <c r="J190" s="81">
        <v>52.358931964705043</v>
      </c>
      <c r="K190" s="81">
        <v>0.73486135577462608</v>
      </c>
      <c r="L190" s="81">
        <v>4.1764585801988749</v>
      </c>
      <c r="M190" s="81">
        <v>6.800027169491826</v>
      </c>
      <c r="N190" s="81">
        <v>10.094567921724535</v>
      </c>
      <c r="O190" s="81">
        <v>6.4541007978537257</v>
      </c>
      <c r="P190" s="81">
        <v>7.692700541005034</v>
      </c>
      <c r="Q190" s="81">
        <v>0.46261198733680658</v>
      </c>
      <c r="R190" s="81">
        <v>0</v>
      </c>
      <c r="S190" s="81">
        <v>0.61590366327770762</v>
      </c>
      <c r="T190" s="82"/>
      <c r="U190" s="81">
        <v>5770626</v>
      </c>
      <c r="V190" s="81">
        <v>318</v>
      </c>
      <c r="W190" s="81">
        <v>91</v>
      </c>
      <c r="X190" s="81">
        <v>1063</v>
      </c>
      <c r="Y190" s="81">
        <v>2088</v>
      </c>
      <c r="Z190" s="81">
        <v>3714</v>
      </c>
      <c r="AA190" s="81">
        <v>1532</v>
      </c>
      <c r="AB190" s="81">
        <v>6233</v>
      </c>
      <c r="AC190" s="81">
        <v>0</v>
      </c>
      <c r="AD190" s="81">
        <v>0.61590366327770762</v>
      </c>
      <c r="AE190" s="82"/>
      <c r="AF190" s="81">
        <v>55500979.051301531</v>
      </c>
      <c r="AG190" s="81">
        <v>578774.41027374484</v>
      </c>
      <c r="AH190" s="81">
        <v>933071.35582046397</v>
      </c>
      <c r="AI190" s="81">
        <v>7311624.08510412</v>
      </c>
      <c r="AJ190" s="81">
        <v>12516770.987707142</v>
      </c>
      <c r="AK190" s="81">
        <v>0</v>
      </c>
      <c r="AL190" s="81">
        <v>0</v>
      </c>
      <c r="AM190" s="81">
        <v>855697.75894110743</v>
      </c>
      <c r="AN190" s="81">
        <v>0</v>
      </c>
      <c r="AO190" s="81">
        <v>0</v>
      </c>
      <c r="AP190" s="82"/>
      <c r="AQ190" s="81">
        <v>94</v>
      </c>
      <c r="AR190" s="81">
        <v>35</v>
      </c>
      <c r="AS190" s="81">
        <v>0</v>
      </c>
      <c r="AT190" s="81">
        <v>0</v>
      </c>
      <c r="AU190" s="81">
        <v>0</v>
      </c>
      <c r="AV190" s="81">
        <v>0</v>
      </c>
      <c r="AW190" s="81" t="s">
        <v>564</v>
      </c>
      <c r="AX190" s="82"/>
      <c r="AY190" s="81">
        <v>444.1</v>
      </c>
      <c r="AZ190" s="81">
        <v>959.7</v>
      </c>
      <c r="BA190" s="81">
        <v>0</v>
      </c>
      <c r="BB190" s="81">
        <v>0</v>
      </c>
      <c r="BC190" s="81">
        <v>0</v>
      </c>
      <c r="BD190" s="81">
        <v>0</v>
      </c>
      <c r="BE190" s="81" t="s">
        <v>564</v>
      </c>
      <c r="BF190" s="82"/>
      <c r="BG190" s="81">
        <v>0</v>
      </c>
      <c r="BH190" s="81">
        <v>0</v>
      </c>
      <c r="BI190" s="81">
        <v>4.4640000000000004</v>
      </c>
      <c r="BJ190" s="81">
        <v>0</v>
      </c>
      <c r="BK190" s="81">
        <v>0</v>
      </c>
      <c r="BL190" s="81">
        <v>0</v>
      </c>
      <c r="BM190" s="82"/>
      <c r="BN190" s="81">
        <v>0</v>
      </c>
      <c r="BO190" s="81">
        <v>0</v>
      </c>
      <c r="BP190" s="81">
        <v>1</v>
      </c>
      <c r="BQ190" s="81">
        <v>0</v>
      </c>
      <c r="BR190" s="81">
        <v>0</v>
      </c>
      <c r="BS190" s="81">
        <v>0</v>
      </c>
      <c r="BT190"/>
      <c r="BU190" s="80">
        <v>4.4640000000000004</v>
      </c>
      <c r="BV190" s="80">
        <v>0</v>
      </c>
      <c r="BW190" s="80">
        <v>0</v>
      </c>
      <c r="BX190" s="80">
        <v>0</v>
      </c>
      <c r="BY190" s="80">
        <v>0</v>
      </c>
      <c r="BZ190" s="80">
        <v>0</v>
      </c>
      <c r="CA190" s="80">
        <v>0</v>
      </c>
      <c r="CB190" s="80">
        <v>0</v>
      </c>
      <c r="CC190" s="80">
        <v>0</v>
      </c>
    </row>
    <row r="191" spans="1:81">
      <c r="A191" s="80" t="s">
        <v>2024</v>
      </c>
      <c r="B191" s="80">
        <v>97</v>
      </c>
      <c r="C191" s="80">
        <v>12</v>
      </c>
      <c r="D191" s="80">
        <v>6</v>
      </c>
      <c r="E191" s="80">
        <v>2015</v>
      </c>
      <c r="F191" s="80" t="s">
        <v>91</v>
      </c>
      <c r="G191" s="80" t="s">
        <v>2012</v>
      </c>
      <c r="H191" s="80" t="s">
        <v>2013</v>
      </c>
      <c r="I191" s="177"/>
      <c r="J191" s="81">
        <v>51.722393963419492</v>
      </c>
      <c r="K191" s="81">
        <v>0.74265654385179014</v>
      </c>
      <c r="L191" s="81">
        <v>4.2483259816995318</v>
      </c>
      <c r="M191" s="81">
        <v>6.6898577093815819</v>
      </c>
      <c r="N191" s="81">
        <v>9.1073182462998599</v>
      </c>
      <c r="O191" s="81">
        <v>6.4648005913383191</v>
      </c>
      <c r="P191" s="81">
        <v>7.6585509198556352</v>
      </c>
      <c r="Q191" s="81">
        <v>0.4482240902281161</v>
      </c>
      <c r="R191" s="81">
        <v>0</v>
      </c>
      <c r="S191" s="81">
        <v>0.62092097980778094</v>
      </c>
      <c r="T191" s="82"/>
      <c r="U191" s="81">
        <v>6311649</v>
      </c>
      <c r="V191" s="81">
        <v>318</v>
      </c>
      <c r="W191" s="81">
        <v>91</v>
      </c>
      <c r="X191" s="81">
        <v>1063</v>
      </c>
      <c r="Y191" s="81">
        <v>2101</v>
      </c>
      <c r="Z191" s="81">
        <v>3756</v>
      </c>
      <c r="AA191" s="81">
        <v>1524</v>
      </c>
      <c r="AB191" s="81">
        <v>6169</v>
      </c>
      <c r="AC191" s="81">
        <v>0</v>
      </c>
      <c r="AD191" s="81">
        <v>0.62092097980778094</v>
      </c>
      <c r="AE191" s="82"/>
      <c r="AF191" s="81">
        <v>55016603.306602642</v>
      </c>
      <c r="AG191" s="81">
        <v>546116.83429983724</v>
      </c>
      <c r="AH191" s="81">
        <v>738927.32403218141</v>
      </c>
      <c r="AI191" s="81">
        <v>7490025.7822179813</v>
      </c>
      <c r="AJ191" s="81">
        <v>11513572.358200958</v>
      </c>
      <c r="AK191" s="81">
        <v>0</v>
      </c>
      <c r="AL191" s="81">
        <v>0</v>
      </c>
      <c r="AM191" s="81">
        <v>845435.57201828959</v>
      </c>
      <c r="AN191" s="81">
        <v>0</v>
      </c>
      <c r="AO191" s="81">
        <v>0</v>
      </c>
      <c r="AP191" s="82"/>
      <c r="AQ191" s="81">
        <v>110</v>
      </c>
      <c r="AR191" s="81">
        <v>41</v>
      </c>
      <c r="AS191" s="81">
        <v>0</v>
      </c>
      <c r="AT191" s="81">
        <v>0</v>
      </c>
      <c r="AU191" s="81">
        <v>0</v>
      </c>
      <c r="AV191" s="81">
        <v>0</v>
      </c>
      <c r="AW191" s="81" t="s">
        <v>564</v>
      </c>
      <c r="AX191" s="82"/>
      <c r="AY191" s="81">
        <v>525.5</v>
      </c>
      <c r="AZ191" s="81">
        <v>1100.5</v>
      </c>
      <c r="BA191" s="81">
        <v>0</v>
      </c>
      <c r="BB191" s="81">
        <v>0</v>
      </c>
      <c r="BC191" s="81">
        <v>0</v>
      </c>
      <c r="BD191" s="81">
        <v>0</v>
      </c>
      <c r="BE191" s="81" t="s">
        <v>564</v>
      </c>
      <c r="BF191" s="82"/>
      <c r="BG191" s="81">
        <v>0</v>
      </c>
      <c r="BH191" s="81">
        <v>0</v>
      </c>
      <c r="BI191" s="81">
        <v>4.3460000000000001</v>
      </c>
      <c r="BJ191" s="81">
        <v>0</v>
      </c>
      <c r="BK191" s="81">
        <v>0</v>
      </c>
      <c r="BL191" s="81">
        <v>0</v>
      </c>
      <c r="BM191" s="82"/>
      <c r="BN191" s="81">
        <v>0</v>
      </c>
      <c r="BO191" s="81">
        <v>0</v>
      </c>
      <c r="BP191" s="81">
        <v>1</v>
      </c>
      <c r="BQ191" s="81">
        <v>0</v>
      </c>
      <c r="BR191" s="81">
        <v>0</v>
      </c>
      <c r="BS191" s="81">
        <v>0</v>
      </c>
      <c r="BT191"/>
      <c r="BU191" s="80">
        <v>4.3460000000000001</v>
      </c>
      <c r="BV191" s="80">
        <v>0</v>
      </c>
      <c r="BW191" s="80">
        <v>0</v>
      </c>
      <c r="BX191" s="80">
        <v>0</v>
      </c>
      <c r="BY191" s="80">
        <v>0</v>
      </c>
      <c r="BZ191" s="80">
        <v>0</v>
      </c>
      <c r="CA191" s="80">
        <v>0</v>
      </c>
      <c r="CB191" s="80">
        <v>0</v>
      </c>
      <c r="CC191" s="80">
        <v>0</v>
      </c>
    </row>
    <row r="192" spans="1:81">
      <c r="A192" s="80" t="s">
        <v>2025</v>
      </c>
      <c r="B192" s="80">
        <v>98</v>
      </c>
      <c r="C192" s="80">
        <v>13</v>
      </c>
      <c r="D192" s="80">
        <v>6</v>
      </c>
      <c r="E192" s="80">
        <v>2016</v>
      </c>
      <c r="F192" s="80" t="s">
        <v>92</v>
      </c>
      <c r="G192" s="80" t="s">
        <v>2012</v>
      </c>
      <c r="H192" s="80" t="s">
        <v>2013</v>
      </c>
      <c r="I192" s="177"/>
      <c r="J192" s="81">
        <v>46.221668158685098</v>
      </c>
      <c r="K192" s="81">
        <v>0.76287747328551958</v>
      </c>
      <c r="L192" s="81">
        <v>4.6578370779965077</v>
      </c>
      <c r="M192" s="81">
        <v>4.8874389178992272</v>
      </c>
      <c r="N192" s="81">
        <v>8.4049446919570219</v>
      </c>
      <c r="O192" s="81">
        <v>6.4322035053297233</v>
      </c>
      <c r="P192" s="81">
        <v>7.3609637301019877</v>
      </c>
      <c r="Q192" s="81">
        <v>0.42654681619403739</v>
      </c>
      <c r="R192" s="81">
        <v>0</v>
      </c>
      <c r="S192" s="81">
        <v>0.76412638912969644</v>
      </c>
      <c r="T192" s="82"/>
      <c r="U192" s="81">
        <v>5558119</v>
      </c>
      <c r="V192" s="81">
        <v>318</v>
      </c>
      <c r="W192" s="81">
        <v>91</v>
      </c>
      <c r="X192" s="81">
        <v>1063</v>
      </c>
      <c r="Y192" s="81">
        <v>2084</v>
      </c>
      <c r="Z192" s="81">
        <v>3783</v>
      </c>
      <c r="AA192" s="81">
        <v>1515</v>
      </c>
      <c r="AB192" s="81">
        <v>6039</v>
      </c>
      <c r="AC192" s="81">
        <v>0</v>
      </c>
      <c r="AD192" s="81">
        <v>0.76412638912969644</v>
      </c>
      <c r="AE192" s="82"/>
      <c r="AF192" s="81">
        <v>51329977.494713061</v>
      </c>
      <c r="AG192" s="81">
        <v>538321.64013846323</v>
      </c>
      <c r="AH192" s="81">
        <v>650115.8631968291</v>
      </c>
      <c r="AI192" s="81">
        <v>6671520.3795884605</v>
      </c>
      <c r="AJ192" s="81">
        <v>10640441.61414719</v>
      </c>
      <c r="AK192" s="81">
        <v>0</v>
      </c>
      <c r="AL192" s="81">
        <v>0</v>
      </c>
      <c r="AM192" s="81">
        <v>828262.59658514953</v>
      </c>
      <c r="AN192" s="81">
        <v>0</v>
      </c>
      <c r="AO192" s="81">
        <v>0</v>
      </c>
      <c r="AP192" s="82"/>
      <c r="AQ192" s="81">
        <v>118</v>
      </c>
      <c r="AR192" s="81">
        <v>46</v>
      </c>
      <c r="AS192" s="81">
        <v>0</v>
      </c>
      <c r="AT192" s="81">
        <v>0</v>
      </c>
      <c r="AU192" s="81">
        <v>0</v>
      </c>
      <c r="AV192" s="81">
        <v>0</v>
      </c>
      <c r="AW192" s="81" t="s">
        <v>564</v>
      </c>
      <c r="AX192" s="82"/>
      <c r="AY192" s="81">
        <v>563.5</v>
      </c>
      <c r="AZ192" s="81">
        <v>1311</v>
      </c>
      <c r="BA192" s="81">
        <v>0</v>
      </c>
      <c r="BB192" s="81">
        <v>0</v>
      </c>
      <c r="BC192" s="81">
        <v>0</v>
      </c>
      <c r="BD192" s="81">
        <v>0</v>
      </c>
      <c r="BE192" s="81" t="s">
        <v>564</v>
      </c>
      <c r="BF192" s="82"/>
      <c r="BG192" s="81">
        <v>0</v>
      </c>
      <c r="BH192" s="81">
        <v>0</v>
      </c>
      <c r="BI192" s="81">
        <v>4.3819999999999997</v>
      </c>
      <c r="BJ192" s="81">
        <v>0</v>
      </c>
      <c r="BK192" s="81">
        <v>0</v>
      </c>
      <c r="BL192" s="81">
        <v>0</v>
      </c>
      <c r="BM192" s="82"/>
      <c r="BN192" s="81">
        <v>0</v>
      </c>
      <c r="BO192" s="81">
        <v>0</v>
      </c>
      <c r="BP192" s="81">
        <v>1</v>
      </c>
      <c r="BQ192" s="81">
        <v>0</v>
      </c>
      <c r="BR192" s="81">
        <v>0</v>
      </c>
      <c r="BS192" s="81">
        <v>0</v>
      </c>
      <c r="BT192"/>
      <c r="BU192" s="80">
        <v>4.3819999999999997</v>
      </c>
      <c r="BV192" s="80">
        <v>0</v>
      </c>
      <c r="BW192" s="80">
        <v>0</v>
      </c>
      <c r="BX192" s="80">
        <v>0</v>
      </c>
      <c r="BY192" s="80">
        <v>0</v>
      </c>
      <c r="BZ192" s="80">
        <v>0</v>
      </c>
      <c r="CA192" s="80">
        <v>0</v>
      </c>
      <c r="CB192" s="80">
        <v>0</v>
      </c>
      <c r="CC192" s="80">
        <v>0</v>
      </c>
    </row>
    <row r="193" spans="1:81">
      <c r="A193" s="80" t="s">
        <v>2026</v>
      </c>
      <c r="B193" s="80">
        <v>99</v>
      </c>
      <c r="C193" s="80">
        <v>14</v>
      </c>
      <c r="D193" s="80">
        <v>6</v>
      </c>
      <c r="E193" s="80">
        <v>2017</v>
      </c>
      <c r="F193" s="80" t="s">
        <v>71</v>
      </c>
      <c r="G193" s="80" t="s">
        <v>2012</v>
      </c>
      <c r="H193" s="80" t="s">
        <v>2013</v>
      </c>
      <c r="I193" s="177"/>
      <c r="J193" s="81">
        <v>54.497836055604822</v>
      </c>
      <c r="K193" s="81">
        <v>0.78413150424695488</v>
      </c>
      <c r="L193" s="81">
        <v>4.825664235516431</v>
      </c>
      <c r="M193" s="81">
        <v>4.5300813875850237</v>
      </c>
      <c r="N193" s="81">
        <v>8.8377822808638946</v>
      </c>
      <c r="O193" s="81">
        <v>6.3473158343188949</v>
      </c>
      <c r="P193" s="81">
        <v>7.1839801744058756</v>
      </c>
      <c r="Q193" s="81">
        <v>0.40413499850686585</v>
      </c>
      <c r="R193" s="81">
        <v>0</v>
      </c>
      <c r="S193" s="81">
        <v>0.66265811913369999</v>
      </c>
      <c r="T193" s="82"/>
      <c r="U193" s="81">
        <v>6928221.0000000009</v>
      </c>
      <c r="V193" s="81">
        <v>318</v>
      </c>
      <c r="W193" s="81">
        <v>91</v>
      </c>
      <c r="X193" s="81">
        <v>1063</v>
      </c>
      <c r="Y193" s="81">
        <v>2065</v>
      </c>
      <c r="Z193" s="81">
        <v>3795</v>
      </c>
      <c r="AA193" s="81">
        <v>1488</v>
      </c>
      <c r="AB193" s="81">
        <v>5917</v>
      </c>
      <c r="AC193" s="81">
        <v>0</v>
      </c>
      <c r="AD193" s="81">
        <v>0.66265811913369999</v>
      </c>
      <c r="AE193" s="82"/>
      <c r="AF193" s="81">
        <v>61851092.823190413</v>
      </c>
      <c r="AG193" s="81">
        <v>563901.3876638083</v>
      </c>
      <c r="AH193" s="81">
        <v>910393.8660154813</v>
      </c>
      <c r="AI193" s="81">
        <v>6544398.6491570733</v>
      </c>
      <c r="AJ193" s="81">
        <v>11257742.67945151</v>
      </c>
      <c r="AK193" s="81">
        <v>0</v>
      </c>
      <c r="AL193" s="81">
        <v>0</v>
      </c>
      <c r="AM193" s="81">
        <v>812799.84183201392</v>
      </c>
      <c r="AN193" s="81">
        <v>0</v>
      </c>
      <c r="AO193" s="81">
        <v>0</v>
      </c>
      <c r="AP193" s="82"/>
      <c r="AQ193" s="81">
        <v>125</v>
      </c>
      <c r="AR193" s="81">
        <v>52</v>
      </c>
      <c r="AS193" s="81">
        <v>0</v>
      </c>
      <c r="AT193" s="81">
        <v>0</v>
      </c>
      <c r="AU193" s="81">
        <v>0</v>
      </c>
      <c r="AV193" s="81">
        <v>0</v>
      </c>
      <c r="AW193" s="81" t="s">
        <v>564</v>
      </c>
      <c r="AX193" s="82"/>
      <c r="AY193" s="81">
        <v>614.20000000000005</v>
      </c>
      <c r="AZ193" s="81">
        <v>2757.2</v>
      </c>
      <c r="BA193" s="81">
        <v>0</v>
      </c>
      <c r="BB193" s="81">
        <v>0</v>
      </c>
      <c r="BC193" s="81">
        <v>0</v>
      </c>
      <c r="BD193" s="81">
        <v>0</v>
      </c>
      <c r="BE193" s="81" t="s">
        <v>564</v>
      </c>
      <c r="BF193" s="82"/>
      <c r="BG193" s="81">
        <v>0</v>
      </c>
      <c r="BH193" s="81">
        <v>0</v>
      </c>
      <c r="BI193" s="81">
        <v>3.593</v>
      </c>
      <c r="BJ193" s="81">
        <v>0</v>
      </c>
      <c r="BK193" s="81">
        <v>0</v>
      </c>
      <c r="BL193" s="81">
        <v>0</v>
      </c>
      <c r="BM193" s="82"/>
      <c r="BN193" s="81">
        <v>0</v>
      </c>
      <c r="BO193" s="81">
        <v>0</v>
      </c>
      <c r="BP193" s="81">
        <v>1</v>
      </c>
      <c r="BQ193" s="81">
        <v>0</v>
      </c>
      <c r="BR193" s="81">
        <v>0</v>
      </c>
      <c r="BS193" s="81">
        <v>0</v>
      </c>
      <c r="BT193"/>
      <c r="BU193" s="80">
        <v>3.593</v>
      </c>
      <c r="BV193" s="80">
        <v>0</v>
      </c>
      <c r="BW193" s="80">
        <v>0</v>
      </c>
      <c r="BX193" s="80">
        <v>0</v>
      </c>
      <c r="BY193" s="80">
        <v>0</v>
      </c>
      <c r="BZ193" s="80">
        <v>0</v>
      </c>
      <c r="CA193" s="80">
        <v>0</v>
      </c>
      <c r="CB193" s="80">
        <v>0</v>
      </c>
      <c r="CC193" s="80">
        <v>0</v>
      </c>
    </row>
    <row r="194" spans="1:81">
      <c r="A194" s="80" t="s">
        <v>2027</v>
      </c>
      <c r="B194" s="80">
        <v>100</v>
      </c>
      <c r="C194" s="80">
        <v>15</v>
      </c>
      <c r="D194" s="80">
        <v>6</v>
      </c>
      <c r="E194" s="80">
        <v>2018</v>
      </c>
      <c r="F194" s="80" t="s">
        <v>93</v>
      </c>
      <c r="G194" s="80" t="s">
        <v>2012</v>
      </c>
      <c r="H194" s="80" t="s">
        <v>2013</v>
      </c>
      <c r="I194" s="177"/>
      <c r="J194" s="81">
        <v>62.829164153221768</v>
      </c>
      <c r="K194" s="81">
        <v>0.74531050256446962</v>
      </c>
      <c r="L194" s="81">
        <v>4.3758825517583837</v>
      </c>
      <c r="M194" s="81">
        <v>4.8048536722776767</v>
      </c>
      <c r="N194" s="81">
        <v>8.1278283983932127</v>
      </c>
      <c r="O194" s="81">
        <v>6.1689831770196522</v>
      </c>
      <c r="P194" s="81">
        <v>7.0312110827197554</v>
      </c>
      <c r="Q194" s="81">
        <v>0.36804513148259987</v>
      </c>
      <c r="R194" s="81">
        <v>0</v>
      </c>
      <c r="S194" s="81">
        <v>0.56676796815935315</v>
      </c>
      <c r="T194" s="82"/>
      <c r="U194" s="81">
        <v>7703025</v>
      </c>
      <c r="V194" s="81">
        <v>318</v>
      </c>
      <c r="W194" s="81">
        <v>91</v>
      </c>
      <c r="X194" s="81">
        <v>1063</v>
      </c>
      <c r="Y194" s="81">
        <v>2069</v>
      </c>
      <c r="Z194" s="81">
        <v>3759</v>
      </c>
      <c r="AA194" s="81">
        <v>1471</v>
      </c>
      <c r="AB194" s="81">
        <v>5807</v>
      </c>
      <c r="AC194" s="81">
        <v>0</v>
      </c>
      <c r="AD194" s="81">
        <v>0.56676796815935315</v>
      </c>
      <c r="AE194" s="82"/>
      <c r="AF194" s="81">
        <v>71956162.284289718</v>
      </c>
      <c r="AG194" s="81">
        <v>501184.74798155739</v>
      </c>
      <c r="AH194" s="81">
        <v>863173.63972908503</v>
      </c>
      <c r="AI194" s="81">
        <v>6527836.6705926713</v>
      </c>
      <c r="AJ194" s="81">
        <v>10316639.157373659</v>
      </c>
      <c r="AK194" s="81">
        <v>0</v>
      </c>
      <c r="AL194" s="81">
        <v>0</v>
      </c>
      <c r="AM194" s="81">
        <v>799339.99990254489</v>
      </c>
      <c r="AN194" s="81">
        <v>0</v>
      </c>
      <c r="AO194" s="81">
        <v>0</v>
      </c>
      <c r="AP194" s="82"/>
      <c r="AQ194" s="81">
        <v>141</v>
      </c>
      <c r="AR194" s="81">
        <v>53</v>
      </c>
      <c r="AS194" s="81">
        <v>0</v>
      </c>
      <c r="AT194" s="81">
        <v>0</v>
      </c>
      <c r="AU194" s="81">
        <v>0</v>
      </c>
      <c r="AV194" s="81">
        <v>0</v>
      </c>
      <c r="AW194" s="81" t="s">
        <v>564</v>
      </c>
      <c r="AX194" s="82"/>
      <c r="AY194" s="81">
        <v>698.8</v>
      </c>
      <c r="AZ194" s="81">
        <v>2768</v>
      </c>
      <c r="BA194" s="81">
        <v>0</v>
      </c>
      <c r="BB194" s="81">
        <v>0</v>
      </c>
      <c r="BC194" s="81">
        <v>0</v>
      </c>
      <c r="BD194" s="81">
        <v>0</v>
      </c>
      <c r="BE194" s="81" t="s">
        <v>564</v>
      </c>
      <c r="BF194" s="82"/>
      <c r="BG194" s="81">
        <v>0</v>
      </c>
      <c r="BH194" s="81">
        <v>0</v>
      </c>
      <c r="BI194" s="81">
        <v>6.3150000000000004</v>
      </c>
      <c r="BJ194" s="81">
        <v>0</v>
      </c>
      <c r="BK194" s="81">
        <v>0</v>
      </c>
      <c r="BL194" s="81">
        <v>0</v>
      </c>
      <c r="BM194" s="82"/>
      <c r="BN194" s="81">
        <v>0</v>
      </c>
      <c r="BO194" s="81">
        <v>0</v>
      </c>
      <c r="BP194" s="81">
        <v>2</v>
      </c>
      <c r="BQ194" s="81">
        <v>0</v>
      </c>
      <c r="BR194" s="81">
        <v>0</v>
      </c>
      <c r="BS194" s="81">
        <v>0</v>
      </c>
      <c r="BT194"/>
      <c r="BU194" s="80">
        <v>2.629</v>
      </c>
      <c r="BV194" s="80">
        <v>0</v>
      </c>
      <c r="BW194" s="80">
        <v>0</v>
      </c>
      <c r="BX194" s="80">
        <v>0</v>
      </c>
      <c r="BY194" s="80">
        <v>0</v>
      </c>
      <c r="BZ194" s="80">
        <v>3.6859999999999999</v>
      </c>
      <c r="CA194" s="80">
        <v>0</v>
      </c>
      <c r="CB194" s="80">
        <v>0</v>
      </c>
      <c r="CC194" s="80">
        <v>0</v>
      </c>
    </row>
    <row r="195" spans="1:81">
      <c r="A195" s="80" t="s">
        <v>2028</v>
      </c>
      <c r="B195" s="80">
        <v>101</v>
      </c>
      <c r="C195" s="80">
        <v>16</v>
      </c>
      <c r="D195" s="80">
        <v>6</v>
      </c>
      <c r="E195" s="80">
        <v>2019</v>
      </c>
      <c r="F195" s="80" t="s">
        <v>73</v>
      </c>
      <c r="G195" s="80" t="s">
        <v>2012</v>
      </c>
      <c r="H195" s="80" t="s">
        <v>2013</v>
      </c>
      <c r="I195" s="177"/>
      <c r="J195" s="81">
        <v>55.153758297817213</v>
      </c>
      <c r="K195" s="81">
        <v>0.68991201755237763</v>
      </c>
      <c r="L195" s="81">
        <v>4.418996335149215</v>
      </c>
      <c r="M195" s="81">
        <v>4.8103810729651792</v>
      </c>
      <c r="N195" s="81">
        <v>8.0208765267691184</v>
      </c>
      <c r="O195" s="81">
        <v>6.0153160023466175</v>
      </c>
      <c r="P195" s="81">
        <v>6.9782822020174073</v>
      </c>
      <c r="Q195" s="81">
        <v>0.35291256955700739</v>
      </c>
      <c r="R195" s="81">
        <v>0</v>
      </c>
      <c r="S195" s="81">
        <v>0.7194684594852172</v>
      </c>
      <c r="T195" s="82"/>
      <c r="U195" s="81">
        <v>6773919</v>
      </c>
      <c r="V195" s="81">
        <v>318</v>
      </c>
      <c r="W195" s="81">
        <v>91</v>
      </c>
      <c r="X195" s="81">
        <v>1063</v>
      </c>
      <c r="Y195" s="81">
        <v>2097</v>
      </c>
      <c r="Z195" s="81">
        <v>3766</v>
      </c>
      <c r="AA195" s="81">
        <v>1449</v>
      </c>
      <c r="AB195" s="81">
        <v>5719</v>
      </c>
      <c r="AC195" s="81">
        <v>0</v>
      </c>
      <c r="AD195" s="81">
        <v>0.7194684594852172</v>
      </c>
      <c r="AE195" s="82"/>
      <c r="AF195" s="81">
        <v>66835286.607586071</v>
      </c>
      <c r="AG195" s="81">
        <v>485294.82401701069</v>
      </c>
      <c r="AH195" s="81">
        <v>906124.63547267567</v>
      </c>
      <c r="AI195" s="81">
        <v>6973941.4142574314</v>
      </c>
      <c r="AJ195" s="81">
        <v>10675941.731701152</v>
      </c>
      <c r="AK195" s="81">
        <v>0</v>
      </c>
      <c r="AL195" s="81">
        <v>0</v>
      </c>
      <c r="AM195" s="81">
        <v>778884.74739105022</v>
      </c>
      <c r="AN195" s="81">
        <v>0</v>
      </c>
      <c r="AO195" s="81">
        <v>0</v>
      </c>
      <c r="AP195" s="82"/>
      <c r="AQ195" s="81">
        <v>146</v>
      </c>
      <c r="AR195" s="81">
        <v>60</v>
      </c>
      <c r="AS195" s="81">
        <v>0</v>
      </c>
      <c r="AT195" s="81">
        <v>0</v>
      </c>
      <c r="AU195" s="81">
        <v>0</v>
      </c>
      <c r="AV195" s="81">
        <v>1</v>
      </c>
      <c r="AW195" s="81" t="s">
        <v>564</v>
      </c>
      <c r="AX195" s="82"/>
      <c r="AY195" s="81">
        <v>723.89999999999986</v>
      </c>
      <c r="AZ195" s="81">
        <v>3085.5</v>
      </c>
      <c r="BA195" s="81">
        <v>0</v>
      </c>
      <c r="BB195" s="81">
        <v>0</v>
      </c>
      <c r="BC195" s="81">
        <v>0</v>
      </c>
      <c r="BD195" s="81">
        <v>45</v>
      </c>
      <c r="BE195" s="81" t="s">
        <v>564</v>
      </c>
      <c r="BF195" s="82"/>
      <c r="BG195" s="81">
        <v>0</v>
      </c>
      <c r="BH195" s="81">
        <v>0</v>
      </c>
      <c r="BI195" s="81">
        <v>6.7119999999999997</v>
      </c>
      <c r="BJ195" s="81">
        <v>0</v>
      </c>
      <c r="BK195" s="81">
        <v>0</v>
      </c>
      <c r="BL195" s="81">
        <v>0</v>
      </c>
      <c r="BM195" s="82"/>
      <c r="BN195" s="81">
        <v>0</v>
      </c>
      <c r="BO195" s="81">
        <v>0</v>
      </c>
      <c r="BP195" s="81">
        <v>2</v>
      </c>
      <c r="BQ195" s="81">
        <v>0</v>
      </c>
      <c r="BR195" s="81">
        <v>0</v>
      </c>
      <c r="BS195" s="81">
        <v>0</v>
      </c>
      <c r="BT195"/>
      <c r="BU195" s="80">
        <v>2.258</v>
      </c>
      <c r="BV195" s="80">
        <v>0</v>
      </c>
      <c r="BW195" s="80">
        <v>0</v>
      </c>
      <c r="BX195" s="80">
        <v>0</v>
      </c>
      <c r="BY195" s="80">
        <v>0</v>
      </c>
      <c r="BZ195" s="80">
        <v>4.4539999999999997</v>
      </c>
      <c r="CA195" s="80">
        <v>0</v>
      </c>
      <c r="CB195" s="80">
        <v>0</v>
      </c>
      <c r="CC195" s="80">
        <v>0</v>
      </c>
    </row>
    <row r="196" spans="1:81">
      <c r="A196" s="80" t="s">
        <v>2029</v>
      </c>
      <c r="B196" s="80">
        <v>102</v>
      </c>
      <c r="C196" s="80">
        <v>17</v>
      </c>
      <c r="D196" s="80">
        <v>6</v>
      </c>
      <c r="E196" s="80">
        <v>2020</v>
      </c>
      <c r="F196" s="80" t="s">
        <v>218</v>
      </c>
      <c r="G196" s="80" t="s">
        <v>2012</v>
      </c>
      <c r="H196" s="80" t="s">
        <v>2013</v>
      </c>
      <c r="I196" s="177"/>
      <c r="J196" s="81">
        <v>48.194784971055668</v>
      </c>
      <c r="K196" s="81">
        <v>0.56672967948745245</v>
      </c>
      <c r="L196" s="81">
        <v>3.5734358808469544</v>
      </c>
      <c r="M196" s="81">
        <v>3.3530538414109472</v>
      </c>
      <c r="N196" s="81">
        <v>7.1432954671379125</v>
      </c>
      <c r="O196" s="81">
        <v>5.2296844118467307</v>
      </c>
      <c r="P196" s="81">
        <v>6.4627104277415288</v>
      </c>
      <c r="Q196" s="81">
        <v>0.33013479472125684</v>
      </c>
      <c r="R196" s="81">
        <v>0</v>
      </c>
      <c r="S196" s="81">
        <v>0.75576912049952982</v>
      </c>
      <c r="T196" s="82"/>
      <c r="U196" s="81">
        <v>6248902</v>
      </c>
      <c r="V196" s="81">
        <v>259</v>
      </c>
      <c r="W196" s="81">
        <v>90</v>
      </c>
      <c r="X196" s="81">
        <v>887</v>
      </c>
      <c r="Y196" s="81">
        <v>2094</v>
      </c>
      <c r="Z196" s="81">
        <v>3737</v>
      </c>
      <c r="AA196" s="81">
        <v>1458</v>
      </c>
      <c r="AB196" s="81">
        <v>5599</v>
      </c>
      <c r="AC196" s="81">
        <v>0</v>
      </c>
      <c r="AD196" s="81">
        <v>0.75576912049952982</v>
      </c>
      <c r="AE196" s="82"/>
      <c r="AF196" s="81">
        <v>58549254.354399547</v>
      </c>
      <c r="AG196" s="81">
        <v>387791.72523499944</v>
      </c>
      <c r="AH196" s="81">
        <v>738332.21242001199</v>
      </c>
      <c r="AI196" s="81">
        <v>4978876.8230990628</v>
      </c>
      <c r="AJ196" s="81">
        <v>10127063.601345198</v>
      </c>
      <c r="AK196" s="81"/>
      <c r="AL196" s="81"/>
      <c r="AM196" s="81">
        <v>730731.70618743729</v>
      </c>
      <c r="AN196" s="81"/>
      <c r="AO196" s="81"/>
      <c r="AP196" s="82"/>
      <c r="AQ196" s="81">
        <v>150</v>
      </c>
      <c r="AR196" s="81">
        <v>64</v>
      </c>
      <c r="AS196" s="81">
        <v>0</v>
      </c>
      <c r="AT196" s="81">
        <v>0</v>
      </c>
      <c r="AU196" s="81">
        <v>0</v>
      </c>
      <c r="AV196" s="81">
        <v>1</v>
      </c>
      <c r="AW196" s="81">
        <v>0</v>
      </c>
      <c r="AX196" s="82"/>
      <c r="AY196" s="81">
        <v>749.69999999999993</v>
      </c>
      <c r="AZ196" s="81">
        <v>3283.5</v>
      </c>
      <c r="BA196" s="81">
        <v>0</v>
      </c>
      <c r="BB196" s="81">
        <v>0</v>
      </c>
      <c r="BC196" s="81">
        <v>0</v>
      </c>
      <c r="BD196" s="81">
        <v>45</v>
      </c>
      <c r="BE196" s="81">
        <v>0</v>
      </c>
      <c r="BF196" s="82"/>
      <c r="BG196" s="81">
        <v>0</v>
      </c>
      <c r="BH196" s="81">
        <v>0</v>
      </c>
      <c r="BI196" s="81">
        <v>9.1609999999999996</v>
      </c>
      <c r="BJ196" s="81">
        <v>0</v>
      </c>
      <c r="BK196" s="81">
        <v>0</v>
      </c>
      <c r="BL196" s="81">
        <v>0</v>
      </c>
      <c r="BM196" s="82"/>
      <c r="BN196" s="81">
        <v>0</v>
      </c>
      <c r="BO196" s="81">
        <v>0</v>
      </c>
      <c r="BP196" s="81">
        <v>1</v>
      </c>
      <c r="BQ196" s="81">
        <v>0</v>
      </c>
      <c r="BR196" s="81">
        <v>0</v>
      </c>
      <c r="BS196" s="81">
        <v>0</v>
      </c>
      <c r="BT196"/>
      <c r="BU196" s="80">
        <v>4.165</v>
      </c>
      <c r="BV196" s="80">
        <v>0</v>
      </c>
      <c r="BW196" s="80">
        <v>0</v>
      </c>
      <c r="BX196" s="80">
        <v>0</v>
      </c>
      <c r="BY196" s="80">
        <v>0</v>
      </c>
      <c r="BZ196" s="80">
        <v>4.9960000000000004</v>
      </c>
      <c r="CA196" s="80">
        <v>0</v>
      </c>
      <c r="CB196" s="80">
        <v>0</v>
      </c>
      <c r="CC196" s="80">
        <v>0</v>
      </c>
    </row>
    <row r="197" spans="1:81">
      <c r="A197" s="80" t="s">
        <v>2030</v>
      </c>
      <c r="B197" s="80">
        <v>102</v>
      </c>
      <c r="C197" s="80">
        <v>18</v>
      </c>
      <c r="D197" s="80">
        <v>6</v>
      </c>
      <c r="E197" s="80">
        <v>2021</v>
      </c>
      <c r="F197" s="80" t="s">
        <v>75</v>
      </c>
      <c r="G197" s="174" t="s">
        <v>2012</v>
      </c>
      <c r="H197" s="80" t="s">
        <v>2013</v>
      </c>
      <c r="I197" s="177"/>
      <c r="J197" s="81">
        <v>61.875102120469272</v>
      </c>
      <c r="K197" s="81">
        <v>0.62066048908658655</v>
      </c>
      <c r="L197" s="81">
        <v>2.9427379962208913</v>
      </c>
      <c r="M197" s="81">
        <v>3.658321277382917</v>
      </c>
      <c r="N197" s="81">
        <v>7.5875674127481956</v>
      </c>
      <c r="O197" s="81">
        <v>5.0449380795288761</v>
      </c>
      <c r="P197" s="81">
        <v>6.6315808992879184</v>
      </c>
      <c r="Q197" s="81">
        <v>0.32705552828714896</v>
      </c>
      <c r="R197" s="81">
        <v>0</v>
      </c>
      <c r="S197" s="81">
        <v>0.62673096144062368</v>
      </c>
      <c r="T197" s="82"/>
      <c r="U197" s="81">
        <v>8321084</v>
      </c>
      <c r="V197" s="81">
        <v>259</v>
      </c>
      <c r="W197" s="81">
        <v>90</v>
      </c>
      <c r="X197" s="81">
        <v>887</v>
      </c>
      <c r="Y197" s="81">
        <v>2087</v>
      </c>
      <c r="Z197" s="81">
        <v>3712</v>
      </c>
      <c r="AA197" s="81">
        <v>1459</v>
      </c>
      <c r="AB197" s="81">
        <v>5481</v>
      </c>
      <c r="AC197" s="81">
        <v>0</v>
      </c>
      <c r="AD197" s="81">
        <v>0.62673096144062368</v>
      </c>
      <c r="AE197" s="82"/>
      <c r="AF197" s="81">
        <v>76101079.583882466</v>
      </c>
      <c r="AG197" s="81">
        <v>415249.91649913177</v>
      </c>
      <c r="AH197" s="81">
        <v>589563.73169279424</v>
      </c>
      <c r="AI197" s="81">
        <v>5484852.7243248718</v>
      </c>
      <c r="AJ197" s="81">
        <v>10188720.601538291</v>
      </c>
      <c r="AK197" s="81">
        <v>0</v>
      </c>
      <c r="AL197" s="81">
        <v>0</v>
      </c>
      <c r="AM197" s="81">
        <v>719457.3690745678</v>
      </c>
      <c r="AN197" s="81">
        <v>0</v>
      </c>
      <c r="AO197" s="81">
        <v>0</v>
      </c>
      <c r="AP197" s="82"/>
      <c r="AQ197" s="81">
        <v>154</v>
      </c>
      <c r="AR197" s="81">
        <v>71</v>
      </c>
      <c r="AS197" s="81">
        <v>0</v>
      </c>
      <c r="AT197" s="81">
        <v>0</v>
      </c>
      <c r="AU197" s="81">
        <v>0</v>
      </c>
      <c r="AV197" s="81">
        <v>1</v>
      </c>
      <c r="AW197" s="81"/>
      <c r="AX197" s="82"/>
      <c r="AY197" s="81">
        <v>769.59999999999991</v>
      </c>
      <c r="AZ197" s="81">
        <v>3630</v>
      </c>
      <c r="BA197" s="81">
        <v>0</v>
      </c>
      <c r="BB197" s="81">
        <v>0</v>
      </c>
      <c r="BC197" s="81">
        <v>0</v>
      </c>
      <c r="BD197" s="81">
        <v>45</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2031</v>
      </c>
      <c r="B198" s="80">
        <v>102</v>
      </c>
      <c r="C198" s="80">
        <v>19</v>
      </c>
      <c r="D198" s="80">
        <v>6</v>
      </c>
      <c r="E198" s="80">
        <v>2022</v>
      </c>
      <c r="F198" s="80" t="s">
        <v>568</v>
      </c>
      <c r="G198" s="174" t="s">
        <v>2012</v>
      </c>
      <c r="H198" s="80" t="s">
        <v>2013</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161</v>
      </c>
      <c r="AR198" s="81">
        <v>72</v>
      </c>
      <c r="AS198" s="81">
        <v>0</v>
      </c>
      <c r="AT198" s="81">
        <v>0</v>
      </c>
      <c r="AU198" s="81">
        <v>0</v>
      </c>
      <c r="AV198" s="81">
        <v>1</v>
      </c>
      <c r="AW198" s="81"/>
      <c r="AX198" s="82"/>
      <c r="AY198" s="81">
        <v>821.99999999999989</v>
      </c>
      <c r="AZ198" s="81">
        <v>3679.4999999999995</v>
      </c>
      <c r="BA198" s="81">
        <v>0</v>
      </c>
      <c r="BB198" s="81">
        <v>0</v>
      </c>
      <c r="BC198" s="81">
        <v>0</v>
      </c>
      <c r="BD198" s="81">
        <v>45</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2032</v>
      </c>
      <c r="B199" s="80">
        <v>307</v>
      </c>
      <c r="C199" s="80">
        <v>1</v>
      </c>
      <c r="D199" s="80">
        <v>19</v>
      </c>
      <c r="E199" s="80">
        <v>1990</v>
      </c>
      <c r="F199" s="80" t="s">
        <v>562</v>
      </c>
      <c r="G199" s="80" t="s">
        <v>2033</v>
      </c>
      <c r="H199" s="80" t="s">
        <v>2034</v>
      </c>
      <c r="I199" s="177"/>
      <c r="J199" s="81">
        <v>1.1381279759475185</v>
      </c>
      <c r="K199" s="81">
        <v>1.6451026116267158</v>
      </c>
      <c r="L199" s="81">
        <v>4.8901053339794807</v>
      </c>
      <c r="M199" s="81">
        <v>5.8327409116312126</v>
      </c>
      <c r="N199" s="81">
        <v>5.9927525563095498</v>
      </c>
      <c r="O199" s="81">
        <v>6.4233525090528936</v>
      </c>
      <c r="P199" s="81">
        <v>11.506887764855124</v>
      </c>
      <c r="Q199" s="81">
        <v>0.42361077101938877</v>
      </c>
      <c r="R199" s="81">
        <v>0</v>
      </c>
      <c r="S199" s="81">
        <v>0.44994747439434662</v>
      </c>
      <c r="T199" s="82"/>
      <c r="U199" s="81">
        <v>220417</v>
      </c>
      <c r="V199" s="81">
        <v>580</v>
      </c>
      <c r="W199" s="81">
        <v>67</v>
      </c>
      <c r="X199" s="81">
        <v>2319</v>
      </c>
      <c r="Y199" s="81">
        <v>2096</v>
      </c>
      <c r="Z199" s="81">
        <v>2642</v>
      </c>
      <c r="AA199" s="81">
        <v>2794</v>
      </c>
      <c r="AB199" s="81">
        <v>6878</v>
      </c>
      <c r="AC199" s="81">
        <v>0</v>
      </c>
      <c r="AD199" s="81">
        <v>0.44994747439434662</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2035</v>
      </c>
      <c r="B200" s="80">
        <v>308</v>
      </c>
      <c r="C200" s="80">
        <v>2</v>
      </c>
      <c r="D200" s="80">
        <v>19</v>
      </c>
      <c r="E200" s="80">
        <v>2005</v>
      </c>
      <c r="F200" s="80" t="s">
        <v>565</v>
      </c>
      <c r="G200" s="80" t="s">
        <v>2033</v>
      </c>
      <c r="H200" s="80" t="s">
        <v>2034</v>
      </c>
      <c r="I200" s="177"/>
      <c r="J200" s="81">
        <v>1.7054000722160378</v>
      </c>
      <c r="K200" s="81">
        <v>1.2252852497065374</v>
      </c>
      <c r="L200" s="81">
        <v>1.5642763196900922</v>
      </c>
      <c r="M200" s="81">
        <v>10.505144880783885</v>
      </c>
      <c r="N200" s="81">
        <v>8.4850194876524316</v>
      </c>
      <c r="O200" s="81">
        <v>9.5637072361552633</v>
      </c>
      <c r="P200" s="81">
        <v>12.782862637422991</v>
      </c>
      <c r="Q200" s="81">
        <v>0.39467026458399518</v>
      </c>
      <c r="R200" s="81">
        <v>0</v>
      </c>
      <c r="S200" s="81">
        <v>2.0450883223980956</v>
      </c>
      <c r="T200" s="82"/>
      <c r="U200" s="81">
        <v>302868</v>
      </c>
      <c r="V200" s="81">
        <v>544</v>
      </c>
      <c r="W200" s="81">
        <v>20</v>
      </c>
      <c r="X200" s="81">
        <v>2286</v>
      </c>
      <c r="Y200" s="81">
        <v>2481</v>
      </c>
      <c r="Z200" s="81">
        <v>4552</v>
      </c>
      <c r="AA200" s="81">
        <v>2542</v>
      </c>
      <c r="AB200" s="81">
        <v>6699</v>
      </c>
      <c r="AC200" s="81">
        <v>0</v>
      </c>
      <c r="AD200" s="81">
        <v>2.0450883223980956</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2036</v>
      </c>
      <c r="B201" s="80">
        <v>309</v>
      </c>
      <c r="C201" s="80">
        <v>3</v>
      </c>
      <c r="D201" s="80">
        <v>19</v>
      </c>
      <c r="E201" s="80">
        <v>2006</v>
      </c>
      <c r="F201" s="80" t="s">
        <v>566</v>
      </c>
      <c r="G201" s="80" t="s">
        <v>2033</v>
      </c>
      <c r="H201" s="80" t="s">
        <v>2034</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2037</v>
      </c>
      <c r="B202" s="80">
        <v>310</v>
      </c>
      <c r="C202" s="80">
        <v>4</v>
      </c>
      <c r="D202" s="80">
        <v>19</v>
      </c>
      <c r="E202" s="80">
        <v>2007</v>
      </c>
      <c r="F202" s="80" t="s">
        <v>567</v>
      </c>
      <c r="G202" s="80" t="s">
        <v>2033</v>
      </c>
      <c r="H202" s="80" t="s">
        <v>2034</v>
      </c>
      <c r="I202" s="177"/>
      <c r="J202" s="81">
        <v>1.6104488187061525</v>
      </c>
      <c r="K202" s="81">
        <v>1.180194082460855</v>
      </c>
      <c r="L202" s="81">
        <v>1.6422187951759513</v>
      </c>
      <c r="M202" s="81">
        <v>11.659587162901248</v>
      </c>
      <c r="N202" s="81">
        <v>8.2978454324002193</v>
      </c>
      <c r="O202" s="81">
        <v>9.1594176855626142</v>
      </c>
      <c r="P202" s="81">
        <v>12.710082010455196</v>
      </c>
      <c r="Q202" s="81">
        <v>0.40426708870677386</v>
      </c>
      <c r="R202" s="81">
        <v>0</v>
      </c>
      <c r="S202" s="81">
        <v>1.9137285590493911</v>
      </c>
      <c r="T202" s="82"/>
      <c r="U202" s="81">
        <v>288471</v>
      </c>
      <c r="V202" s="81">
        <v>504</v>
      </c>
      <c r="W202" s="81">
        <v>39</v>
      </c>
      <c r="X202" s="81">
        <v>2719</v>
      </c>
      <c r="Y202" s="81">
        <v>2467</v>
      </c>
      <c r="Z202" s="81">
        <v>4532</v>
      </c>
      <c r="AA202" s="81">
        <v>2489</v>
      </c>
      <c r="AB202" s="81">
        <v>6499</v>
      </c>
      <c r="AC202" s="81">
        <v>0</v>
      </c>
      <c r="AD202" s="81">
        <v>1.9137285590493911</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2038</v>
      </c>
      <c r="B203" s="80">
        <v>311</v>
      </c>
      <c r="C203" s="80">
        <v>5</v>
      </c>
      <c r="D203" s="80">
        <v>19</v>
      </c>
      <c r="E203" s="80">
        <v>2008</v>
      </c>
      <c r="F203" s="80" t="s">
        <v>84</v>
      </c>
      <c r="G203" s="80" t="s">
        <v>2033</v>
      </c>
      <c r="H203" s="80" t="s">
        <v>2034</v>
      </c>
      <c r="I203" s="177"/>
      <c r="J203" s="81">
        <v>1.8843818103716192</v>
      </c>
      <c r="K203" s="81">
        <v>0.88169100883142459</v>
      </c>
      <c r="L203" s="81">
        <v>1.447317668174807</v>
      </c>
      <c r="M203" s="81">
        <v>12.360995469445006</v>
      </c>
      <c r="N203" s="81">
        <v>8.4878496061539259</v>
      </c>
      <c r="O203" s="81">
        <v>9.0577590181960996</v>
      </c>
      <c r="P203" s="81">
        <v>12.705798354238533</v>
      </c>
      <c r="Q203" s="81">
        <v>0.39020403733785991</v>
      </c>
      <c r="R203" s="81">
        <v>0</v>
      </c>
      <c r="S203" s="81">
        <v>1.703812412301736</v>
      </c>
      <c r="T203" s="82"/>
      <c r="U203" s="81">
        <v>353964</v>
      </c>
      <c r="V203" s="81">
        <v>504</v>
      </c>
      <c r="W203" s="81">
        <v>39</v>
      </c>
      <c r="X203" s="81">
        <v>2719</v>
      </c>
      <c r="Y203" s="81">
        <v>2442</v>
      </c>
      <c r="Z203" s="81">
        <v>4639</v>
      </c>
      <c r="AA203" s="81">
        <v>2491</v>
      </c>
      <c r="AB203" s="81">
        <v>6376</v>
      </c>
      <c r="AC203" s="81">
        <v>0</v>
      </c>
      <c r="AD203" s="81">
        <v>1.703812412301736</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2039</v>
      </c>
      <c r="B204" s="80">
        <v>312</v>
      </c>
      <c r="C204" s="80">
        <v>6</v>
      </c>
      <c r="D204" s="80">
        <v>19</v>
      </c>
      <c r="E204" s="80">
        <v>2009</v>
      </c>
      <c r="F204" s="80" t="s">
        <v>85</v>
      </c>
      <c r="G204" s="80" t="s">
        <v>2033</v>
      </c>
      <c r="H204" s="80" t="s">
        <v>2034</v>
      </c>
      <c r="I204" s="177"/>
      <c r="J204" s="81">
        <v>0.80903358496035938</v>
      </c>
      <c r="K204" s="81">
        <v>0.85063469404893755</v>
      </c>
      <c r="L204" s="81">
        <v>2.5633111019781607</v>
      </c>
      <c r="M204" s="81">
        <v>12.211398069175035</v>
      </c>
      <c r="N204" s="81">
        <v>7.5854002914515171</v>
      </c>
      <c r="O204" s="81">
        <v>9.1291335889982328</v>
      </c>
      <c r="P204" s="81">
        <v>12.431079109704191</v>
      </c>
      <c r="Q204" s="81">
        <v>0.36961069995009899</v>
      </c>
      <c r="R204" s="81">
        <v>0</v>
      </c>
      <c r="S204" s="81">
        <v>1.4603079815736271</v>
      </c>
      <c r="T204" s="82"/>
      <c r="U204" s="81">
        <v>136868</v>
      </c>
      <c r="V204" s="81">
        <v>514</v>
      </c>
      <c r="W204" s="81">
        <v>100</v>
      </c>
      <c r="X204" s="81">
        <v>2874</v>
      </c>
      <c r="Y204" s="81">
        <v>2461</v>
      </c>
      <c r="Z204" s="81">
        <v>4615</v>
      </c>
      <c r="AA204" s="81">
        <v>2502</v>
      </c>
      <c r="AB204" s="81">
        <v>6340</v>
      </c>
      <c r="AC204" s="81">
        <v>0</v>
      </c>
      <c r="AD204" s="81">
        <v>1.4603079815736271</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2040</v>
      </c>
      <c r="B205" s="80">
        <v>313</v>
      </c>
      <c r="C205" s="80">
        <v>7</v>
      </c>
      <c r="D205" s="80">
        <v>19</v>
      </c>
      <c r="E205" s="80">
        <v>2010</v>
      </c>
      <c r="F205" s="80" t="s">
        <v>86</v>
      </c>
      <c r="G205" s="80" t="s">
        <v>2033</v>
      </c>
      <c r="H205" s="80" t="s">
        <v>2034</v>
      </c>
      <c r="I205" s="177"/>
      <c r="J205" s="81">
        <v>0.84302444772771379</v>
      </c>
      <c r="K205" s="81">
        <v>0.90707694625496227</v>
      </c>
      <c r="L205" s="81">
        <v>2.4634588531550659</v>
      </c>
      <c r="M205" s="81">
        <v>12.641521353334713</v>
      </c>
      <c r="N205" s="81">
        <v>8.0951935242412141</v>
      </c>
      <c r="O205" s="81">
        <v>9.0613116211244567</v>
      </c>
      <c r="P205" s="81">
        <v>12.499790612302766</v>
      </c>
      <c r="Q205" s="81">
        <v>0.38147478534975371</v>
      </c>
      <c r="R205" s="81">
        <v>0</v>
      </c>
      <c r="S205" s="81">
        <v>1.4466785739593016</v>
      </c>
      <c r="T205" s="82"/>
      <c r="U205" s="81">
        <v>153367</v>
      </c>
      <c r="V205" s="81">
        <v>514</v>
      </c>
      <c r="W205" s="81">
        <v>100</v>
      </c>
      <c r="X205" s="81">
        <v>2874</v>
      </c>
      <c r="Y205" s="81">
        <v>2468</v>
      </c>
      <c r="Z205" s="81">
        <v>4602</v>
      </c>
      <c r="AA205" s="81">
        <v>2453</v>
      </c>
      <c r="AB205" s="81">
        <v>6270</v>
      </c>
      <c r="AC205" s="81">
        <v>0</v>
      </c>
      <c r="AD205" s="81">
        <v>1.4466785739593016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2041</v>
      </c>
      <c r="B206" s="80">
        <v>314</v>
      </c>
      <c r="C206" s="80">
        <v>8</v>
      </c>
      <c r="D206" s="80">
        <v>19</v>
      </c>
      <c r="E206" s="80">
        <v>2011</v>
      </c>
      <c r="F206" s="80" t="s">
        <v>87</v>
      </c>
      <c r="G206" s="80" t="s">
        <v>2033</v>
      </c>
      <c r="H206" s="80" t="s">
        <v>2034</v>
      </c>
      <c r="I206" s="177"/>
      <c r="J206" s="81">
        <v>0.73726853426494532</v>
      </c>
      <c r="K206" s="81">
        <v>1.1855592899479825</v>
      </c>
      <c r="L206" s="81">
        <v>3.8790783658988954</v>
      </c>
      <c r="M206" s="81">
        <v>14.920354435851767</v>
      </c>
      <c r="N206" s="81">
        <v>8.5734856722209383</v>
      </c>
      <c r="O206" s="81">
        <v>8.8474419732787251</v>
      </c>
      <c r="P206" s="81">
        <v>12.004957854915132</v>
      </c>
      <c r="Q206" s="81">
        <v>0.43622841083311414</v>
      </c>
      <c r="R206" s="81">
        <v>0</v>
      </c>
      <c r="S206" s="81">
        <v>2.0383717315476404</v>
      </c>
      <c r="T206" s="82"/>
      <c r="U206" s="81">
        <v>119081</v>
      </c>
      <c r="V206" s="81">
        <v>514</v>
      </c>
      <c r="W206" s="81">
        <v>100</v>
      </c>
      <c r="X206" s="81">
        <v>2874</v>
      </c>
      <c r="Y206" s="81">
        <v>2463</v>
      </c>
      <c r="Z206" s="81">
        <v>4591</v>
      </c>
      <c r="AA206" s="81">
        <v>2426</v>
      </c>
      <c r="AB206" s="81">
        <v>6216</v>
      </c>
      <c r="AC206" s="81">
        <v>0</v>
      </c>
      <c r="AD206" s="81">
        <v>2.0383717315476404</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2042</v>
      </c>
      <c r="B207" s="80">
        <v>315</v>
      </c>
      <c r="C207" s="80">
        <v>9</v>
      </c>
      <c r="D207" s="80">
        <v>19</v>
      </c>
      <c r="E207" s="80">
        <v>2012</v>
      </c>
      <c r="F207" s="80" t="s">
        <v>88</v>
      </c>
      <c r="G207" s="80" t="s">
        <v>2033</v>
      </c>
      <c r="H207" s="80" t="s">
        <v>2034</v>
      </c>
      <c r="I207" s="177"/>
      <c r="J207" s="81">
        <v>0.82204389696484748</v>
      </c>
      <c r="K207" s="81">
        <v>1.1280233116502238</v>
      </c>
      <c r="L207" s="81">
        <v>3.8403584827896147</v>
      </c>
      <c r="M207" s="81">
        <v>15.209068549078415</v>
      </c>
      <c r="N207" s="81">
        <v>10.058495387993991</v>
      </c>
      <c r="O207" s="81">
        <v>8.6382464914706336</v>
      </c>
      <c r="P207" s="81">
        <v>12.048378499565398</v>
      </c>
      <c r="Q207" s="81">
        <v>0.47059687092278724</v>
      </c>
      <c r="R207" s="81">
        <v>0</v>
      </c>
      <c r="S207" s="81">
        <v>1.3909162914501294</v>
      </c>
      <c r="T207" s="82"/>
      <c r="U207" s="81">
        <v>125592</v>
      </c>
      <c r="V207" s="81">
        <v>514</v>
      </c>
      <c r="W207" s="81">
        <v>100</v>
      </c>
      <c r="X207" s="81">
        <v>2874</v>
      </c>
      <c r="Y207" s="81">
        <v>2462</v>
      </c>
      <c r="Z207" s="81">
        <v>4518</v>
      </c>
      <c r="AA207" s="81">
        <v>2421</v>
      </c>
      <c r="AB207" s="81">
        <v>6172</v>
      </c>
      <c r="AC207" s="81">
        <v>0</v>
      </c>
      <c r="AD207" s="81">
        <v>1.3909162914501294</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2043</v>
      </c>
      <c r="B208" s="80">
        <v>316</v>
      </c>
      <c r="C208" s="80">
        <v>10</v>
      </c>
      <c r="D208" s="80">
        <v>19</v>
      </c>
      <c r="E208" s="80">
        <v>2013</v>
      </c>
      <c r="F208" s="80" t="s">
        <v>89</v>
      </c>
      <c r="G208" s="80" t="s">
        <v>2033</v>
      </c>
      <c r="H208" s="80" t="s">
        <v>2034</v>
      </c>
      <c r="I208" s="177"/>
      <c r="J208" s="81">
        <v>0.76538466599339983</v>
      </c>
      <c r="K208" s="81">
        <v>0.97146954130097529</v>
      </c>
      <c r="L208" s="81">
        <v>3.7117673586958908</v>
      </c>
      <c r="M208" s="81">
        <v>14.457601885880914</v>
      </c>
      <c r="N208" s="81">
        <v>8.3013362880053236</v>
      </c>
      <c r="O208" s="81">
        <v>8.3806936443426636</v>
      </c>
      <c r="P208" s="81">
        <v>12.163710585521567</v>
      </c>
      <c r="Q208" s="81">
        <v>0.47133142183866028</v>
      </c>
      <c r="R208" s="81">
        <v>0</v>
      </c>
      <c r="S208" s="81">
        <v>1.5061090505818762</v>
      </c>
      <c r="T208" s="82"/>
      <c r="U208" s="81">
        <v>112583</v>
      </c>
      <c r="V208" s="81">
        <v>514</v>
      </c>
      <c r="W208" s="81">
        <v>100</v>
      </c>
      <c r="X208" s="81">
        <v>2874</v>
      </c>
      <c r="Y208" s="81">
        <v>2461</v>
      </c>
      <c r="Z208" s="81">
        <v>4579</v>
      </c>
      <c r="AA208" s="81">
        <v>2435</v>
      </c>
      <c r="AB208" s="81">
        <v>6093</v>
      </c>
      <c r="AC208" s="81">
        <v>0</v>
      </c>
      <c r="AD208" s="81">
        <v>1.5061090505818762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2044</v>
      </c>
      <c r="B209" s="80">
        <v>317</v>
      </c>
      <c r="C209" s="80">
        <v>11</v>
      </c>
      <c r="D209" s="80">
        <v>19</v>
      </c>
      <c r="E209" s="80">
        <v>2014</v>
      </c>
      <c r="F209" s="80" t="s">
        <v>90</v>
      </c>
      <c r="G209" s="80" t="s">
        <v>2033</v>
      </c>
      <c r="H209" s="80" t="s">
        <v>2034</v>
      </c>
      <c r="I209" s="177"/>
      <c r="J209" s="81">
        <v>0.62366987471292568</v>
      </c>
      <c r="K209" s="81">
        <v>0.96879784586532425</v>
      </c>
      <c r="L209" s="81">
        <v>2.0014028259243997</v>
      </c>
      <c r="M209" s="81">
        <v>13.526008672233909</v>
      </c>
      <c r="N209" s="81">
        <v>8.5410601065523721</v>
      </c>
      <c r="O209" s="81">
        <v>7.9138328038303367</v>
      </c>
      <c r="P209" s="81">
        <v>12.242039111599393</v>
      </c>
      <c r="Q209" s="81">
        <v>0.44279530185326293</v>
      </c>
      <c r="R209" s="81">
        <v>0</v>
      </c>
      <c r="S209" s="81">
        <v>2.0944113735688035</v>
      </c>
      <c r="T209" s="82"/>
      <c r="U209" s="81">
        <v>109827</v>
      </c>
      <c r="V209" s="81">
        <v>456</v>
      </c>
      <c r="W209" s="81">
        <v>85</v>
      </c>
      <c r="X209" s="81">
        <v>2773</v>
      </c>
      <c r="Y209" s="81">
        <v>2449</v>
      </c>
      <c r="Z209" s="81">
        <v>4554</v>
      </c>
      <c r="AA209" s="81">
        <v>2438</v>
      </c>
      <c r="AB209" s="81">
        <v>5966</v>
      </c>
      <c r="AC209" s="81">
        <v>0</v>
      </c>
      <c r="AD209" s="81">
        <v>2.0944113735688035</v>
      </c>
      <c r="AE209" s="82"/>
      <c r="AF209" s="81">
        <v>829433.91008146713</v>
      </c>
      <c r="AG209" s="81">
        <v>831158.93562258023</v>
      </c>
      <c r="AH209" s="81">
        <v>501868.41412378551</v>
      </c>
      <c r="AI209" s="81">
        <v>17937381.440512765</v>
      </c>
      <c r="AJ209" s="81">
        <v>11026838.203156466</v>
      </c>
      <c r="AK209" s="81">
        <v>0</v>
      </c>
      <c r="AL209" s="81">
        <v>0</v>
      </c>
      <c r="AM209" s="81">
        <v>819042.64877950365</v>
      </c>
      <c r="AN209" s="81">
        <v>0</v>
      </c>
      <c r="AO209" s="81">
        <v>0</v>
      </c>
      <c r="AP209" s="82"/>
      <c r="AQ209" s="81">
        <v>41</v>
      </c>
      <c r="AR209" s="81">
        <v>88</v>
      </c>
      <c r="AS209" s="81">
        <v>0</v>
      </c>
      <c r="AT209" s="81">
        <v>2</v>
      </c>
      <c r="AU209" s="81">
        <v>0</v>
      </c>
      <c r="AV209" s="81">
        <v>0</v>
      </c>
      <c r="AW209" s="81" t="s">
        <v>564</v>
      </c>
      <c r="AX209" s="82"/>
      <c r="AY209" s="81">
        <v>203.5</v>
      </c>
      <c r="AZ209" s="81">
        <v>6193.3</v>
      </c>
      <c r="BA209" s="81">
        <v>0</v>
      </c>
      <c r="BB209" s="81">
        <v>1261</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2045</v>
      </c>
      <c r="B210" s="80">
        <v>318</v>
      </c>
      <c r="C210" s="80">
        <v>12</v>
      </c>
      <c r="D210" s="80">
        <v>19</v>
      </c>
      <c r="E210" s="80">
        <v>2015</v>
      </c>
      <c r="F210" s="80" t="s">
        <v>91</v>
      </c>
      <c r="G210" s="80" t="s">
        <v>2033</v>
      </c>
      <c r="H210" s="80" t="s">
        <v>2034</v>
      </c>
      <c r="I210" s="177"/>
      <c r="J210" s="81">
        <v>1.0536874147770328</v>
      </c>
      <c r="K210" s="81">
        <v>0.97269005773631745</v>
      </c>
      <c r="L210" s="81">
        <v>2.1519863605499983</v>
      </c>
      <c r="M210" s="81">
        <v>13.447191197394607</v>
      </c>
      <c r="N210" s="81">
        <v>7.8471820438424631</v>
      </c>
      <c r="O210" s="81">
        <v>7.8090522584935975</v>
      </c>
      <c r="P210" s="81">
        <v>12.156190731713112</v>
      </c>
      <c r="Q210" s="81">
        <v>0.4251916641295081</v>
      </c>
      <c r="R210" s="81">
        <v>0</v>
      </c>
      <c r="S210" s="81">
        <v>1.6083199727073612</v>
      </c>
      <c r="T210" s="82"/>
      <c r="U210" s="81">
        <v>213216</v>
      </c>
      <c r="V210" s="81">
        <v>456</v>
      </c>
      <c r="W210" s="81">
        <v>85</v>
      </c>
      <c r="X210" s="81">
        <v>2773</v>
      </c>
      <c r="Y210" s="81">
        <v>2442</v>
      </c>
      <c r="Z210" s="81">
        <v>4537</v>
      </c>
      <c r="AA210" s="81">
        <v>2419</v>
      </c>
      <c r="AB210" s="81">
        <v>5852</v>
      </c>
      <c r="AC210" s="81">
        <v>0</v>
      </c>
      <c r="AD210" s="81">
        <v>1.6083199727073612</v>
      </c>
      <c r="AE210" s="82"/>
      <c r="AF210" s="81">
        <v>1454409.0238291591</v>
      </c>
      <c r="AG210" s="81">
        <v>759099.65358067676</v>
      </c>
      <c r="AH210" s="81">
        <v>454391.40918622573</v>
      </c>
      <c r="AI210" s="81">
        <v>17672261.633273911</v>
      </c>
      <c r="AJ210" s="81">
        <v>10919693.103297725</v>
      </c>
      <c r="AK210" s="81">
        <v>0</v>
      </c>
      <c r="AL210" s="81">
        <v>0</v>
      </c>
      <c r="AM210" s="81">
        <v>801992.05178327602</v>
      </c>
      <c r="AN210" s="81">
        <v>0</v>
      </c>
      <c r="AO210" s="81">
        <v>0</v>
      </c>
      <c r="AP210" s="82"/>
      <c r="AQ210" s="81">
        <v>61</v>
      </c>
      <c r="AR210" s="81">
        <v>157</v>
      </c>
      <c r="AS210" s="81">
        <v>0</v>
      </c>
      <c r="AT210" s="81">
        <v>2</v>
      </c>
      <c r="AU210" s="81">
        <v>0</v>
      </c>
      <c r="AV210" s="81">
        <v>0</v>
      </c>
      <c r="AW210" s="81" t="s">
        <v>564</v>
      </c>
      <c r="AX210" s="82"/>
      <c r="AY210" s="81">
        <v>321.5</v>
      </c>
      <c r="AZ210" s="81">
        <v>10716.8</v>
      </c>
      <c r="BA210" s="81">
        <v>0</v>
      </c>
      <c r="BB210" s="81">
        <v>1261</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2046</v>
      </c>
      <c r="B211" s="80">
        <v>319</v>
      </c>
      <c r="C211" s="80">
        <v>13</v>
      </c>
      <c r="D211" s="80">
        <v>19</v>
      </c>
      <c r="E211" s="80">
        <v>2016</v>
      </c>
      <c r="F211" s="80" t="s">
        <v>92</v>
      </c>
      <c r="G211" s="80" t="s">
        <v>2033</v>
      </c>
      <c r="H211" s="80" t="s">
        <v>2034</v>
      </c>
      <c r="I211" s="177"/>
      <c r="J211" s="81">
        <v>0.64874325411668332</v>
      </c>
      <c r="K211" s="81">
        <v>0.97134285994607561</v>
      </c>
      <c r="L211" s="81">
        <v>2.3246042378766467</v>
      </c>
      <c r="M211" s="81">
        <v>11.261789689192293</v>
      </c>
      <c r="N211" s="81">
        <v>7.778040519960105</v>
      </c>
      <c r="O211" s="81">
        <v>7.7907365745230752</v>
      </c>
      <c r="P211" s="81">
        <v>12.307142658975799</v>
      </c>
      <c r="Q211" s="81">
        <v>0.40782932881344125</v>
      </c>
      <c r="R211" s="81">
        <v>0</v>
      </c>
      <c r="S211" s="81">
        <v>1.5353786254875128</v>
      </c>
      <c r="T211" s="82"/>
      <c r="U211" s="81">
        <v>127801</v>
      </c>
      <c r="V211" s="81">
        <v>456</v>
      </c>
      <c r="W211" s="81">
        <v>85</v>
      </c>
      <c r="X211" s="81">
        <v>2773</v>
      </c>
      <c r="Y211" s="81">
        <v>2452</v>
      </c>
      <c r="Z211" s="81">
        <v>4582</v>
      </c>
      <c r="AA211" s="81">
        <v>2533</v>
      </c>
      <c r="AB211" s="81">
        <v>5774</v>
      </c>
      <c r="AC211" s="81">
        <v>0</v>
      </c>
      <c r="AD211" s="81">
        <v>1.535378625487513</v>
      </c>
      <c r="AE211" s="82"/>
      <c r="AF211" s="81">
        <v>890186.04828217695</v>
      </c>
      <c r="AG211" s="81">
        <v>729934.27158112254</v>
      </c>
      <c r="AH211" s="81">
        <v>377335.13826506189</v>
      </c>
      <c r="AI211" s="81">
        <v>17449192.775592651</v>
      </c>
      <c r="AJ211" s="81">
        <v>10995954.53877648</v>
      </c>
      <c r="AK211" s="81">
        <v>0</v>
      </c>
      <c r="AL211" s="81">
        <v>0</v>
      </c>
      <c r="AM211" s="81">
        <v>791917.24336523493</v>
      </c>
      <c r="AN211" s="81">
        <v>0</v>
      </c>
      <c r="AO211" s="81">
        <v>0</v>
      </c>
      <c r="AP211" s="82"/>
      <c r="AQ211" s="81">
        <v>76</v>
      </c>
      <c r="AR211" s="81">
        <v>174</v>
      </c>
      <c r="AS211" s="81">
        <v>0</v>
      </c>
      <c r="AT211" s="81">
        <v>2</v>
      </c>
      <c r="AU211" s="81">
        <v>0</v>
      </c>
      <c r="AV211" s="81">
        <v>0</v>
      </c>
      <c r="AW211" s="81" t="s">
        <v>564</v>
      </c>
      <c r="AX211" s="82"/>
      <c r="AY211" s="81">
        <v>408.3</v>
      </c>
      <c r="AZ211" s="81">
        <v>11458.5</v>
      </c>
      <c r="BA211" s="81">
        <v>0</v>
      </c>
      <c r="BB211" s="81">
        <v>1261</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2047</v>
      </c>
      <c r="B212" s="80">
        <v>320</v>
      </c>
      <c r="C212" s="80">
        <v>14</v>
      </c>
      <c r="D212" s="80">
        <v>19</v>
      </c>
      <c r="E212" s="80">
        <v>2017</v>
      </c>
      <c r="F212" s="80" t="s">
        <v>71</v>
      </c>
      <c r="G212" s="80" t="s">
        <v>2033</v>
      </c>
      <c r="H212" s="80" t="s">
        <v>2034</v>
      </c>
      <c r="I212" s="177"/>
      <c r="J212" s="81">
        <v>0.46944497786923378</v>
      </c>
      <c r="K212" s="81">
        <v>0.97915496441936756</v>
      </c>
      <c r="L212" s="81">
        <v>2.0508124841977389</v>
      </c>
      <c r="M212" s="81">
        <v>10.633865630360395</v>
      </c>
      <c r="N212" s="81">
        <v>7.5794605634995023</v>
      </c>
      <c r="O212" s="81">
        <v>7.7405474785844142</v>
      </c>
      <c r="P212" s="81">
        <v>12.200213642959442</v>
      </c>
      <c r="Q212" s="81">
        <v>0.39081637002810315</v>
      </c>
      <c r="R212" s="81">
        <v>0</v>
      </c>
      <c r="S212" s="81">
        <v>1.4055588543924</v>
      </c>
      <c r="T212" s="82"/>
      <c r="U212" s="81">
        <v>97289</v>
      </c>
      <c r="V212" s="81">
        <v>456</v>
      </c>
      <c r="W212" s="81">
        <v>85</v>
      </c>
      <c r="X212" s="81">
        <v>2773</v>
      </c>
      <c r="Y212" s="81">
        <v>2485</v>
      </c>
      <c r="Z212" s="81">
        <v>4628</v>
      </c>
      <c r="AA212" s="81">
        <v>2527</v>
      </c>
      <c r="AB212" s="81">
        <v>5722</v>
      </c>
      <c r="AC212" s="81">
        <v>0</v>
      </c>
      <c r="AD212" s="81">
        <v>1.4055588543924</v>
      </c>
      <c r="AE212" s="82"/>
      <c r="AF212" s="81">
        <v>672710.52497926913</v>
      </c>
      <c r="AG212" s="81">
        <v>740203.6200115293</v>
      </c>
      <c r="AH212" s="81">
        <v>439008.80852775421</v>
      </c>
      <c r="AI212" s="81">
        <v>17150728.575219899</v>
      </c>
      <c r="AJ212" s="81">
        <v>10704983.822101571</v>
      </c>
      <c r="AK212" s="81">
        <v>0</v>
      </c>
      <c r="AL212" s="81">
        <v>0</v>
      </c>
      <c r="AM212" s="81">
        <v>786013.29980780522</v>
      </c>
      <c r="AN212" s="81">
        <v>0</v>
      </c>
      <c r="AO212" s="81">
        <v>0</v>
      </c>
      <c r="AP212" s="82"/>
      <c r="AQ212" s="81">
        <v>82</v>
      </c>
      <c r="AR212" s="81">
        <v>186</v>
      </c>
      <c r="AS212" s="81">
        <v>0</v>
      </c>
      <c r="AT212" s="81">
        <v>2</v>
      </c>
      <c r="AU212" s="81">
        <v>0</v>
      </c>
      <c r="AV212" s="81">
        <v>0</v>
      </c>
      <c r="AW212" s="81" t="s">
        <v>564</v>
      </c>
      <c r="AX212" s="82"/>
      <c r="AY212" s="81">
        <v>434.4</v>
      </c>
      <c r="AZ212" s="81">
        <v>12042.600000000009</v>
      </c>
      <c r="BA212" s="81">
        <v>0</v>
      </c>
      <c r="BB212" s="81">
        <v>1261</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2048</v>
      </c>
      <c r="B213" s="80">
        <v>321</v>
      </c>
      <c r="C213" s="80">
        <v>15</v>
      </c>
      <c r="D213" s="80">
        <v>19</v>
      </c>
      <c r="E213" s="80">
        <v>2018</v>
      </c>
      <c r="F213" s="80" t="s">
        <v>93</v>
      </c>
      <c r="G213" s="80" t="s">
        <v>2033</v>
      </c>
      <c r="H213" s="80" t="s">
        <v>2034</v>
      </c>
      <c r="I213" s="177"/>
      <c r="J213" s="81">
        <v>0.48228756000790157</v>
      </c>
      <c r="K213" s="81">
        <v>0.92025444451245308</v>
      </c>
      <c r="L213" s="81">
        <v>1.8481184711356466</v>
      </c>
      <c r="M213" s="81">
        <v>10.486300582503064</v>
      </c>
      <c r="N213" s="81">
        <v>7.8265303198823704</v>
      </c>
      <c r="O213" s="81">
        <v>7.6377886953576644</v>
      </c>
      <c r="P213" s="81">
        <v>11.863674987974463</v>
      </c>
      <c r="Q213" s="81">
        <v>0.35460866379286138</v>
      </c>
      <c r="R213" s="81">
        <v>0</v>
      </c>
      <c r="S213" s="81">
        <v>1.8056655957870271</v>
      </c>
      <c r="T213" s="82"/>
      <c r="U213" s="81">
        <v>98765</v>
      </c>
      <c r="V213" s="81">
        <v>456</v>
      </c>
      <c r="W213" s="81">
        <v>85</v>
      </c>
      <c r="X213" s="81">
        <v>2773</v>
      </c>
      <c r="Y213" s="81">
        <v>2470</v>
      </c>
      <c r="Z213" s="81">
        <v>4654</v>
      </c>
      <c r="AA213" s="81">
        <v>2482</v>
      </c>
      <c r="AB213" s="81">
        <v>5595</v>
      </c>
      <c r="AC213" s="81">
        <v>0</v>
      </c>
      <c r="AD213" s="81">
        <v>1.8056655957870269</v>
      </c>
      <c r="AE213" s="82"/>
      <c r="AF213" s="81">
        <v>695965.71868764726</v>
      </c>
      <c r="AG213" s="81">
        <v>654536.64343873831</v>
      </c>
      <c r="AH213" s="81">
        <v>415384.39930653822</v>
      </c>
      <c r="AI213" s="81">
        <v>16438828.32354009</v>
      </c>
      <c r="AJ213" s="81">
        <v>11065678.0496013</v>
      </c>
      <c r="AK213" s="81">
        <v>0</v>
      </c>
      <c r="AL213" s="81">
        <v>0</v>
      </c>
      <c r="AM213" s="81">
        <v>770157.96443167538</v>
      </c>
      <c r="AN213" s="81">
        <v>0</v>
      </c>
      <c r="AO213" s="81">
        <v>0</v>
      </c>
      <c r="AP213" s="82"/>
      <c r="AQ213" s="81">
        <v>86</v>
      </c>
      <c r="AR213" s="81">
        <v>203</v>
      </c>
      <c r="AS213" s="81">
        <v>0</v>
      </c>
      <c r="AT213" s="81">
        <v>2</v>
      </c>
      <c r="AU213" s="81">
        <v>0</v>
      </c>
      <c r="AV213" s="81">
        <v>0</v>
      </c>
      <c r="AW213" s="81" t="s">
        <v>564</v>
      </c>
      <c r="AX213" s="82"/>
      <c r="AY213" s="81">
        <v>456.4</v>
      </c>
      <c r="AZ213" s="81">
        <v>12787</v>
      </c>
      <c r="BA213" s="81">
        <v>0</v>
      </c>
      <c r="BB213" s="81">
        <v>1261</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2049</v>
      </c>
      <c r="B214" s="80">
        <v>322</v>
      </c>
      <c r="C214" s="80">
        <v>16</v>
      </c>
      <c r="D214" s="80">
        <v>19</v>
      </c>
      <c r="E214" s="80">
        <v>2019</v>
      </c>
      <c r="F214" s="80" t="s">
        <v>73</v>
      </c>
      <c r="G214" s="80" t="s">
        <v>2033</v>
      </c>
      <c r="H214" s="80" t="s">
        <v>2034</v>
      </c>
      <c r="I214" s="177"/>
      <c r="J214" s="81">
        <v>0.57129963757139535</v>
      </c>
      <c r="K214" s="81">
        <v>0.84306460274621908</v>
      </c>
      <c r="L214" s="81">
        <v>1.8629018568725526</v>
      </c>
      <c r="M214" s="81">
        <v>9.9125738075795251</v>
      </c>
      <c r="N214" s="81">
        <v>6.8568538975605255</v>
      </c>
      <c r="O214" s="81">
        <v>7.2292406337283035</v>
      </c>
      <c r="P214" s="81">
        <v>11.485992444314368</v>
      </c>
      <c r="Q214" s="81">
        <v>0.34001543246356197</v>
      </c>
      <c r="R214" s="81">
        <v>0</v>
      </c>
      <c r="S214" s="81">
        <v>1.6095364152246785</v>
      </c>
      <c r="T214" s="82"/>
      <c r="U214" s="81">
        <v>122152</v>
      </c>
      <c r="V214" s="81">
        <v>456</v>
      </c>
      <c r="W214" s="81">
        <v>85</v>
      </c>
      <c r="X214" s="81">
        <v>2773</v>
      </c>
      <c r="Y214" s="81">
        <v>2472</v>
      </c>
      <c r="Z214" s="81">
        <v>4526</v>
      </c>
      <c r="AA214" s="81">
        <v>2385</v>
      </c>
      <c r="AB214" s="81">
        <v>5510</v>
      </c>
      <c r="AC214" s="81">
        <v>0</v>
      </c>
      <c r="AD214" s="81">
        <v>1.6095364152246781</v>
      </c>
      <c r="AE214" s="82"/>
      <c r="AF214" s="81">
        <v>842589.93037416029</v>
      </c>
      <c r="AG214" s="81">
        <v>632874.92699617601</v>
      </c>
      <c r="AH214" s="81">
        <v>438726.01651855052</v>
      </c>
      <c r="AI214" s="81">
        <v>16135571.780691599</v>
      </c>
      <c r="AJ214" s="81">
        <v>9681416.1165431943</v>
      </c>
      <c r="AK214" s="81">
        <v>0</v>
      </c>
      <c r="AL214" s="81">
        <v>0</v>
      </c>
      <c r="AM214" s="81">
        <v>750420.52074220788</v>
      </c>
      <c r="AN214" s="81">
        <v>0</v>
      </c>
      <c r="AO214" s="81">
        <v>0</v>
      </c>
      <c r="AP214" s="82"/>
      <c r="AQ214" s="81">
        <v>98</v>
      </c>
      <c r="AR214" s="81">
        <v>222</v>
      </c>
      <c r="AS214" s="81">
        <v>0</v>
      </c>
      <c r="AT214" s="81">
        <v>2</v>
      </c>
      <c r="AU214" s="81">
        <v>0</v>
      </c>
      <c r="AV214" s="81">
        <v>0</v>
      </c>
      <c r="AW214" s="81" t="s">
        <v>564</v>
      </c>
      <c r="AX214" s="82"/>
      <c r="AY214" s="81">
        <v>514.09999999999991</v>
      </c>
      <c r="AZ214" s="81">
        <v>14155.3</v>
      </c>
      <c r="BA214" s="81">
        <v>0</v>
      </c>
      <c r="BB214" s="81">
        <v>1261</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2050</v>
      </c>
      <c r="B215" s="80">
        <v>323</v>
      </c>
      <c r="C215" s="80">
        <v>17</v>
      </c>
      <c r="D215" s="80">
        <v>19</v>
      </c>
      <c r="E215" s="80">
        <v>2020</v>
      </c>
      <c r="F215" s="80" t="s">
        <v>218</v>
      </c>
      <c r="G215" s="80" t="s">
        <v>2033</v>
      </c>
      <c r="H215" s="80" t="s">
        <v>2034</v>
      </c>
      <c r="I215" s="177"/>
      <c r="J215" s="81">
        <v>0.92449655316283008</v>
      </c>
      <c r="K215" s="81">
        <v>0.86772548107108505</v>
      </c>
      <c r="L215" s="81">
        <v>3.3050050069862849</v>
      </c>
      <c r="M215" s="81">
        <v>8.1086557938232371</v>
      </c>
      <c r="N215" s="81">
        <v>6.5129414233232685</v>
      </c>
      <c r="O215" s="81">
        <v>6.4206026442474711</v>
      </c>
      <c r="P215" s="81">
        <v>11.258768509234214</v>
      </c>
      <c r="Q215" s="81">
        <v>0.3198752029581744</v>
      </c>
      <c r="R215" s="81">
        <v>0</v>
      </c>
      <c r="S215" s="81">
        <v>1.165601789244207</v>
      </c>
      <c r="T215" s="82"/>
      <c r="U215" s="81">
        <v>177782</v>
      </c>
      <c r="V215" s="81">
        <v>405</v>
      </c>
      <c r="W215" s="81">
        <v>185</v>
      </c>
      <c r="X215" s="81">
        <v>2374</v>
      </c>
      <c r="Y215" s="81">
        <v>2491</v>
      </c>
      <c r="Z215" s="81">
        <v>4588</v>
      </c>
      <c r="AA215" s="81">
        <v>2540</v>
      </c>
      <c r="AB215" s="81">
        <v>5425</v>
      </c>
      <c r="AC215" s="81">
        <v>0</v>
      </c>
      <c r="AD215" s="81">
        <v>1.165601789244207</v>
      </c>
      <c r="AE215" s="82"/>
      <c r="AF215" s="81">
        <v>1383554.3007430041</v>
      </c>
      <c r="AG215" s="81">
        <v>612831.12122005725</v>
      </c>
      <c r="AH215" s="81">
        <v>830918.74571608764</v>
      </c>
      <c r="AI215" s="81">
        <v>13432836.383974899</v>
      </c>
      <c r="AJ215" s="81">
        <v>9632601.5124493614</v>
      </c>
      <c r="AK215" s="81"/>
      <c r="AL215" s="81"/>
      <c r="AM215" s="81">
        <v>708022.77300711686</v>
      </c>
      <c r="AN215" s="81"/>
      <c r="AO215" s="81"/>
      <c r="AP215" s="82"/>
      <c r="AQ215" s="81">
        <v>104</v>
      </c>
      <c r="AR215" s="81">
        <v>242</v>
      </c>
      <c r="AS215" s="81">
        <v>0</v>
      </c>
      <c r="AT215" s="81">
        <v>2</v>
      </c>
      <c r="AU215" s="81">
        <v>0</v>
      </c>
      <c r="AV215" s="81">
        <v>0</v>
      </c>
      <c r="AW215" s="81">
        <v>0</v>
      </c>
      <c r="AX215" s="82"/>
      <c r="AY215" s="81">
        <v>552.29999999999995</v>
      </c>
      <c r="AZ215" s="81">
        <v>16987.099999999999</v>
      </c>
      <c r="BA215" s="81">
        <v>0</v>
      </c>
      <c r="BB215" s="81">
        <v>1261</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2051</v>
      </c>
      <c r="B216" s="80">
        <v>323</v>
      </c>
      <c r="C216" s="80">
        <v>18</v>
      </c>
      <c r="D216" s="80">
        <v>19</v>
      </c>
      <c r="E216" s="80">
        <v>2021</v>
      </c>
      <c r="F216" s="80" t="s">
        <v>75</v>
      </c>
      <c r="G216" s="174" t="s">
        <v>2033</v>
      </c>
      <c r="H216" s="80" t="s">
        <v>2034</v>
      </c>
      <c r="I216" s="177"/>
      <c r="J216" s="81">
        <v>0.94967205688929301</v>
      </c>
      <c r="K216" s="81">
        <v>0.95242854636302943</v>
      </c>
      <c r="L216" s="81">
        <v>3.2369640631813881</v>
      </c>
      <c r="M216" s="81">
        <v>8.9755990091411793</v>
      </c>
      <c r="N216" s="81">
        <v>6.9644201413384694</v>
      </c>
      <c r="O216" s="81">
        <v>6.2069591080841544</v>
      </c>
      <c r="P216" s="81">
        <v>11.545041455922762</v>
      </c>
      <c r="Q216" s="81">
        <v>0.32120779214919226</v>
      </c>
      <c r="R216" s="81">
        <v>0</v>
      </c>
      <c r="S216" s="81">
        <v>1.35851643498762</v>
      </c>
      <c r="T216" s="82"/>
      <c r="U216" s="81">
        <v>193960</v>
      </c>
      <c r="V216" s="81">
        <v>405</v>
      </c>
      <c r="W216" s="81">
        <v>185</v>
      </c>
      <c r="X216" s="81">
        <v>2374</v>
      </c>
      <c r="Y216" s="81">
        <v>2533</v>
      </c>
      <c r="Z216" s="81">
        <v>4567</v>
      </c>
      <c r="AA216" s="81">
        <v>2540</v>
      </c>
      <c r="AB216" s="81">
        <v>5383</v>
      </c>
      <c r="AC216" s="81">
        <v>0</v>
      </c>
      <c r="AD216" s="81">
        <v>1.35851643498762</v>
      </c>
      <c r="AE216" s="82"/>
      <c r="AF216" s="81">
        <v>1397315.9337149898</v>
      </c>
      <c r="AG216" s="81">
        <v>662283.43090116838</v>
      </c>
      <c r="AH216" s="81">
        <v>776703.49458674749</v>
      </c>
      <c r="AI216" s="81">
        <v>14704720.936419813</v>
      </c>
      <c r="AJ216" s="81">
        <v>10093876.476130575</v>
      </c>
      <c r="AK216" s="81">
        <v>0</v>
      </c>
      <c r="AL216" s="81">
        <v>0</v>
      </c>
      <c r="AM216" s="81">
        <v>706593.50806940312</v>
      </c>
      <c r="AN216" s="81">
        <v>0</v>
      </c>
      <c r="AO216" s="81">
        <v>0</v>
      </c>
      <c r="AP216" s="82"/>
      <c r="AQ216" s="81">
        <v>114</v>
      </c>
      <c r="AR216" s="81">
        <v>247</v>
      </c>
      <c r="AS216" s="81">
        <v>0</v>
      </c>
      <c r="AT216" s="81">
        <v>3</v>
      </c>
      <c r="AU216" s="81">
        <v>0</v>
      </c>
      <c r="AV216" s="81">
        <v>0</v>
      </c>
      <c r="AW216" s="81"/>
      <c r="AX216" s="82"/>
      <c r="AY216" s="81">
        <v>613.6</v>
      </c>
      <c r="AZ216" s="81">
        <v>17234.599999999999</v>
      </c>
      <c r="BA216" s="81">
        <v>0</v>
      </c>
      <c r="BB216" s="81">
        <v>12961</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2052</v>
      </c>
      <c r="B217" s="80">
        <v>323</v>
      </c>
      <c r="C217" s="80">
        <v>19</v>
      </c>
      <c r="D217" s="80">
        <v>19</v>
      </c>
      <c r="E217" s="80">
        <v>2022</v>
      </c>
      <c r="F217" s="80" t="s">
        <v>568</v>
      </c>
      <c r="G217" s="174" t="s">
        <v>2033</v>
      </c>
      <c r="H217" s="80" t="s">
        <v>2034</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120</v>
      </c>
      <c r="AR217" s="81">
        <v>253</v>
      </c>
      <c r="AS217" s="81">
        <v>0</v>
      </c>
      <c r="AT217" s="81">
        <v>3</v>
      </c>
      <c r="AU217" s="81">
        <v>0</v>
      </c>
      <c r="AV217" s="81">
        <v>1</v>
      </c>
      <c r="AW217" s="81"/>
      <c r="AX217" s="82"/>
      <c r="AY217" s="81">
        <v>678.09999999999991</v>
      </c>
      <c r="AZ217" s="81">
        <v>17981.599999999999</v>
      </c>
      <c r="BA217" s="81">
        <v>0</v>
      </c>
      <c r="BB217" s="81">
        <v>12961</v>
      </c>
      <c r="BC217" s="81">
        <v>0</v>
      </c>
      <c r="BD217" s="81">
        <v>320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2053</v>
      </c>
      <c r="B218" s="80">
        <v>205</v>
      </c>
      <c r="C218" s="80">
        <v>1</v>
      </c>
      <c r="D218" s="80">
        <v>13</v>
      </c>
      <c r="E218" s="80">
        <v>1990</v>
      </c>
      <c r="F218" s="80" t="s">
        <v>562</v>
      </c>
      <c r="G218" s="80" t="s">
        <v>2054</v>
      </c>
      <c r="H218" s="80" t="s">
        <v>2055</v>
      </c>
      <c r="I218" s="177"/>
      <c r="J218" s="81">
        <v>9.8145959099133577</v>
      </c>
      <c r="K218" s="81">
        <v>0.69888603674345229</v>
      </c>
      <c r="L218" s="81">
        <v>0.79707278463602127</v>
      </c>
      <c r="M218" s="81">
        <v>2.9924964347159571</v>
      </c>
      <c r="N218" s="81">
        <v>4.3346859321395819</v>
      </c>
      <c r="O218" s="81">
        <v>5.6575099502521127</v>
      </c>
      <c r="P218" s="81">
        <v>8.2945139435999362</v>
      </c>
      <c r="Q218" s="81">
        <v>0.4289074453880522</v>
      </c>
      <c r="R218" s="81">
        <v>0</v>
      </c>
      <c r="S218" s="81">
        <v>0.42254368162854827</v>
      </c>
      <c r="T218" s="82"/>
      <c r="U218" s="81">
        <v>1020555</v>
      </c>
      <c r="V218" s="81">
        <v>215</v>
      </c>
      <c r="W218" s="81">
        <v>9</v>
      </c>
      <c r="X218" s="81">
        <v>1032</v>
      </c>
      <c r="Y218" s="81">
        <v>1485</v>
      </c>
      <c r="Z218" s="81">
        <v>2327</v>
      </c>
      <c r="AA218" s="81">
        <v>2014</v>
      </c>
      <c r="AB218" s="81">
        <v>6964</v>
      </c>
      <c r="AC218" s="81">
        <v>0</v>
      </c>
      <c r="AD218" s="81">
        <v>0.42254368162854827</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2056</v>
      </c>
      <c r="B219" s="80">
        <v>206</v>
      </c>
      <c r="C219" s="80">
        <v>2</v>
      </c>
      <c r="D219" s="80">
        <v>13</v>
      </c>
      <c r="E219" s="80">
        <v>2005</v>
      </c>
      <c r="F219" s="80" t="s">
        <v>565</v>
      </c>
      <c r="G219" s="80" t="s">
        <v>2054</v>
      </c>
      <c r="H219" s="80" t="s">
        <v>2055</v>
      </c>
      <c r="I219" s="177"/>
      <c r="J219" s="81">
        <v>4.9128586530665821</v>
      </c>
      <c r="K219" s="81">
        <v>0.53266127300102384</v>
      </c>
      <c r="L219" s="81">
        <v>1.7589221538176176</v>
      </c>
      <c r="M219" s="81">
        <v>4.5977202714482939</v>
      </c>
      <c r="N219" s="81">
        <v>8.0667254210360877</v>
      </c>
      <c r="O219" s="81">
        <v>8.7380181008720861</v>
      </c>
      <c r="P219" s="81">
        <v>8.7347885134554417</v>
      </c>
      <c r="Q219" s="81">
        <v>0.40009042645020315</v>
      </c>
      <c r="R219" s="81">
        <v>0</v>
      </c>
      <c r="S219" s="81">
        <v>0.65433744537926297</v>
      </c>
      <c r="T219" s="82"/>
      <c r="U219" s="81">
        <v>531747</v>
      </c>
      <c r="V219" s="81">
        <v>203</v>
      </c>
      <c r="W219" s="81">
        <v>21</v>
      </c>
      <c r="X219" s="81">
        <v>744</v>
      </c>
      <c r="Y219" s="81">
        <v>1780</v>
      </c>
      <c r="Z219" s="81">
        <v>4159</v>
      </c>
      <c r="AA219" s="81">
        <v>1737</v>
      </c>
      <c r="AB219" s="81">
        <v>6791</v>
      </c>
      <c r="AC219" s="81">
        <v>0</v>
      </c>
      <c r="AD219" s="81">
        <v>0.65433744537926297</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2057</v>
      </c>
      <c r="B220" s="80">
        <v>207</v>
      </c>
      <c r="C220" s="80">
        <v>3</v>
      </c>
      <c r="D220" s="80">
        <v>13</v>
      </c>
      <c r="E220" s="80">
        <v>2006</v>
      </c>
      <c r="F220" s="80" t="s">
        <v>566</v>
      </c>
      <c r="G220" s="80" t="s">
        <v>2054</v>
      </c>
      <c r="H220" s="80" t="s">
        <v>2055</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2058</v>
      </c>
      <c r="B221" s="80">
        <v>208</v>
      </c>
      <c r="C221" s="80">
        <v>4</v>
      </c>
      <c r="D221" s="80">
        <v>13</v>
      </c>
      <c r="E221" s="80">
        <v>2007</v>
      </c>
      <c r="F221" s="80" t="s">
        <v>567</v>
      </c>
      <c r="G221" s="80" t="s">
        <v>2054</v>
      </c>
      <c r="H221" s="80" t="s">
        <v>2055</v>
      </c>
      <c r="I221" s="177"/>
      <c r="J221" s="81">
        <v>5.3798765226652128</v>
      </c>
      <c r="K221" s="81">
        <v>0.57229137693566612</v>
      </c>
      <c r="L221" s="81">
        <v>1.9379834363582669</v>
      </c>
      <c r="M221" s="81">
        <v>4.4698123948108712</v>
      </c>
      <c r="N221" s="81">
        <v>8.3548995836334488</v>
      </c>
      <c r="O221" s="81">
        <v>8.3873749768501416</v>
      </c>
      <c r="P221" s="81">
        <v>8.6453068877865196</v>
      </c>
      <c r="Q221" s="81">
        <v>0.41235367457104227</v>
      </c>
      <c r="R221" s="81">
        <v>0</v>
      </c>
      <c r="S221" s="81">
        <v>0.53682696009025987</v>
      </c>
      <c r="T221" s="82"/>
      <c r="U221" s="81">
        <v>687073</v>
      </c>
      <c r="V221" s="81">
        <v>228</v>
      </c>
      <c r="W221" s="81">
        <v>29</v>
      </c>
      <c r="X221" s="81">
        <v>974</v>
      </c>
      <c r="Y221" s="81">
        <v>1808</v>
      </c>
      <c r="Z221" s="81">
        <v>4150</v>
      </c>
      <c r="AA221" s="81">
        <v>1693</v>
      </c>
      <c r="AB221" s="81">
        <v>6629</v>
      </c>
      <c r="AC221" s="81">
        <v>0</v>
      </c>
      <c r="AD221" s="81">
        <v>0.53682696009025987</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2059</v>
      </c>
      <c r="B222" s="80">
        <v>209</v>
      </c>
      <c r="C222" s="80">
        <v>5</v>
      </c>
      <c r="D222" s="80">
        <v>13</v>
      </c>
      <c r="E222" s="80">
        <v>2008</v>
      </c>
      <c r="F222" s="80" t="s">
        <v>84</v>
      </c>
      <c r="G222" s="80" t="s">
        <v>2054</v>
      </c>
      <c r="H222" s="80" t="s">
        <v>2055</v>
      </c>
      <c r="I222" s="177"/>
      <c r="J222" s="81">
        <v>5.2134216792316481</v>
      </c>
      <c r="K222" s="81">
        <v>0.45339445233917935</v>
      </c>
      <c r="L222" s="81">
        <v>1.8932593020650388</v>
      </c>
      <c r="M222" s="81">
        <v>5.0089054758846272</v>
      </c>
      <c r="N222" s="81">
        <v>8.0955389762197427</v>
      </c>
      <c r="O222" s="81">
        <v>8.0795444745193912</v>
      </c>
      <c r="P222" s="81">
        <v>8.5691454175514803</v>
      </c>
      <c r="Q222" s="81">
        <v>0.40427977896077516</v>
      </c>
      <c r="R222" s="81">
        <v>0</v>
      </c>
      <c r="S222" s="81">
        <v>0.58856303636712282</v>
      </c>
      <c r="T222" s="82"/>
      <c r="U222" s="81">
        <v>693845</v>
      </c>
      <c r="V222" s="81">
        <v>228</v>
      </c>
      <c r="W222" s="81">
        <v>29</v>
      </c>
      <c r="X222" s="81">
        <v>974</v>
      </c>
      <c r="Y222" s="81">
        <v>1836</v>
      </c>
      <c r="Z222" s="81">
        <v>4138</v>
      </c>
      <c r="AA222" s="81">
        <v>1680</v>
      </c>
      <c r="AB222" s="81">
        <v>6606</v>
      </c>
      <c r="AC222" s="81">
        <v>0</v>
      </c>
      <c r="AD222" s="81">
        <v>0.58856303636712282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2060</v>
      </c>
      <c r="B223" s="80">
        <v>210</v>
      </c>
      <c r="C223" s="80">
        <v>6</v>
      </c>
      <c r="D223" s="80">
        <v>13</v>
      </c>
      <c r="E223" s="80">
        <v>2009</v>
      </c>
      <c r="F223" s="80" t="s">
        <v>85</v>
      </c>
      <c r="G223" s="80" t="s">
        <v>2054</v>
      </c>
      <c r="H223" s="80" t="s">
        <v>2055</v>
      </c>
      <c r="I223" s="177"/>
      <c r="J223" s="81">
        <v>4.9329813201506507</v>
      </c>
      <c r="K223" s="81">
        <v>0.4269680443686279</v>
      </c>
      <c r="L223" s="81">
        <v>2.606180918901249</v>
      </c>
      <c r="M223" s="81">
        <v>6.6445837766170701</v>
      </c>
      <c r="N223" s="81">
        <v>7.4271040072202243</v>
      </c>
      <c r="O223" s="81">
        <v>8.2211655895724078</v>
      </c>
      <c r="P223" s="81">
        <v>8.3271337281631581</v>
      </c>
      <c r="Q223" s="81">
        <v>0.37934650229894229</v>
      </c>
      <c r="R223" s="81">
        <v>0</v>
      </c>
      <c r="S223" s="81">
        <v>0.59488154726662745</v>
      </c>
      <c r="T223" s="82"/>
      <c r="U223" s="81">
        <v>568311</v>
      </c>
      <c r="V223" s="81">
        <v>219</v>
      </c>
      <c r="W223" s="81">
        <v>55</v>
      </c>
      <c r="X223" s="81">
        <v>1280</v>
      </c>
      <c r="Y223" s="81">
        <v>1840</v>
      </c>
      <c r="Z223" s="81">
        <v>4156</v>
      </c>
      <c r="AA223" s="81">
        <v>1676</v>
      </c>
      <c r="AB223" s="81">
        <v>6507</v>
      </c>
      <c r="AC223" s="81">
        <v>0</v>
      </c>
      <c r="AD223" s="81">
        <v>0.59488154726662745</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3.8639999999999999</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2061</v>
      </c>
      <c r="B224" s="80">
        <v>211</v>
      </c>
      <c r="C224" s="80">
        <v>7</v>
      </c>
      <c r="D224" s="80">
        <v>13</v>
      </c>
      <c r="E224" s="80">
        <v>2010</v>
      </c>
      <c r="F224" s="80" t="s">
        <v>86</v>
      </c>
      <c r="G224" s="80" t="s">
        <v>2054</v>
      </c>
      <c r="H224" s="80" t="s">
        <v>2055</v>
      </c>
      <c r="I224" s="177"/>
      <c r="J224" s="81">
        <v>7.215895449080274</v>
      </c>
      <c r="K224" s="81">
        <v>0.43518999724056573</v>
      </c>
      <c r="L224" s="81">
        <v>2.4673682572473319</v>
      </c>
      <c r="M224" s="81">
        <v>6.4802639821932031</v>
      </c>
      <c r="N224" s="81">
        <v>7.4238467925099787</v>
      </c>
      <c r="O224" s="81">
        <v>8.2126750916362674</v>
      </c>
      <c r="P224" s="81">
        <v>8.402835189436308</v>
      </c>
      <c r="Q224" s="81">
        <v>0.39297378605646871</v>
      </c>
      <c r="R224" s="81">
        <v>0</v>
      </c>
      <c r="S224" s="81">
        <v>0.56345874277665042</v>
      </c>
      <c r="T224" s="82"/>
      <c r="U224" s="81">
        <v>889344</v>
      </c>
      <c r="V224" s="81">
        <v>219</v>
      </c>
      <c r="W224" s="81">
        <v>55</v>
      </c>
      <c r="X224" s="81">
        <v>1280</v>
      </c>
      <c r="Y224" s="81">
        <v>1836</v>
      </c>
      <c r="Z224" s="81">
        <v>4171</v>
      </c>
      <c r="AA224" s="81">
        <v>1649</v>
      </c>
      <c r="AB224" s="81">
        <v>6459</v>
      </c>
      <c r="AC224" s="81">
        <v>0</v>
      </c>
      <c r="AD224" s="81">
        <v>0.56345874277665042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4.9290000000000003</v>
      </c>
      <c r="BJ224" s="81">
        <v>0</v>
      </c>
      <c r="BK224" s="81">
        <v>0</v>
      </c>
      <c r="BL224" s="81">
        <v>0</v>
      </c>
      <c r="BM224" s="82"/>
      <c r="BN224" s="81">
        <v>0</v>
      </c>
      <c r="BO224" s="81">
        <v>0</v>
      </c>
      <c r="BP224" s="81">
        <v>1</v>
      </c>
      <c r="BQ224" s="81">
        <v>0</v>
      </c>
      <c r="BR224" s="81">
        <v>0</v>
      </c>
      <c r="BS224" s="81">
        <v>0</v>
      </c>
      <c r="BT224"/>
      <c r="BU224" s="80">
        <v>4.9290000000000003</v>
      </c>
      <c r="BV224" s="80">
        <v>0</v>
      </c>
      <c r="BW224" s="80">
        <v>0</v>
      </c>
      <c r="BX224" s="80">
        <v>0</v>
      </c>
      <c r="BY224" s="80">
        <v>0</v>
      </c>
      <c r="BZ224" s="80">
        <v>0</v>
      </c>
      <c r="CA224" s="80">
        <v>0</v>
      </c>
      <c r="CB224" s="80">
        <v>0</v>
      </c>
      <c r="CC224" s="80">
        <v>0</v>
      </c>
    </row>
    <row r="225" spans="1:81">
      <c r="A225" s="80" t="s">
        <v>2062</v>
      </c>
      <c r="B225" s="80">
        <v>212</v>
      </c>
      <c r="C225" s="80">
        <v>8</v>
      </c>
      <c r="D225" s="80">
        <v>13</v>
      </c>
      <c r="E225" s="80">
        <v>2011</v>
      </c>
      <c r="F225" s="80" t="s">
        <v>87</v>
      </c>
      <c r="G225" s="80" t="s">
        <v>2054</v>
      </c>
      <c r="H225" s="80" t="s">
        <v>2055</v>
      </c>
      <c r="I225" s="177"/>
      <c r="J225" s="81">
        <v>6.661789231792528</v>
      </c>
      <c r="K225" s="81">
        <v>0.58457517596353381</v>
      </c>
      <c r="L225" s="81">
        <v>2.3034110708321602</v>
      </c>
      <c r="M225" s="81">
        <v>7.5417522067586686</v>
      </c>
      <c r="N225" s="81">
        <v>8.6943214520592385</v>
      </c>
      <c r="O225" s="81">
        <v>8.0977894079105202</v>
      </c>
      <c r="P225" s="81">
        <v>8.2441301674726351</v>
      </c>
      <c r="Q225" s="81">
        <v>0.44057946641092194</v>
      </c>
      <c r="R225" s="81">
        <v>0</v>
      </c>
      <c r="S225" s="81">
        <v>0.89644065073460133</v>
      </c>
      <c r="T225" s="82"/>
      <c r="U225" s="81">
        <v>677048</v>
      </c>
      <c r="V225" s="81">
        <v>219</v>
      </c>
      <c r="W225" s="81">
        <v>55</v>
      </c>
      <c r="X225" s="81">
        <v>1280</v>
      </c>
      <c r="Y225" s="81">
        <v>1837</v>
      </c>
      <c r="Z225" s="81">
        <v>4202</v>
      </c>
      <c r="AA225" s="81">
        <v>1666</v>
      </c>
      <c r="AB225" s="81">
        <v>6278</v>
      </c>
      <c r="AC225" s="81">
        <v>0</v>
      </c>
      <c r="AD225" s="81">
        <v>0.89644065073460133</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4.681</v>
      </c>
      <c r="BJ225" s="81">
        <v>0</v>
      </c>
      <c r="BK225" s="81">
        <v>0</v>
      </c>
      <c r="BL225" s="81">
        <v>0</v>
      </c>
      <c r="BM225" s="82"/>
      <c r="BN225" s="81">
        <v>0</v>
      </c>
      <c r="BO225" s="81">
        <v>0</v>
      </c>
      <c r="BP225" s="81">
        <v>1</v>
      </c>
      <c r="BQ225" s="81">
        <v>0</v>
      </c>
      <c r="BR225" s="81">
        <v>0</v>
      </c>
      <c r="BS225" s="81">
        <v>0</v>
      </c>
      <c r="BT225"/>
      <c r="BU225" s="80">
        <v>4.681</v>
      </c>
      <c r="BV225" s="80">
        <v>0</v>
      </c>
      <c r="BW225" s="80">
        <v>0</v>
      </c>
      <c r="BX225" s="80">
        <v>0</v>
      </c>
      <c r="BY225" s="80">
        <v>0</v>
      </c>
      <c r="BZ225" s="80">
        <v>0</v>
      </c>
      <c r="CA225" s="80">
        <v>0</v>
      </c>
      <c r="CB225" s="80">
        <v>0</v>
      </c>
      <c r="CC225" s="80">
        <v>0</v>
      </c>
    </row>
    <row r="226" spans="1:81">
      <c r="A226" s="80" t="s">
        <v>2063</v>
      </c>
      <c r="B226" s="80">
        <v>213</v>
      </c>
      <c r="C226" s="80">
        <v>9</v>
      </c>
      <c r="D226" s="80">
        <v>13</v>
      </c>
      <c r="E226" s="80">
        <v>2012</v>
      </c>
      <c r="F226" s="80" t="s">
        <v>88</v>
      </c>
      <c r="G226" s="80" t="s">
        <v>2054</v>
      </c>
      <c r="H226" s="80" t="s">
        <v>2055</v>
      </c>
      <c r="I226" s="177"/>
      <c r="J226" s="81">
        <v>3.8027476050928022</v>
      </c>
      <c r="K226" s="81">
        <v>0.54878172562125593</v>
      </c>
      <c r="L226" s="81">
        <v>2.3102904930556303</v>
      </c>
      <c r="M226" s="81">
        <v>8.4853828457163978</v>
      </c>
      <c r="N226" s="81">
        <v>9.4863347986681621</v>
      </c>
      <c r="O226" s="81">
        <v>8.1258405464254526</v>
      </c>
      <c r="P226" s="81">
        <v>8.3358256863990263</v>
      </c>
      <c r="Q226" s="81">
        <v>0.47540043587225828</v>
      </c>
      <c r="R226" s="81">
        <v>0</v>
      </c>
      <c r="S226" s="81">
        <v>0.45970776183887818</v>
      </c>
      <c r="T226" s="82"/>
      <c r="U226" s="81">
        <v>354438</v>
      </c>
      <c r="V226" s="81">
        <v>219</v>
      </c>
      <c r="W226" s="81">
        <v>55</v>
      </c>
      <c r="X226" s="81">
        <v>1280</v>
      </c>
      <c r="Y226" s="81">
        <v>1885</v>
      </c>
      <c r="Z226" s="81">
        <v>4250</v>
      </c>
      <c r="AA226" s="81">
        <v>1675</v>
      </c>
      <c r="AB226" s="81">
        <v>6235</v>
      </c>
      <c r="AC226" s="81">
        <v>0</v>
      </c>
      <c r="AD226" s="81">
        <v>0.45970776183887818</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5.6310000000000002</v>
      </c>
      <c r="BJ226" s="81">
        <v>0</v>
      </c>
      <c r="BK226" s="81">
        <v>0</v>
      </c>
      <c r="BL226" s="81">
        <v>0</v>
      </c>
      <c r="BM226" s="82"/>
      <c r="BN226" s="81">
        <v>0</v>
      </c>
      <c r="BO226" s="81">
        <v>0</v>
      </c>
      <c r="BP226" s="81">
        <v>1</v>
      </c>
      <c r="BQ226" s="81">
        <v>0</v>
      </c>
      <c r="BR226" s="81">
        <v>0</v>
      </c>
      <c r="BS226" s="81">
        <v>0</v>
      </c>
      <c r="BT226"/>
      <c r="BU226" s="80">
        <v>5.6310000000000002</v>
      </c>
      <c r="BV226" s="80">
        <v>0</v>
      </c>
      <c r="BW226" s="80">
        <v>0</v>
      </c>
      <c r="BX226" s="80">
        <v>0</v>
      </c>
      <c r="BY226" s="80">
        <v>0</v>
      </c>
      <c r="BZ226" s="80">
        <v>0</v>
      </c>
      <c r="CA226" s="80">
        <v>0</v>
      </c>
      <c r="CB226" s="80">
        <v>0</v>
      </c>
      <c r="CC226" s="80">
        <v>0</v>
      </c>
    </row>
    <row r="227" spans="1:81">
      <c r="A227" s="80" t="s">
        <v>2064</v>
      </c>
      <c r="B227" s="80">
        <v>214</v>
      </c>
      <c r="C227" s="80">
        <v>10</v>
      </c>
      <c r="D227" s="80">
        <v>13</v>
      </c>
      <c r="E227" s="80">
        <v>2013</v>
      </c>
      <c r="F227" s="80" t="s">
        <v>89</v>
      </c>
      <c r="G227" s="80" t="s">
        <v>2054</v>
      </c>
      <c r="H227" s="80" t="s">
        <v>2055</v>
      </c>
      <c r="I227" s="177"/>
      <c r="J227" s="81">
        <v>10.338634420838311</v>
      </c>
      <c r="K227" s="81">
        <v>0.46590164418540297</v>
      </c>
      <c r="L227" s="81">
        <v>1.6759936987377684</v>
      </c>
      <c r="M227" s="81">
        <v>7.3234207645135925</v>
      </c>
      <c r="N227" s="81">
        <v>9.3454810501431194</v>
      </c>
      <c r="O227" s="81">
        <v>7.9725489222006205</v>
      </c>
      <c r="P227" s="81">
        <v>8.4071970905268181</v>
      </c>
      <c r="Q227" s="81">
        <v>0.47775198773601929</v>
      </c>
      <c r="R227" s="81">
        <v>0</v>
      </c>
      <c r="S227" s="81">
        <v>1.0073327108969057</v>
      </c>
      <c r="T227" s="82"/>
      <c r="U227" s="81">
        <v>1059443</v>
      </c>
      <c r="V227" s="81">
        <v>219</v>
      </c>
      <c r="W227" s="81">
        <v>55</v>
      </c>
      <c r="X227" s="81">
        <v>1280</v>
      </c>
      <c r="Y227" s="81">
        <v>1888</v>
      </c>
      <c r="Z227" s="81">
        <v>4356</v>
      </c>
      <c r="AA227" s="81">
        <v>1683</v>
      </c>
      <c r="AB227" s="81">
        <v>6176</v>
      </c>
      <c r="AC227" s="81">
        <v>0</v>
      </c>
      <c r="AD227" s="81">
        <v>1.0073327108969057</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6.2119999999999997</v>
      </c>
      <c r="BJ227" s="81">
        <v>0</v>
      </c>
      <c r="BK227" s="81">
        <v>0</v>
      </c>
      <c r="BL227" s="81">
        <v>0</v>
      </c>
      <c r="BM227" s="82"/>
      <c r="BN227" s="81">
        <v>0</v>
      </c>
      <c r="BO227" s="81">
        <v>0</v>
      </c>
      <c r="BP227" s="81">
        <v>1</v>
      </c>
      <c r="BQ227" s="81">
        <v>0</v>
      </c>
      <c r="BR227" s="81">
        <v>0</v>
      </c>
      <c r="BS227" s="81">
        <v>0</v>
      </c>
      <c r="BT227"/>
      <c r="BU227" s="80">
        <v>6.2119999999999997</v>
      </c>
      <c r="BV227" s="80">
        <v>0</v>
      </c>
      <c r="BW227" s="80">
        <v>0</v>
      </c>
      <c r="BX227" s="80">
        <v>0</v>
      </c>
      <c r="BY227" s="80">
        <v>0</v>
      </c>
      <c r="BZ227" s="80">
        <v>0</v>
      </c>
      <c r="CA227" s="80">
        <v>0</v>
      </c>
      <c r="CB227" s="80">
        <v>0</v>
      </c>
      <c r="CC227" s="80">
        <v>0</v>
      </c>
    </row>
    <row r="228" spans="1:81">
      <c r="A228" s="80" t="s">
        <v>2065</v>
      </c>
      <c r="B228" s="80">
        <v>215</v>
      </c>
      <c r="C228" s="80">
        <v>11</v>
      </c>
      <c r="D228" s="80">
        <v>13</v>
      </c>
      <c r="E228" s="80">
        <v>2014</v>
      </c>
      <c r="F228" s="80" t="s">
        <v>90</v>
      </c>
      <c r="G228" s="80" t="s">
        <v>2054</v>
      </c>
      <c r="H228" s="80" t="s">
        <v>2055</v>
      </c>
      <c r="I228" s="177"/>
      <c r="J228" s="81">
        <v>9.7187869375028519</v>
      </c>
      <c r="K228" s="81">
        <v>0.66553481277701987</v>
      </c>
      <c r="L228" s="81">
        <v>2.661918655511371</v>
      </c>
      <c r="M228" s="81">
        <v>7.3949495841322204</v>
      </c>
      <c r="N228" s="81">
        <v>9.2001737332575608</v>
      </c>
      <c r="O228" s="81">
        <v>7.5158820545819509</v>
      </c>
      <c r="P228" s="81">
        <v>8.4107528760988455</v>
      </c>
      <c r="Q228" s="81">
        <v>0.45014306163929596</v>
      </c>
      <c r="R228" s="81">
        <v>0</v>
      </c>
      <c r="S228" s="81">
        <v>0.55448840818041167</v>
      </c>
      <c r="T228" s="82"/>
      <c r="U228" s="81">
        <v>1071135</v>
      </c>
      <c r="V228" s="81">
        <v>288</v>
      </c>
      <c r="W228" s="81">
        <v>58</v>
      </c>
      <c r="X228" s="81">
        <v>1156</v>
      </c>
      <c r="Y228" s="81">
        <v>1903</v>
      </c>
      <c r="Z228" s="81">
        <v>4325</v>
      </c>
      <c r="AA228" s="81">
        <v>1675</v>
      </c>
      <c r="AB228" s="81">
        <v>6065</v>
      </c>
      <c r="AC228" s="81">
        <v>0</v>
      </c>
      <c r="AD228" s="81">
        <v>0.55448840818041167</v>
      </c>
      <c r="AE228" s="82"/>
      <c r="AF228" s="81">
        <v>10302009.036128119</v>
      </c>
      <c r="AG228" s="81">
        <v>524173.05081395758</v>
      </c>
      <c r="AH228" s="81">
        <v>594704.82019326277</v>
      </c>
      <c r="AI228" s="81">
        <v>7951305.2139043855</v>
      </c>
      <c r="AJ228" s="81">
        <v>11407765.895405501</v>
      </c>
      <c r="AK228" s="81">
        <v>0</v>
      </c>
      <c r="AL228" s="81">
        <v>0</v>
      </c>
      <c r="AM228" s="81">
        <v>832633.86940122198</v>
      </c>
      <c r="AN228" s="81">
        <v>0</v>
      </c>
      <c r="AO228" s="81">
        <v>0</v>
      </c>
      <c r="AP228" s="82"/>
      <c r="AQ228" s="81">
        <v>85</v>
      </c>
      <c r="AR228" s="81">
        <v>22</v>
      </c>
      <c r="AS228" s="81">
        <v>2</v>
      </c>
      <c r="AT228" s="81">
        <v>0</v>
      </c>
      <c r="AU228" s="81">
        <v>0</v>
      </c>
      <c r="AV228" s="81">
        <v>0</v>
      </c>
      <c r="AW228" s="81" t="s">
        <v>564</v>
      </c>
      <c r="AX228" s="82"/>
      <c r="AY228" s="81">
        <v>423.4</v>
      </c>
      <c r="AZ228" s="81">
        <v>2746</v>
      </c>
      <c r="BA228" s="81">
        <v>3450</v>
      </c>
      <c r="BB228" s="81">
        <v>0</v>
      </c>
      <c r="BC228" s="81">
        <v>0</v>
      </c>
      <c r="BD228" s="81">
        <v>0</v>
      </c>
      <c r="BE228" s="81" t="s">
        <v>564</v>
      </c>
      <c r="BF228" s="82"/>
      <c r="BG228" s="81">
        <v>0</v>
      </c>
      <c r="BH228" s="81">
        <v>0</v>
      </c>
      <c r="BI228" s="81">
        <v>5.8710000000000004</v>
      </c>
      <c r="BJ228" s="81">
        <v>0</v>
      </c>
      <c r="BK228" s="81">
        <v>0</v>
      </c>
      <c r="BL228" s="81">
        <v>0</v>
      </c>
      <c r="BM228" s="82"/>
      <c r="BN228" s="81">
        <v>0</v>
      </c>
      <c r="BO228" s="81">
        <v>0</v>
      </c>
      <c r="BP228" s="81">
        <v>1</v>
      </c>
      <c r="BQ228" s="81">
        <v>0</v>
      </c>
      <c r="BR228" s="81">
        <v>0</v>
      </c>
      <c r="BS228" s="81">
        <v>0</v>
      </c>
      <c r="BT228"/>
      <c r="BU228" s="80">
        <v>5.8710000000000004</v>
      </c>
      <c r="BV228" s="80">
        <v>0</v>
      </c>
      <c r="BW228" s="80">
        <v>0</v>
      </c>
      <c r="BX228" s="80">
        <v>0</v>
      </c>
      <c r="BY228" s="80">
        <v>0</v>
      </c>
      <c r="BZ228" s="80">
        <v>0</v>
      </c>
      <c r="CA228" s="80">
        <v>0</v>
      </c>
      <c r="CB228" s="80">
        <v>0</v>
      </c>
      <c r="CC228" s="80">
        <v>0</v>
      </c>
    </row>
    <row r="229" spans="1:81">
      <c r="A229" s="80" t="s">
        <v>2066</v>
      </c>
      <c r="B229" s="80">
        <v>216</v>
      </c>
      <c r="C229" s="80">
        <v>12</v>
      </c>
      <c r="D229" s="80">
        <v>13</v>
      </c>
      <c r="E229" s="80">
        <v>2015</v>
      </c>
      <c r="F229" s="80" t="s">
        <v>91</v>
      </c>
      <c r="G229" s="80" t="s">
        <v>2054</v>
      </c>
      <c r="H229" s="80" t="s">
        <v>2055</v>
      </c>
      <c r="I229" s="177"/>
      <c r="J229" s="81">
        <v>5.4612936790676034</v>
      </c>
      <c r="K229" s="81">
        <v>0.67259460575256458</v>
      </c>
      <c r="L229" s="81">
        <v>2.7077242520722291</v>
      </c>
      <c r="M229" s="81">
        <v>7.2751415917639779</v>
      </c>
      <c r="N229" s="81">
        <v>8.24036743751358</v>
      </c>
      <c r="O229" s="81">
        <v>7.4269474312100234</v>
      </c>
      <c r="P229" s="81">
        <v>8.512851219314598</v>
      </c>
      <c r="Q229" s="81">
        <v>0.43282070116532462</v>
      </c>
      <c r="R229" s="81">
        <v>0</v>
      </c>
      <c r="S229" s="81">
        <v>0.60396535535668872</v>
      </c>
      <c r="T229" s="82"/>
      <c r="U229" s="81">
        <v>666438</v>
      </c>
      <c r="V229" s="81">
        <v>288</v>
      </c>
      <c r="W229" s="81">
        <v>58</v>
      </c>
      <c r="X229" s="81">
        <v>1156</v>
      </c>
      <c r="Y229" s="81">
        <v>1901</v>
      </c>
      <c r="Z229" s="81">
        <v>4315</v>
      </c>
      <c r="AA229" s="81">
        <v>1694</v>
      </c>
      <c r="AB229" s="81">
        <v>5957</v>
      </c>
      <c r="AC229" s="81">
        <v>0</v>
      </c>
      <c r="AD229" s="81">
        <v>0.60396535535668872</v>
      </c>
      <c r="AE229" s="82"/>
      <c r="AF229" s="81">
        <v>5809124.5369388647</v>
      </c>
      <c r="AG229" s="81">
        <v>494596.37823381473</v>
      </c>
      <c r="AH229" s="81">
        <v>470964.66806446726</v>
      </c>
      <c r="AI229" s="81">
        <v>8145314.9616594426</v>
      </c>
      <c r="AJ229" s="81">
        <v>10417563.566368405</v>
      </c>
      <c r="AK229" s="81">
        <v>0</v>
      </c>
      <c r="AL229" s="81">
        <v>0</v>
      </c>
      <c r="AM229" s="81">
        <v>816381.86132484209</v>
      </c>
      <c r="AN229" s="81">
        <v>0</v>
      </c>
      <c r="AO229" s="81">
        <v>0</v>
      </c>
      <c r="AP229" s="82"/>
      <c r="AQ229" s="81">
        <v>98</v>
      </c>
      <c r="AR229" s="81">
        <v>35</v>
      </c>
      <c r="AS229" s="81">
        <v>2</v>
      </c>
      <c r="AT229" s="81">
        <v>0</v>
      </c>
      <c r="AU229" s="81">
        <v>0</v>
      </c>
      <c r="AV229" s="81">
        <v>0</v>
      </c>
      <c r="AW229" s="81" t="s">
        <v>564</v>
      </c>
      <c r="AX229" s="82"/>
      <c r="AY229" s="81">
        <v>497.1</v>
      </c>
      <c r="AZ229" s="81">
        <v>3273.6</v>
      </c>
      <c r="BA229" s="81">
        <v>3450</v>
      </c>
      <c r="BB229" s="81">
        <v>0</v>
      </c>
      <c r="BC229" s="81">
        <v>0</v>
      </c>
      <c r="BD229" s="81">
        <v>0</v>
      </c>
      <c r="BE229" s="81" t="s">
        <v>564</v>
      </c>
      <c r="BF229" s="82"/>
      <c r="BG229" s="81">
        <v>0</v>
      </c>
      <c r="BH229" s="81">
        <v>0</v>
      </c>
      <c r="BI229" s="81">
        <v>5.8659999999999997</v>
      </c>
      <c r="BJ229" s="81">
        <v>0</v>
      </c>
      <c r="BK229" s="81">
        <v>0</v>
      </c>
      <c r="BL229" s="81">
        <v>0</v>
      </c>
      <c r="BM229" s="82"/>
      <c r="BN229" s="81">
        <v>0</v>
      </c>
      <c r="BO229" s="81">
        <v>0</v>
      </c>
      <c r="BP229" s="81">
        <v>1</v>
      </c>
      <c r="BQ229" s="81">
        <v>0</v>
      </c>
      <c r="BR229" s="81">
        <v>0</v>
      </c>
      <c r="BS229" s="81">
        <v>0</v>
      </c>
      <c r="BT229"/>
      <c r="BU229" s="80">
        <v>5.8659999999999997</v>
      </c>
      <c r="BV229" s="80">
        <v>0</v>
      </c>
      <c r="BW229" s="80">
        <v>0</v>
      </c>
      <c r="BX229" s="80">
        <v>0</v>
      </c>
      <c r="BY229" s="80">
        <v>0</v>
      </c>
      <c r="BZ229" s="80">
        <v>0</v>
      </c>
      <c r="CA229" s="80">
        <v>0</v>
      </c>
      <c r="CB229" s="80">
        <v>0</v>
      </c>
      <c r="CC229" s="80">
        <v>0</v>
      </c>
    </row>
    <row r="230" spans="1:81">
      <c r="A230" s="80" t="s">
        <v>2067</v>
      </c>
      <c r="B230" s="80">
        <v>217</v>
      </c>
      <c r="C230" s="80">
        <v>13</v>
      </c>
      <c r="D230" s="80">
        <v>13</v>
      </c>
      <c r="E230" s="80">
        <v>2016</v>
      </c>
      <c r="F230" s="80" t="s">
        <v>92</v>
      </c>
      <c r="G230" s="80" t="s">
        <v>2054</v>
      </c>
      <c r="H230" s="80" t="s">
        <v>2055</v>
      </c>
      <c r="I230" s="177"/>
      <c r="J230" s="81">
        <v>6.3435677549290368</v>
      </c>
      <c r="K230" s="81">
        <v>0.69090790033405558</v>
      </c>
      <c r="L230" s="81">
        <v>2.9687313244373343</v>
      </c>
      <c r="M230" s="81">
        <v>5.3150323509797808</v>
      </c>
      <c r="N230" s="81">
        <v>7.751585267726198</v>
      </c>
      <c r="O230" s="81">
        <v>7.3554618990368441</v>
      </c>
      <c r="P230" s="81">
        <v>8.4153063897931641</v>
      </c>
      <c r="Q230" s="81">
        <v>0.41623454012774669</v>
      </c>
      <c r="R230" s="81">
        <v>0</v>
      </c>
      <c r="S230" s="81">
        <v>0.53490823336135396</v>
      </c>
      <c r="T230" s="82"/>
      <c r="U230" s="81">
        <v>762809</v>
      </c>
      <c r="V230" s="81">
        <v>288</v>
      </c>
      <c r="W230" s="81">
        <v>58</v>
      </c>
      <c r="X230" s="81">
        <v>1156</v>
      </c>
      <c r="Y230" s="81">
        <v>1922</v>
      </c>
      <c r="Z230" s="81">
        <v>4326</v>
      </c>
      <c r="AA230" s="81">
        <v>1732</v>
      </c>
      <c r="AB230" s="81">
        <v>5893</v>
      </c>
      <c r="AC230" s="81">
        <v>0</v>
      </c>
      <c r="AD230" s="81">
        <v>0.53490823336135396</v>
      </c>
      <c r="AE230" s="82"/>
      <c r="AF230" s="81">
        <v>7044643.8449346935</v>
      </c>
      <c r="AG230" s="81">
        <v>487536.57974804222</v>
      </c>
      <c r="AH230" s="81">
        <v>414359.56115841848</v>
      </c>
      <c r="AI230" s="81">
        <v>7255199.961245778</v>
      </c>
      <c r="AJ230" s="81">
        <v>9813305.5577691477</v>
      </c>
      <c r="AK230" s="81">
        <v>0</v>
      </c>
      <c r="AL230" s="81">
        <v>0</v>
      </c>
      <c r="AM230" s="81">
        <v>808238.36424512102</v>
      </c>
      <c r="AN230" s="81">
        <v>0</v>
      </c>
      <c r="AO230" s="81">
        <v>0</v>
      </c>
      <c r="AP230" s="82"/>
      <c r="AQ230" s="81">
        <v>106</v>
      </c>
      <c r="AR230" s="81">
        <v>41</v>
      </c>
      <c r="AS230" s="81">
        <v>2</v>
      </c>
      <c r="AT230" s="81">
        <v>0</v>
      </c>
      <c r="AU230" s="81">
        <v>0</v>
      </c>
      <c r="AV230" s="81">
        <v>0</v>
      </c>
      <c r="AW230" s="81" t="s">
        <v>564</v>
      </c>
      <c r="AX230" s="82"/>
      <c r="AY230" s="81">
        <v>546.9</v>
      </c>
      <c r="AZ230" s="81">
        <v>5147.8</v>
      </c>
      <c r="BA230" s="81">
        <v>3450</v>
      </c>
      <c r="BB230" s="81">
        <v>0</v>
      </c>
      <c r="BC230" s="81">
        <v>0</v>
      </c>
      <c r="BD230" s="81">
        <v>0</v>
      </c>
      <c r="BE230" s="81" t="s">
        <v>564</v>
      </c>
      <c r="BF230" s="82"/>
      <c r="BG230" s="81">
        <v>0</v>
      </c>
      <c r="BH230" s="81">
        <v>0</v>
      </c>
      <c r="BI230" s="81">
        <v>5.6379999999999999</v>
      </c>
      <c r="BJ230" s="81">
        <v>0</v>
      </c>
      <c r="BK230" s="81">
        <v>0</v>
      </c>
      <c r="BL230" s="81">
        <v>0</v>
      </c>
      <c r="BM230" s="82"/>
      <c r="BN230" s="81">
        <v>0</v>
      </c>
      <c r="BO230" s="81">
        <v>0</v>
      </c>
      <c r="BP230" s="81">
        <v>1</v>
      </c>
      <c r="BQ230" s="81">
        <v>0</v>
      </c>
      <c r="BR230" s="81">
        <v>0</v>
      </c>
      <c r="BS230" s="81">
        <v>0</v>
      </c>
      <c r="BT230"/>
      <c r="BU230" s="80">
        <v>5.6379999999999999</v>
      </c>
      <c r="BV230" s="80">
        <v>0</v>
      </c>
      <c r="BW230" s="80">
        <v>0</v>
      </c>
      <c r="BX230" s="80">
        <v>0</v>
      </c>
      <c r="BY230" s="80">
        <v>0</v>
      </c>
      <c r="BZ230" s="80">
        <v>0</v>
      </c>
      <c r="CA230" s="80">
        <v>0</v>
      </c>
      <c r="CB230" s="80">
        <v>0</v>
      </c>
      <c r="CC230" s="80">
        <v>0</v>
      </c>
    </row>
    <row r="231" spans="1:81">
      <c r="A231" s="80" t="s">
        <v>2068</v>
      </c>
      <c r="B231" s="80">
        <v>218</v>
      </c>
      <c r="C231" s="80">
        <v>14</v>
      </c>
      <c r="D231" s="80">
        <v>13</v>
      </c>
      <c r="E231" s="80">
        <v>2017</v>
      </c>
      <c r="F231" s="80" t="s">
        <v>71</v>
      </c>
      <c r="G231" s="80" t="s">
        <v>2054</v>
      </c>
      <c r="H231" s="80" t="s">
        <v>2055</v>
      </c>
      <c r="I231" s="177"/>
      <c r="J231" s="81">
        <v>6.4332297175179862</v>
      </c>
      <c r="K231" s="81">
        <v>0.71015683403497809</v>
      </c>
      <c r="L231" s="81">
        <v>3.0756980841753077</v>
      </c>
      <c r="M231" s="81">
        <v>4.9264102389918039</v>
      </c>
      <c r="N231" s="81">
        <v>8.238610600805325</v>
      </c>
      <c r="O231" s="81">
        <v>7.205332441171489</v>
      </c>
      <c r="P231" s="81">
        <v>8.2799233864960193</v>
      </c>
      <c r="Q231" s="81">
        <v>0.39491440956003016</v>
      </c>
      <c r="R231" s="81">
        <v>0</v>
      </c>
      <c r="S231" s="81">
        <v>0.44813722177287657</v>
      </c>
      <c r="T231" s="82"/>
      <c r="U231" s="81">
        <v>817846</v>
      </c>
      <c r="V231" s="81">
        <v>288</v>
      </c>
      <c r="W231" s="81">
        <v>58</v>
      </c>
      <c r="X231" s="81">
        <v>1156</v>
      </c>
      <c r="Y231" s="81">
        <v>1925</v>
      </c>
      <c r="Z231" s="81">
        <v>4308</v>
      </c>
      <c r="AA231" s="81">
        <v>1715</v>
      </c>
      <c r="AB231" s="81">
        <v>5782</v>
      </c>
      <c r="AC231" s="81">
        <v>0</v>
      </c>
      <c r="AD231" s="81">
        <v>0.44813722177287663</v>
      </c>
      <c r="AE231" s="82"/>
      <c r="AF231" s="81">
        <v>7301249.3194248546</v>
      </c>
      <c r="AG231" s="81">
        <v>510703.14354458108</v>
      </c>
      <c r="AH231" s="81">
        <v>580251.03548239463</v>
      </c>
      <c r="AI231" s="81">
        <v>7116956.5742479563</v>
      </c>
      <c r="AJ231" s="81">
        <v>10494505.88762429</v>
      </c>
      <c r="AK231" s="81">
        <v>0</v>
      </c>
      <c r="AL231" s="81">
        <v>0</v>
      </c>
      <c r="AM231" s="81">
        <v>794255.31273833092</v>
      </c>
      <c r="AN231" s="81">
        <v>0</v>
      </c>
      <c r="AO231" s="81">
        <v>0</v>
      </c>
      <c r="AP231" s="82"/>
      <c r="AQ231" s="81">
        <v>116</v>
      </c>
      <c r="AR231" s="81">
        <v>47</v>
      </c>
      <c r="AS231" s="81">
        <v>2</v>
      </c>
      <c r="AT231" s="81">
        <v>0</v>
      </c>
      <c r="AU231" s="81">
        <v>0</v>
      </c>
      <c r="AV231" s="81">
        <v>0</v>
      </c>
      <c r="AW231" s="81" t="s">
        <v>564</v>
      </c>
      <c r="AX231" s="82"/>
      <c r="AY231" s="81">
        <v>593.70000000000005</v>
      </c>
      <c r="AZ231" s="81">
        <v>8302.9</v>
      </c>
      <c r="BA231" s="81">
        <v>3450</v>
      </c>
      <c r="BB231" s="81">
        <v>0</v>
      </c>
      <c r="BC231" s="81">
        <v>0</v>
      </c>
      <c r="BD231" s="81">
        <v>0</v>
      </c>
      <c r="BE231" s="81" t="s">
        <v>564</v>
      </c>
      <c r="BF231" s="82"/>
      <c r="BG231" s="81">
        <v>0</v>
      </c>
      <c r="BH231" s="81">
        <v>0</v>
      </c>
      <c r="BI231" s="81">
        <v>5.9610000000000003</v>
      </c>
      <c r="BJ231" s="81">
        <v>0</v>
      </c>
      <c r="BK231" s="81">
        <v>0</v>
      </c>
      <c r="BL231" s="81">
        <v>0</v>
      </c>
      <c r="BM231" s="82"/>
      <c r="BN231" s="81">
        <v>0</v>
      </c>
      <c r="BO231" s="81">
        <v>0</v>
      </c>
      <c r="BP231" s="81">
        <v>1</v>
      </c>
      <c r="BQ231" s="81">
        <v>0</v>
      </c>
      <c r="BR231" s="81">
        <v>0</v>
      </c>
      <c r="BS231" s="81">
        <v>0</v>
      </c>
      <c r="BT231"/>
      <c r="BU231" s="80">
        <v>5.9610000000000003</v>
      </c>
      <c r="BV231" s="80">
        <v>0</v>
      </c>
      <c r="BW231" s="80">
        <v>0</v>
      </c>
      <c r="BX231" s="80">
        <v>0</v>
      </c>
      <c r="BY231" s="80">
        <v>0</v>
      </c>
      <c r="BZ231" s="80">
        <v>0</v>
      </c>
      <c r="CA231" s="80">
        <v>0</v>
      </c>
      <c r="CB231" s="80">
        <v>0</v>
      </c>
      <c r="CC231" s="80">
        <v>0</v>
      </c>
    </row>
    <row r="232" spans="1:81">
      <c r="A232" s="80" t="s">
        <v>2069</v>
      </c>
      <c r="B232" s="80">
        <v>219</v>
      </c>
      <c r="C232" s="80">
        <v>15</v>
      </c>
      <c r="D232" s="80">
        <v>13</v>
      </c>
      <c r="E232" s="80">
        <v>2018</v>
      </c>
      <c r="F232" s="80" t="s">
        <v>93</v>
      </c>
      <c r="G232" s="80" t="s">
        <v>2054</v>
      </c>
      <c r="H232" s="80" t="s">
        <v>2055</v>
      </c>
      <c r="I232" s="177"/>
      <c r="J232" s="81">
        <v>7.5378602564797257</v>
      </c>
      <c r="K232" s="81">
        <v>0.67499819100178382</v>
      </c>
      <c r="L232" s="81">
        <v>2.7890240439778711</v>
      </c>
      <c r="M232" s="81">
        <v>5.2252218675004656</v>
      </c>
      <c r="N232" s="81">
        <v>7.6799925175730941</v>
      </c>
      <c r="O232" s="81">
        <v>7.063395475895871</v>
      </c>
      <c r="P232" s="81">
        <v>8.2739812265043486</v>
      </c>
      <c r="Q232" s="81">
        <v>0.36075648155656248</v>
      </c>
      <c r="R232" s="81">
        <v>0</v>
      </c>
      <c r="S232" s="81">
        <v>0.56287596699633746</v>
      </c>
      <c r="T232" s="82"/>
      <c r="U232" s="81">
        <v>924162.00000000012</v>
      </c>
      <c r="V232" s="81">
        <v>288</v>
      </c>
      <c r="W232" s="81">
        <v>58</v>
      </c>
      <c r="X232" s="81">
        <v>1156</v>
      </c>
      <c r="Y232" s="81">
        <v>1955</v>
      </c>
      <c r="Z232" s="81">
        <v>4304</v>
      </c>
      <c r="AA232" s="81">
        <v>1731</v>
      </c>
      <c r="AB232" s="81">
        <v>5692</v>
      </c>
      <c r="AC232" s="81">
        <v>0</v>
      </c>
      <c r="AD232" s="81">
        <v>0.56287596699633746</v>
      </c>
      <c r="AE232" s="82"/>
      <c r="AF232" s="81">
        <v>8632861.8755584676</v>
      </c>
      <c r="AG232" s="81">
        <v>453903.16798329732</v>
      </c>
      <c r="AH232" s="81">
        <v>550154.62751963676</v>
      </c>
      <c r="AI232" s="81">
        <v>7098945.6173143238</v>
      </c>
      <c r="AJ232" s="81">
        <v>9748201.813758105</v>
      </c>
      <c r="AK232" s="81">
        <v>0</v>
      </c>
      <c r="AL232" s="81">
        <v>0</v>
      </c>
      <c r="AM232" s="81">
        <v>783510.12217070535</v>
      </c>
      <c r="AN232" s="81">
        <v>0</v>
      </c>
      <c r="AO232" s="81">
        <v>0</v>
      </c>
      <c r="AP232" s="82"/>
      <c r="AQ232" s="81">
        <v>122</v>
      </c>
      <c r="AR232" s="81">
        <v>53</v>
      </c>
      <c r="AS232" s="81">
        <v>2</v>
      </c>
      <c r="AT232" s="81">
        <v>0</v>
      </c>
      <c r="AU232" s="81">
        <v>0</v>
      </c>
      <c r="AV232" s="81">
        <v>0</v>
      </c>
      <c r="AW232" s="81" t="s">
        <v>564</v>
      </c>
      <c r="AX232" s="82"/>
      <c r="AY232" s="81">
        <v>626.90000000000009</v>
      </c>
      <c r="AZ232" s="81">
        <v>9363</v>
      </c>
      <c r="BA232" s="81">
        <v>3450</v>
      </c>
      <c r="BB232" s="81">
        <v>0</v>
      </c>
      <c r="BC232" s="81">
        <v>0</v>
      </c>
      <c r="BD232" s="81">
        <v>0</v>
      </c>
      <c r="BE232" s="81" t="s">
        <v>564</v>
      </c>
      <c r="BF232" s="82"/>
      <c r="BG232" s="81">
        <v>0</v>
      </c>
      <c r="BH232" s="81">
        <v>0</v>
      </c>
      <c r="BI232" s="81">
        <v>5.7759999999999998</v>
      </c>
      <c r="BJ232" s="81">
        <v>0</v>
      </c>
      <c r="BK232" s="81">
        <v>0</v>
      </c>
      <c r="BL232" s="81">
        <v>0</v>
      </c>
      <c r="BM232" s="82"/>
      <c r="BN232" s="81">
        <v>0</v>
      </c>
      <c r="BO232" s="81">
        <v>0</v>
      </c>
      <c r="BP232" s="81">
        <v>1</v>
      </c>
      <c r="BQ232" s="81">
        <v>0</v>
      </c>
      <c r="BR232" s="81">
        <v>0</v>
      </c>
      <c r="BS232" s="81">
        <v>0</v>
      </c>
      <c r="BT232"/>
      <c r="BU232" s="80">
        <v>5.7759999999999998</v>
      </c>
      <c r="BV232" s="80">
        <v>0</v>
      </c>
      <c r="BW232" s="80">
        <v>0</v>
      </c>
      <c r="BX232" s="80">
        <v>0</v>
      </c>
      <c r="BY232" s="80">
        <v>0</v>
      </c>
      <c r="BZ232" s="80">
        <v>0</v>
      </c>
      <c r="CA232" s="80">
        <v>0</v>
      </c>
      <c r="CB232" s="80">
        <v>0</v>
      </c>
      <c r="CC232" s="80">
        <v>0</v>
      </c>
    </row>
    <row r="233" spans="1:81">
      <c r="A233" s="80" t="s">
        <v>2070</v>
      </c>
      <c r="B233" s="80">
        <v>220</v>
      </c>
      <c r="C233" s="80">
        <v>16</v>
      </c>
      <c r="D233" s="80">
        <v>13</v>
      </c>
      <c r="E233" s="80">
        <v>2019</v>
      </c>
      <c r="F233" s="80" t="s">
        <v>73</v>
      </c>
      <c r="G233" s="80" t="s">
        <v>2054</v>
      </c>
      <c r="H233" s="80" t="s">
        <v>2055</v>
      </c>
      <c r="I233" s="177"/>
      <c r="J233" s="81">
        <v>7.2075522871868776</v>
      </c>
      <c r="K233" s="81">
        <v>0.62482597816064389</v>
      </c>
      <c r="L233" s="81">
        <v>2.8165031586665328</v>
      </c>
      <c r="M233" s="81">
        <v>5.2312328507504677</v>
      </c>
      <c r="N233" s="81">
        <v>7.5810096690779174</v>
      </c>
      <c r="O233" s="81">
        <v>6.8714523213210699</v>
      </c>
      <c r="P233" s="81">
        <v>8.1726327790362596</v>
      </c>
      <c r="Q233" s="81">
        <v>0.34723536088429457</v>
      </c>
      <c r="R233" s="81">
        <v>0</v>
      </c>
      <c r="S233" s="81">
        <v>0.69225178699110412</v>
      </c>
      <c r="T233" s="82"/>
      <c r="U233" s="81">
        <v>885223</v>
      </c>
      <c r="V233" s="81">
        <v>288</v>
      </c>
      <c r="W233" s="81">
        <v>58</v>
      </c>
      <c r="X233" s="81">
        <v>1156</v>
      </c>
      <c r="Y233" s="81">
        <v>1982</v>
      </c>
      <c r="Z233" s="81">
        <v>4302</v>
      </c>
      <c r="AA233" s="81">
        <v>1697</v>
      </c>
      <c r="AB233" s="81">
        <v>5627</v>
      </c>
      <c r="AC233" s="81">
        <v>0</v>
      </c>
      <c r="AD233" s="81">
        <v>0.69225178699110412</v>
      </c>
      <c r="AE233" s="82"/>
      <c r="AF233" s="81">
        <v>8734106.9352360368</v>
      </c>
      <c r="AG233" s="81">
        <v>439512.29344936821</v>
      </c>
      <c r="AH233" s="81">
        <v>577529.9874441229</v>
      </c>
      <c r="AI233" s="81">
        <v>7584079.2802272737</v>
      </c>
      <c r="AJ233" s="81">
        <v>10090470.439786213</v>
      </c>
      <c r="AK233" s="81">
        <v>0</v>
      </c>
      <c r="AL233" s="81">
        <v>0</v>
      </c>
      <c r="AM233" s="81">
        <v>766355.03996667941</v>
      </c>
      <c r="AN233" s="81">
        <v>0</v>
      </c>
      <c r="AO233" s="81">
        <v>0</v>
      </c>
      <c r="AP233" s="82"/>
      <c r="AQ233" s="81">
        <v>125</v>
      </c>
      <c r="AR233" s="81">
        <v>60</v>
      </c>
      <c r="AS233" s="81">
        <v>2</v>
      </c>
      <c r="AT233" s="81">
        <v>0</v>
      </c>
      <c r="AU233" s="81">
        <v>0</v>
      </c>
      <c r="AV233" s="81">
        <v>0</v>
      </c>
      <c r="AW233" s="81" t="s">
        <v>564</v>
      </c>
      <c r="AX233" s="82"/>
      <c r="AY233" s="81">
        <v>646.69999999999993</v>
      </c>
      <c r="AZ233" s="81">
        <v>9582.6</v>
      </c>
      <c r="BA233" s="81">
        <v>3450</v>
      </c>
      <c r="BB233" s="81">
        <v>0</v>
      </c>
      <c r="BC233" s="81">
        <v>0</v>
      </c>
      <c r="BD233" s="81">
        <v>0</v>
      </c>
      <c r="BE233" s="81" t="s">
        <v>564</v>
      </c>
      <c r="BF233" s="82"/>
      <c r="BG233" s="81">
        <v>0</v>
      </c>
      <c r="BH233" s="81">
        <v>0</v>
      </c>
      <c r="BI233" s="81">
        <v>5.7140000000000004</v>
      </c>
      <c r="BJ233" s="81">
        <v>0</v>
      </c>
      <c r="BK233" s="81">
        <v>0</v>
      </c>
      <c r="BL233" s="81">
        <v>0</v>
      </c>
      <c r="BM233" s="82"/>
      <c r="BN233" s="81">
        <v>0</v>
      </c>
      <c r="BO233" s="81">
        <v>0</v>
      </c>
      <c r="BP233" s="81">
        <v>1</v>
      </c>
      <c r="BQ233" s="81">
        <v>0</v>
      </c>
      <c r="BR233" s="81">
        <v>0</v>
      </c>
      <c r="BS233" s="81">
        <v>0</v>
      </c>
      <c r="BT233"/>
      <c r="BU233" s="80">
        <v>5.7140000000000004</v>
      </c>
      <c r="BV233" s="80">
        <v>0</v>
      </c>
      <c r="BW233" s="80">
        <v>0</v>
      </c>
      <c r="BX233" s="80">
        <v>0</v>
      </c>
      <c r="BY233" s="80">
        <v>0</v>
      </c>
      <c r="BZ233" s="80">
        <v>0</v>
      </c>
      <c r="CA233" s="80">
        <v>0</v>
      </c>
      <c r="CB233" s="80">
        <v>0</v>
      </c>
      <c r="CC233" s="80">
        <v>0</v>
      </c>
    </row>
    <row r="234" spans="1:81">
      <c r="A234" s="80" t="s">
        <v>2071</v>
      </c>
      <c r="B234" s="80">
        <v>221</v>
      </c>
      <c r="C234" s="80">
        <v>17</v>
      </c>
      <c r="D234" s="80">
        <v>13</v>
      </c>
      <c r="E234" s="80">
        <v>2020</v>
      </c>
      <c r="F234" s="80" t="s">
        <v>218</v>
      </c>
      <c r="G234" s="80" t="s">
        <v>2054</v>
      </c>
      <c r="H234" s="80" t="s">
        <v>2055</v>
      </c>
      <c r="I234" s="177"/>
      <c r="J234" s="81">
        <v>6.1615172271554961</v>
      </c>
      <c r="K234" s="81">
        <v>0.54703637016163364</v>
      </c>
      <c r="L234" s="81">
        <v>2.0646518422671289</v>
      </c>
      <c r="M234" s="81">
        <v>3.7991196286561464</v>
      </c>
      <c r="N234" s="81">
        <v>6.7680507195805255</v>
      </c>
      <c r="O234" s="81">
        <v>6.0329594593179703</v>
      </c>
      <c r="P234" s="81">
        <v>7.7392952035917064</v>
      </c>
      <c r="Q234" s="81">
        <v>0.32518188835287221</v>
      </c>
      <c r="R234" s="81">
        <v>0</v>
      </c>
      <c r="S234" s="81">
        <v>0.77093728695622155</v>
      </c>
      <c r="T234" s="82"/>
      <c r="U234" s="81">
        <v>798898</v>
      </c>
      <c r="V234" s="81">
        <v>250</v>
      </c>
      <c r="W234" s="81">
        <v>52</v>
      </c>
      <c r="X234" s="81">
        <v>1005</v>
      </c>
      <c r="Y234" s="81">
        <v>1984</v>
      </c>
      <c r="Z234" s="81">
        <v>4311</v>
      </c>
      <c r="AA234" s="81">
        <v>1746</v>
      </c>
      <c r="AB234" s="81">
        <v>5515</v>
      </c>
      <c r="AC234" s="81">
        <v>0</v>
      </c>
      <c r="AD234" s="81">
        <v>0.77093728695622155</v>
      </c>
      <c r="AE234" s="82"/>
      <c r="AF234" s="81">
        <v>7485296.1696664607</v>
      </c>
      <c r="AG234" s="81">
        <v>374316.33709942031</v>
      </c>
      <c r="AH234" s="81">
        <v>426591.9449537847</v>
      </c>
      <c r="AI234" s="81">
        <v>5641230.2223388469</v>
      </c>
      <c r="AJ234" s="81">
        <v>9595078.407387238</v>
      </c>
      <c r="AK234" s="81"/>
      <c r="AL234" s="81"/>
      <c r="AM234" s="81">
        <v>719768.77292797226</v>
      </c>
      <c r="AN234" s="81"/>
      <c r="AO234" s="81"/>
      <c r="AP234" s="82"/>
      <c r="AQ234" s="81">
        <v>128</v>
      </c>
      <c r="AR234" s="81">
        <v>64</v>
      </c>
      <c r="AS234" s="81">
        <v>2</v>
      </c>
      <c r="AT234" s="81">
        <v>0</v>
      </c>
      <c r="AU234" s="81">
        <v>0</v>
      </c>
      <c r="AV234" s="81">
        <v>0</v>
      </c>
      <c r="AW234" s="81">
        <v>2</v>
      </c>
      <c r="AX234" s="82"/>
      <c r="AY234" s="81">
        <v>669.59999999999991</v>
      </c>
      <c r="AZ234" s="81">
        <v>9780.6</v>
      </c>
      <c r="BA234" s="81">
        <v>3450</v>
      </c>
      <c r="BB234" s="81">
        <v>0</v>
      </c>
      <c r="BC234" s="81">
        <v>0</v>
      </c>
      <c r="BD234" s="81">
        <v>0</v>
      </c>
      <c r="BE234" s="81">
        <v>3450</v>
      </c>
      <c r="BF234" s="82"/>
      <c r="BG234" s="81">
        <v>0</v>
      </c>
      <c r="BH234" s="81">
        <v>0</v>
      </c>
      <c r="BI234" s="81">
        <v>4.9530000000000003</v>
      </c>
      <c r="BJ234" s="81">
        <v>0</v>
      </c>
      <c r="BK234" s="81">
        <v>0</v>
      </c>
      <c r="BL234" s="81">
        <v>0</v>
      </c>
      <c r="BM234" s="82"/>
      <c r="BN234" s="81">
        <v>0</v>
      </c>
      <c r="BO234" s="81">
        <v>0</v>
      </c>
      <c r="BP234" s="81">
        <v>1</v>
      </c>
      <c r="BQ234" s="81">
        <v>0</v>
      </c>
      <c r="BR234" s="81">
        <v>0</v>
      </c>
      <c r="BS234" s="81">
        <v>0</v>
      </c>
      <c r="BT234"/>
      <c r="BU234" s="80">
        <v>4.9530000000000003</v>
      </c>
      <c r="BV234" s="80">
        <v>0</v>
      </c>
      <c r="BW234" s="80">
        <v>0</v>
      </c>
      <c r="BX234" s="80">
        <v>0</v>
      </c>
      <c r="BY234" s="80">
        <v>0</v>
      </c>
      <c r="BZ234" s="80">
        <v>0</v>
      </c>
      <c r="CA234" s="80">
        <v>0</v>
      </c>
      <c r="CB234" s="80">
        <v>0</v>
      </c>
      <c r="CC234" s="80">
        <v>0</v>
      </c>
    </row>
    <row r="235" spans="1:81">
      <c r="A235" s="80" t="s">
        <v>2072</v>
      </c>
      <c r="B235" s="80">
        <v>221</v>
      </c>
      <c r="C235" s="80">
        <v>18</v>
      </c>
      <c r="D235" s="80">
        <v>13</v>
      </c>
      <c r="E235" s="80">
        <v>2021</v>
      </c>
      <c r="F235" s="80" t="s">
        <v>75</v>
      </c>
      <c r="G235" s="174" t="s">
        <v>2054</v>
      </c>
      <c r="H235" s="80" t="s">
        <v>2055</v>
      </c>
      <c r="I235" s="177"/>
      <c r="J235" s="81">
        <v>7.4767955631164318</v>
      </c>
      <c r="K235" s="81">
        <v>0.59909313618396387</v>
      </c>
      <c r="L235" s="81">
        <v>1.700248620038737</v>
      </c>
      <c r="M235" s="81">
        <v>4.1449976141711735</v>
      </c>
      <c r="N235" s="81">
        <v>7.1876477120283591</v>
      </c>
      <c r="O235" s="81">
        <v>5.8128233206209599</v>
      </c>
      <c r="P235" s="81">
        <v>7.9815325970867619</v>
      </c>
      <c r="Q235" s="81">
        <v>0.32240120768755076</v>
      </c>
      <c r="R235" s="81">
        <v>0</v>
      </c>
      <c r="S235" s="81">
        <v>0.59269481961770643</v>
      </c>
      <c r="T235" s="82"/>
      <c r="U235" s="81">
        <v>1005494</v>
      </c>
      <c r="V235" s="81">
        <v>250</v>
      </c>
      <c r="W235" s="81">
        <v>52</v>
      </c>
      <c r="X235" s="81">
        <v>1005</v>
      </c>
      <c r="Y235" s="81">
        <v>1977</v>
      </c>
      <c r="Z235" s="81">
        <v>4277</v>
      </c>
      <c r="AA235" s="81">
        <v>1756</v>
      </c>
      <c r="AB235" s="81">
        <v>5403</v>
      </c>
      <c r="AC235" s="81">
        <v>0</v>
      </c>
      <c r="AD235" s="81">
        <v>0.59269481961770643</v>
      </c>
      <c r="AE235" s="82"/>
      <c r="AF235" s="81">
        <v>9195818.5874720532</v>
      </c>
      <c r="AG235" s="81">
        <v>400820.38272116979</v>
      </c>
      <c r="AH235" s="81">
        <v>340636.82275583677</v>
      </c>
      <c r="AI235" s="81">
        <v>6214517.4610445276</v>
      </c>
      <c r="AJ235" s="81">
        <v>9651701.3077341653</v>
      </c>
      <c r="AK235" s="81">
        <v>0</v>
      </c>
      <c r="AL235" s="81">
        <v>0</v>
      </c>
      <c r="AM235" s="81">
        <v>709218.78582555917</v>
      </c>
      <c r="AN235" s="81">
        <v>0</v>
      </c>
      <c r="AO235" s="81">
        <v>0</v>
      </c>
      <c r="AP235" s="82"/>
      <c r="AQ235" s="81">
        <v>131</v>
      </c>
      <c r="AR235" s="81">
        <v>68</v>
      </c>
      <c r="AS235" s="81">
        <v>2</v>
      </c>
      <c r="AT235" s="81">
        <v>0</v>
      </c>
      <c r="AU235" s="81">
        <v>0</v>
      </c>
      <c r="AV235" s="81">
        <v>0</v>
      </c>
      <c r="AW235" s="81"/>
      <c r="AX235" s="82"/>
      <c r="AY235" s="81">
        <v>681.39999999999986</v>
      </c>
      <c r="AZ235" s="81">
        <v>9977.6999999999989</v>
      </c>
      <c r="BA235" s="81">
        <v>3450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2073</v>
      </c>
      <c r="B236" s="80">
        <v>221</v>
      </c>
      <c r="C236" s="80">
        <v>19</v>
      </c>
      <c r="D236" s="80">
        <v>13</v>
      </c>
      <c r="E236" s="80">
        <v>2022</v>
      </c>
      <c r="F236" s="80" t="s">
        <v>568</v>
      </c>
      <c r="G236" s="174" t="s">
        <v>2054</v>
      </c>
      <c r="H236" s="80" t="s">
        <v>2055</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137</v>
      </c>
      <c r="AR236" s="81">
        <v>70</v>
      </c>
      <c r="AS236" s="81">
        <v>2</v>
      </c>
      <c r="AT236" s="81">
        <v>0</v>
      </c>
      <c r="AU236" s="81">
        <v>0</v>
      </c>
      <c r="AV236" s="81">
        <v>0</v>
      </c>
      <c r="AW236" s="81"/>
      <c r="AX236" s="82"/>
      <c r="AY236" s="81">
        <v>715.69999999999982</v>
      </c>
      <c r="AZ236" s="81">
        <v>10054.699999999999</v>
      </c>
      <c r="BA236" s="81">
        <v>3450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2074</v>
      </c>
      <c r="B237" s="80">
        <v>324</v>
      </c>
      <c r="C237" s="80">
        <v>1</v>
      </c>
      <c r="D237" s="80">
        <v>20</v>
      </c>
      <c r="E237" s="80">
        <v>1990</v>
      </c>
      <c r="F237" s="80" t="s">
        <v>562</v>
      </c>
      <c r="G237" s="80" t="s">
        <v>2075</v>
      </c>
      <c r="H237" s="80" t="s">
        <v>2076</v>
      </c>
      <c r="I237" s="177"/>
      <c r="J237" s="81">
        <v>0.94293538843538882</v>
      </c>
      <c r="K237" s="81">
        <v>0.74609321961968289</v>
      </c>
      <c r="L237" s="81">
        <v>0</v>
      </c>
      <c r="M237" s="81">
        <v>2.6625385407277848</v>
      </c>
      <c r="N237" s="81">
        <v>4.9376164655161521</v>
      </c>
      <c r="O237" s="81">
        <v>4.962173531785373</v>
      </c>
      <c r="P237" s="81">
        <v>6.610076901428946</v>
      </c>
      <c r="Q237" s="81">
        <v>0.45348155088917697</v>
      </c>
      <c r="R237" s="81">
        <v>0</v>
      </c>
      <c r="S237" s="81">
        <v>0.56856458185173042</v>
      </c>
      <c r="T237" s="82"/>
      <c r="U237" s="81">
        <v>264828</v>
      </c>
      <c r="V237" s="81">
        <v>315</v>
      </c>
      <c r="W237" s="81">
        <v>0</v>
      </c>
      <c r="X237" s="81">
        <v>1017</v>
      </c>
      <c r="Y237" s="81">
        <v>1804</v>
      </c>
      <c r="Z237" s="81">
        <v>2041</v>
      </c>
      <c r="AA237" s="81">
        <v>1605</v>
      </c>
      <c r="AB237" s="81">
        <v>7363</v>
      </c>
      <c r="AC237" s="81">
        <v>0</v>
      </c>
      <c r="AD237" s="81">
        <v>0.56856458185173042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2077</v>
      </c>
      <c r="B238" s="80">
        <v>325</v>
      </c>
      <c r="C238" s="80">
        <v>2</v>
      </c>
      <c r="D238" s="80">
        <v>20</v>
      </c>
      <c r="E238" s="80">
        <v>2005</v>
      </c>
      <c r="F238" s="80" t="s">
        <v>565</v>
      </c>
      <c r="G238" s="80" t="s">
        <v>2075</v>
      </c>
      <c r="H238" s="80" t="s">
        <v>2076</v>
      </c>
      <c r="I238" s="177"/>
      <c r="J238" s="81">
        <v>1.2803151308637695</v>
      </c>
      <c r="K238" s="81">
        <v>0.70060228692918047</v>
      </c>
      <c r="L238" s="81">
        <v>0.69792584158716564</v>
      </c>
      <c r="M238" s="81">
        <v>3.7298486126507555</v>
      </c>
      <c r="N238" s="81">
        <v>6.3382411648966466</v>
      </c>
      <c r="O238" s="81">
        <v>6.8198140792091344</v>
      </c>
      <c r="P238" s="81">
        <v>6.6126925130650003</v>
      </c>
      <c r="Q238" s="81">
        <v>0.38600978855864104</v>
      </c>
      <c r="R238" s="81">
        <v>0</v>
      </c>
      <c r="S238" s="81">
        <v>0.45881151299999995</v>
      </c>
      <c r="T238" s="82"/>
      <c r="U238" s="81">
        <v>231340</v>
      </c>
      <c r="V238" s="81">
        <v>348</v>
      </c>
      <c r="W238" s="81">
        <v>9</v>
      </c>
      <c r="X238" s="81">
        <v>774</v>
      </c>
      <c r="Y238" s="81">
        <v>2128</v>
      </c>
      <c r="Z238" s="81">
        <v>3246</v>
      </c>
      <c r="AA238" s="81">
        <v>1315</v>
      </c>
      <c r="AB238" s="81">
        <v>6552</v>
      </c>
      <c r="AC238" s="81">
        <v>0</v>
      </c>
      <c r="AD238" s="81">
        <v>0.45881151299999995</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2078</v>
      </c>
      <c r="B239" s="80">
        <v>326</v>
      </c>
      <c r="C239" s="80">
        <v>3</v>
      </c>
      <c r="D239" s="80">
        <v>20</v>
      </c>
      <c r="E239" s="80">
        <v>2006</v>
      </c>
      <c r="F239" s="80" t="s">
        <v>566</v>
      </c>
      <c r="G239" s="80" t="s">
        <v>2075</v>
      </c>
      <c r="H239" s="80" t="s">
        <v>2076</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2079</v>
      </c>
      <c r="B240" s="80">
        <v>327</v>
      </c>
      <c r="C240" s="80">
        <v>4</v>
      </c>
      <c r="D240" s="80">
        <v>20</v>
      </c>
      <c r="E240" s="80">
        <v>2007</v>
      </c>
      <c r="F240" s="80" t="s">
        <v>567</v>
      </c>
      <c r="G240" s="80" t="s">
        <v>2075</v>
      </c>
      <c r="H240" s="80" t="s">
        <v>2076</v>
      </c>
      <c r="I240" s="177"/>
      <c r="J240" s="81">
        <v>0.87534299033430396</v>
      </c>
      <c r="K240" s="81">
        <v>0.70279794320850508</v>
      </c>
      <c r="L240" s="81">
        <v>0.55241759393658907</v>
      </c>
      <c r="M240" s="81">
        <v>5.017228293742356</v>
      </c>
      <c r="N240" s="81">
        <v>6.0962338870974824</v>
      </c>
      <c r="O240" s="81">
        <v>6.5178998314076413</v>
      </c>
      <c r="P240" s="81">
        <v>6.5516413095275281</v>
      </c>
      <c r="Q240" s="81">
        <v>0.39636711636245009</v>
      </c>
      <c r="R240" s="81">
        <v>0</v>
      </c>
      <c r="S240" s="81">
        <v>0.55989993500000002</v>
      </c>
      <c r="T240" s="82"/>
      <c r="U240" s="81">
        <v>227360</v>
      </c>
      <c r="V240" s="81">
        <v>356</v>
      </c>
      <c r="W240" s="81">
        <v>7</v>
      </c>
      <c r="X240" s="81">
        <v>1247</v>
      </c>
      <c r="Y240" s="81">
        <v>2124</v>
      </c>
      <c r="Z240" s="81">
        <v>3225</v>
      </c>
      <c r="AA240" s="81">
        <v>1283</v>
      </c>
      <c r="AB240" s="81">
        <v>6372</v>
      </c>
      <c r="AC240" s="81">
        <v>0</v>
      </c>
      <c r="AD240" s="81">
        <v>0.55989993500000002</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2080</v>
      </c>
      <c r="B241" s="80">
        <v>328</v>
      </c>
      <c r="C241" s="80">
        <v>5</v>
      </c>
      <c r="D241" s="80">
        <v>20</v>
      </c>
      <c r="E241" s="80">
        <v>2008</v>
      </c>
      <c r="F241" s="80" t="s">
        <v>84</v>
      </c>
      <c r="G241" s="80" t="s">
        <v>2075</v>
      </c>
      <c r="H241" s="80" t="s">
        <v>2076</v>
      </c>
      <c r="I241" s="177"/>
      <c r="J241" s="81">
        <v>0.72639303972593949</v>
      </c>
      <c r="K241" s="81">
        <v>0.51880056599650726</v>
      </c>
      <c r="L241" s="81">
        <v>0.48900606685015874</v>
      </c>
      <c r="M241" s="81">
        <v>5.4897854455239674</v>
      </c>
      <c r="N241" s="81">
        <v>6.3389311346856161</v>
      </c>
      <c r="O241" s="81">
        <v>6.3437506036040361</v>
      </c>
      <c r="P241" s="81">
        <v>6.2177311095209848</v>
      </c>
      <c r="Q241" s="81">
        <v>0.38267657551343132</v>
      </c>
      <c r="R241" s="81">
        <v>0</v>
      </c>
      <c r="S241" s="81">
        <v>0.46373305664000003</v>
      </c>
      <c r="T241" s="82"/>
      <c r="U241" s="81">
        <v>203131</v>
      </c>
      <c r="V241" s="81">
        <v>356</v>
      </c>
      <c r="W241" s="81">
        <v>7</v>
      </c>
      <c r="X241" s="81">
        <v>1247</v>
      </c>
      <c r="Y241" s="81">
        <v>2116</v>
      </c>
      <c r="Z241" s="81">
        <v>3249</v>
      </c>
      <c r="AA241" s="81">
        <v>1219</v>
      </c>
      <c r="AB241" s="81">
        <v>6253</v>
      </c>
      <c r="AC241" s="81">
        <v>0</v>
      </c>
      <c r="AD241" s="81">
        <v>0.46373305664000003</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2081</v>
      </c>
      <c r="B242" s="80">
        <v>329</v>
      </c>
      <c r="C242" s="80">
        <v>6</v>
      </c>
      <c r="D242" s="80">
        <v>20</v>
      </c>
      <c r="E242" s="80">
        <v>2009</v>
      </c>
      <c r="F242" s="80" t="s">
        <v>85</v>
      </c>
      <c r="G242" s="80" t="s">
        <v>2075</v>
      </c>
      <c r="H242" s="80" t="s">
        <v>2076</v>
      </c>
      <c r="I242" s="177"/>
      <c r="J242" s="81">
        <v>0.59614895744429941</v>
      </c>
      <c r="K242" s="81">
        <v>0.33953059949505365</v>
      </c>
      <c r="L242" s="81">
        <v>0.30398803609264857</v>
      </c>
      <c r="M242" s="81">
        <v>4.92185099737969</v>
      </c>
      <c r="N242" s="81">
        <v>5.8352317015629964</v>
      </c>
      <c r="O242" s="81">
        <v>6.4962242050422958</v>
      </c>
      <c r="P242" s="81">
        <v>5.8279999183385351</v>
      </c>
      <c r="Q242" s="81">
        <v>0.3600497922542289</v>
      </c>
      <c r="R242" s="81">
        <v>0</v>
      </c>
      <c r="S242" s="81">
        <v>0.22280465032000002</v>
      </c>
      <c r="T242" s="82"/>
      <c r="U242" s="81">
        <v>163910</v>
      </c>
      <c r="V242" s="81">
        <v>243</v>
      </c>
      <c r="W242" s="81">
        <v>7</v>
      </c>
      <c r="X242" s="81">
        <v>1348</v>
      </c>
      <c r="Y242" s="81">
        <v>2139</v>
      </c>
      <c r="Z242" s="81">
        <v>3284</v>
      </c>
      <c r="AA242" s="81">
        <v>1173</v>
      </c>
      <c r="AB242" s="81">
        <v>6176</v>
      </c>
      <c r="AC242" s="81">
        <v>0</v>
      </c>
      <c r="AD242" s="81">
        <v>0.22280465032000002</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2082</v>
      </c>
      <c r="B243" s="80">
        <v>330</v>
      </c>
      <c r="C243" s="80">
        <v>7</v>
      </c>
      <c r="D243" s="80">
        <v>20</v>
      </c>
      <c r="E243" s="80">
        <v>2010</v>
      </c>
      <c r="F243" s="80" t="s">
        <v>86</v>
      </c>
      <c r="G243" s="80" t="s">
        <v>2075</v>
      </c>
      <c r="H243" s="80" t="s">
        <v>2076</v>
      </c>
      <c r="I243" s="177"/>
      <c r="J243" s="81">
        <v>0.59929466002115317</v>
      </c>
      <c r="K243" s="81">
        <v>0.37907129950140478</v>
      </c>
      <c r="L243" s="81">
        <v>0.29353959016498976</v>
      </c>
      <c r="M243" s="81">
        <v>5.3357442838580278</v>
      </c>
      <c r="N243" s="81">
        <v>5.7741521450680189</v>
      </c>
      <c r="O243" s="81">
        <v>6.4937430957123992</v>
      </c>
      <c r="P243" s="81">
        <v>5.8294987608945634</v>
      </c>
      <c r="Q243" s="81">
        <v>0.37149681648255117</v>
      </c>
      <c r="R243" s="81">
        <v>0</v>
      </c>
      <c r="S243" s="81">
        <v>0.49987566750000001</v>
      </c>
      <c r="T243" s="82"/>
      <c r="U243" s="81">
        <v>154784</v>
      </c>
      <c r="V243" s="81">
        <v>243</v>
      </c>
      <c r="W243" s="81">
        <v>7</v>
      </c>
      <c r="X243" s="81">
        <v>1348</v>
      </c>
      <c r="Y243" s="81">
        <v>2152</v>
      </c>
      <c r="Z243" s="81">
        <v>3298</v>
      </c>
      <c r="AA243" s="81">
        <v>1144</v>
      </c>
      <c r="AB243" s="81">
        <v>6106</v>
      </c>
      <c r="AC243" s="81">
        <v>0</v>
      </c>
      <c r="AD243" s="81">
        <v>0.49987566750000001</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2083</v>
      </c>
      <c r="B244" s="80">
        <v>331</v>
      </c>
      <c r="C244" s="80">
        <v>8</v>
      </c>
      <c r="D244" s="80">
        <v>20</v>
      </c>
      <c r="E244" s="80">
        <v>2011</v>
      </c>
      <c r="F244" s="80" t="s">
        <v>87</v>
      </c>
      <c r="G244" s="80" t="s">
        <v>2075</v>
      </c>
      <c r="H244" s="80" t="s">
        <v>2076</v>
      </c>
      <c r="I244" s="177"/>
      <c r="J244" s="81">
        <v>0.92090801563205726</v>
      </c>
      <c r="K244" s="81">
        <v>0.54180622597678985</v>
      </c>
      <c r="L244" s="81">
        <v>0.23613734737112199</v>
      </c>
      <c r="M244" s="81">
        <v>6.5292765555359784</v>
      </c>
      <c r="N244" s="81">
        <v>7.3851261907489372</v>
      </c>
      <c r="O244" s="81">
        <v>6.2939981452250739</v>
      </c>
      <c r="P244" s="81">
        <v>5.6412415311637467</v>
      </c>
      <c r="Q244" s="81">
        <v>0.4224032826262088</v>
      </c>
      <c r="R244" s="81">
        <v>0</v>
      </c>
      <c r="S244" s="81">
        <v>0.50545480800000009</v>
      </c>
      <c r="T244" s="82"/>
      <c r="U244" s="81">
        <v>192098</v>
      </c>
      <c r="V244" s="81">
        <v>243</v>
      </c>
      <c r="W244" s="81">
        <v>7</v>
      </c>
      <c r="X244" s="81">
        <v>1348</v>
      </c>
      <c r="Y244" s="81">
        <v>2175</v>
      </c>
      <c r="Z244" s="81">
        <v>3266</v>
      </c>
      <c r="AA244" s="81">
        <v>1140</v>
      </c>
      <c r="AB244" s="81">
        <v>6019</v>
      </c>
      <c r="AC244" s="81">
        <v>0</v>
      </c>
      <c r="AD244" s="81">
        <v>0.50545480800000009</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2084</v>
      </c>
      <c r="B245" s="80">
        <v>332</v>
      </c>
      <c r="C245" s="80">
        <v>9</v>
      </c>
      <c r="D245" s="80">
        <v>20</v>
      </c>
      <c r="E245" s="80">
        <v>2012</v>
      </c>
      <c r="F245" s="80" t="s">
        <v>88</v>
      </c>
      <c r="G245" s="80" t="s">
        <v>2075</v>
      </c>
      <c r="H245" s="80" t="s">
        <v>2076</v>
      </c>
      <c r="I245" s="177"/>
      <c r="J245" s="81">
        <v>0.79040018118007993</v>
      </c>
      <c r="K245" s="81">
        <v>0.5270948278434624</v>
      </c>
      <c r="L245" s="81">
        <v>0.23300913977956589</v>
      </c>
      <c r="M245" s="81">
        <v>6.6976052081604909</v>
      </c>
      <c r="N245" s="81">
        <v>8.3499036739778596</v>
      </c>
      <c r="O245" s="81">
        <v>6.1966704025799739</v>
      </c>
      <c r="P245" s="81">
        <v>5.683291303801604</v>
      </c>
      <c r="Q245" s="81">
        <v>0.45054389343531265</v>
      </c>
      <c r="R245" s="81">
        <v>0</v>
      </c>
      <c r="S245" s="81">
        <v>0.61905527863999998</v>
      </c>
      <c r="T245" s="82"/>
      <c r="U245" s="81">
        <v>165122</v>
      </c>
      <c r="V245" s="81">
        <v>243</v>
      </c>
      <c r="W245" s="81">
        <v>7</v>
      </c>
      <c r="X245" s="81">
        <v>1348</v>
      </c>
      <c r="Y245" s="81">
        <v>2169</v>
      </c>
      <c r="Z245" s="81">
        <v>3241</v>
      </c>
      <c r="AA245" s="81">
        <v>1142</v>
      </c>
      <c r="AB245" s="81">
        <v>5909</v>
      </c>
      <c r="AC245" s="81">
        <v>0</v>
      </c>
      <c r="AD245" s="81">
        <v>0.61905527863999998</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2085</v>
      </c>
      <c r="B246" s="80">
        <v>333</v>
      </c>
      <c r="C246" s="80">
        <v>10</v>
      </c>
      <c r="D246" s="80">
        <v>20</v>
      </c>
      <c r="E246" s="80">
        <v>2013</v>
      </c>
      <c r="F246" s="80" t="s">
        <v>89</v>
      </c>
      <c r="G246" s="80" t="s">
        <v>2075</v>
      </c>
      <c r="H246" s="80" t="s">
        <v>2076</v>
      </c>
      <c r="I246" s="177"/>
      <c r="J246" s="81">
        <v>0.90871367144341997</v>
      </c>
      <c r="K246" s="81">
        <v>0.43489227598295604</v>
      </c>
      <c r="L246" s="81">
        <v>0.21452947652892404</v>
      </c>
      <c r="M246" s="81">
        <v>6.8649639897535968</v>
      </c>
      <c r="N246" s="81">
        <v>8.6122007029858541</v>
      </c>
      <c r="O246" s="81">
        <v>5.942806783835036</v>
      </c>
      <c r="P246" s="81">
        <v>5.6547516972527374</v>
      </c>
      <c r="Q246" s="81">
        <v>0.45377156089046139</v>
      </c>
      <c r="R246" s="81">
        <v>0</v>
      </c>
      <c r="S246" s="81">
        <v>1.1398497399999998</v>
      </c>
      <c r="T246" s="82"/>
      <c r="U246" s="81">
        <v>188881</v>
      </c>
      <c r="V246" s="81">
        <v>243</v>
      </c>
      <c r="W246" s="81">
        <v>7</v>
      </c>
      <c r="X246" s="81">
        <v>1348</v>
      </c>
      <c r="Y246" s="81">
        <v>2174</v>
      </c>
      <c r="Z246" s="81">
        <v>3247</v>
      </c>
      <c r="AA246" s="81">
        <v>1132</v>
      </c>
      <c r="AB246" s="81">
        <v>5866</v>
      </c>
      <c r="AC246" s="81">
        <v>0</v>
      </c>
      <c r="AD246" s="81">
        <v>1.1398497399999998</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2086</v>
      </c>
      <c r="B247" s="80">
        <v>334</v>
      </c>
      <c r="C247" s="80">
        <v>11</v>
      </c>
      <c r="D247" s="80">
        <v>20</v>
      </c>
      <c r="E247" s="80">
        <v>2014</v>
      </c>
      <c r="F247" s="80" t="s">
        <v>90</v>
      </c>
      <c r="G247" s="80" t="s">
        <v>2075</v>
      </c>
      <c r="H247" s="80" t="s">
        <v>2076</v>
      </c>
      <c r="I247" s="177"/>
      <c r="J247" s="81">
        <v>0.91502553689060218</v>
      </c>
      <c r="K247" s="81">
        <v>0.48272247285378733</v>
      </c>
      <c r="L247" s="81">
        <v>0.83861470044813835</v>
      </c>
      <c r="M247" s="81">
        <v>6.9050074398861723</v>
      </c>
      <c r="N247" s="81">
        <v>8.4248944542293405</v>
      </c>
      <c r="O247" s="81">
        <v>5.6512481945665902</v>
      </c>
      <c r="P247" s="81">
        <v>5.7293546457485274</v>
      </c>
      <c r="Q247" s="81">
        <v>0.42913885942265606</v>
      </c>
      <c r="R247" s="81">
        <v>0</v>
      </c>
      <c r="S247" s="81">
        <v>0.54715025337000001</v>
      </c>
      <c r="T247" s="82"/>
      <c r="U247" s="81">
        <v>211693</v>
      </c>
      <c r="V247" s="81">
        <v>227</v>
      </c>
      <c r="W247" s="81">
        <v>22</v>
      </c>
      <c r="X247" s="81">
        <v>1355</v>
      </c>
      <c r="Y247" s="81">
        <v>2170</v>
      </c>
      <c r="Z247" s="81">
        <v>3252</v>
      </c>
      <c r="AA247" s="81">
        <v>1141</v>
      </c>
      <c r="AB247" s="81">
        <v>5782</v>
      </c>
      <c r="AC247" s="81">
        <v>0</v>
      </c>
      <c r="AD247" s="81">
        <v>0.54715025337000001</v>
      </c>
      <c r="AE247" s="82"/>
      <c r="AF247" s="81">
        <v>1239565.0868675888</v>
      </c>
      <c r="AG247" s="81">
        <v>395543.12119952764</v>
      </c>
      <c r="AH247" s="81">
        <v>213025.27940972574</v>
      </c>
      <c r="AI247" s="81">
        <v>8959811.7545884531</v>
      </c>
      <c r="AJ247" s="81">
        <v>12003998.438564701</v>
      </c>
      <c r="AK247" s="81">
        <v>0</v>
      </c>
      <c r="AL247" s="81">
        <v>0</v>
      </c>
      <c r="AM247" s="81">
        <v>793782.19833105779</v>
      </c>
      <c r="AN247" s="81">
        <v>0</v>
      </c>
      <c r="AO247" s="81">
        <v>0</v>
      </c>
      <c r="AP247" s="82"/>
      <c r="AQ247" s="81">
        <v>10</v>
      </c>
      <c r="AR247" s="81">
        <v>0</v>
      </c>
      <c r="AS247" s="81">
        <v>0</v>
      </c>
      <c r="AT247" s="81">
        <v>0</v>
      </c>
      <c r="AU247" s="81">
        <v>0</v>
      </c>
      <c r="AV247" s="81">
        <v>0</v>
      </c>
      <c r="AW247" s="81" t="s">
        <v>564</v>
      </c>
      <c r="AX247" s="82"/>
      <c r="AY247" s="81">
        <v>29.8</v>
      </c>
      <c r="AZ247" s="81">
        <v>0</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2087</v>
      </c>
      <c r="B248" s="80">
        <v>335</v>
      </c>
      <c r="C248" s="80">
        <v>12</v>
      </c>
      <c r="D248" s="80">
        <v>20</v>
      </c>
      <c r="E248" s="80">
        <v>2015</v>
      </c>
      <c r="F248" s="80" t="s">
        <v>91</v>
      </c>
      <c r="G248" s="80" t="s">
        <v>2075</v>
      </c>
      <c r="H248" s="80" t="s">
        <v>2076</v>
      </c>
      <c r="I248" s="177"/>
      <c r="J248" s="81">
        <v>0.85648033880868879</v>
      </c>
      <c r="K248" s="81">
        <v>0.50403823688112581</v>
      </c>
      <c r="L248" s="81">
        <v>1.0131247346793522</v>
      </c>
      <c r="M248" s="81">
        <v>7.1503086569295347</v>
      </c>
      <c r="N248" s="81">
        <v>7.7429074800104321</v>
      </c>
      <c r="O248" s="81">
        <v>5.583549818504129</v>
      </c>
      <c r="P248" s="81">
        <v>5.7891408528042598</v>
      </c>
      <c r="Q248" s="81">
        <v>0.41661807965116188</v>
      </c>
      <c r="R248" s="81">
        <v>0</v>
      </c>
      <c r="S248" s="81">
        <v>0.47035084799999999</v>
      </c>
      <c r="T248" s="82"/>
      <c r="U248" s="81">
        <v>183085</v>
      </c>
      <c r="V248" s="81">
        <v>227</v>
      </c>
      <c r="W248" s="81">
        <v>22</v>
      </c>
      <c r="X248" s="81">
        <v>1355</v>
      </c>
      <c r="Y248" s="81">
        <v>2171</v>
      </c>
      <c r="Z248" s="81">
        <v>3244</v>
      </c>
      <c r="AA248" s="81">
        <v>1152</v>
      </c>
      <c r="AB248" s="81">
        <v>5734</v>
      </c>
      <c r="AC248" s="81">
        <v>0</v>
      </c>
      <c r="AD248" s="81">
        <v>0.47035084799999999</v>
      </c>
      <c r="AE248" s="82"/>
      <c r="AF248" s="81">
        <v>1135839.4008585725</v>
      </c>
      <c r="AG248" s="81">
        <v>372833.76725485461</v>
      </c>
      <c r="AH248" s="81">
        <v>215254.75898649116</v>
      </c>
      <c r="AI248" s="81">
        <v>8748570.1350973193</v>
      </c>
      <c r="AJ248" s="81">
        <v>11466857.537767475</v>
      </c>
      <c r="AK248" s="81">
        <v>0</v>
      </c>
      <c r="AL248" s="81">
        <v>0</v>
      </c>
      <c r="AM248" s="81">
        <v>785820.64677465905</v>
      </c>
      <c r="AN248" s="81">
        <v>0</v>
      </c>
      <c r="AO248" s="81">
        <v>0</v>
      </c>
      <c r="AP248" s="82"/>
      <c r="AQ248" s="81">
        <v>10</v>
      </c>
      <c r="AR248" s="81">
        <v>0</v>
      </c>
      <c r="AS248" s="81">
        <v>0</v>
      </c>
      <c r="AT248" s="81">
        <v>0</v>
      </c>
      <c r="AU248" s="81">
        <v>0</v>
      </c>
      <c r="AV248" s="81">
        <v>0</v>
      </c>
      <c r="AW248" s="81" t="s">
        <v>564</v>
      </c>
      <c r="AX248" s="82"/>
      <c r="AY248" s="81">
        <v>29.8</v>
      </c>
      <c r="AZ248" s="81">
        <v>0</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2088</v>
      </c>
      <c r="B249" s="80">
        <v>336</v>
      </c>
      <c r="C249" s="80">
        <v>13</v>
      </c>
      <c r="D249" s="80">
        <v>20</v>
      </c>
      <c r="E249" s="80">
        <v>2016</v>
      </c>
      <c r="F249" s="80" t="s">
        <v>92</v>
      </c>
      <c r="G249" s="80" t="s">
        <v>2075</v>
      </c>
      <c r="H249" s="80" t="s">
        <v>2076</v>
      </c>
      <c r="I249" s="177"/>
      <c r="J249" s="81">
        <v>1.0105608290122856</v>
      </c>
      <c r="K249" s="81">
        <v>0.49936799287520706</v>
      </c>
      <c r="L249" s="81">
        <v>1.0787165266912342</v>
      </c>
      <c r="M249" s="81">
        <v>6.2757171309966324</v>
      </c>
      <c r="N249" s="81">
        <v>7.9932399559901253</v>
      </c>
      <c r="O249" s="81">
        <v>5.5684553211617338</v>
      </c>
      <c r="P249" s="81">
        <v>5.6021063899720085</v>
      </c>
      <c r="Q249" s="81">
        <v>0.40309698294740376</v>
      </c>
      <c r="R249" s="81">
        <v>0</v>
      </c>
      <c r="S249" s="81">
        <v>0.61697612867000007</v>
      </c>
      <c r="T249" s="82"/>
      <c r="U249" s="81">
        <v>228755</v>
      </c>
      <c r="V249" s="81">
        <v>227</v>
      </c>
      <c r="W249" s="81">
        <v>22</v>
      </c>
      <c r="X249" s="81">
        <v>1355</v>
      </c>
      <c r="Y249" s="81">
        <v>2176</v>
      </c>
      <c r="Z249" s="81">
        <v>3275</v>
      </c>
      <c r="AA249" s="81">
        <v>1153</v>
      </c>
      <c r="AB249" s="81">
        <v>5707</v>
      </c>
      <c r="AC249" s="81">
        <v>0</v>
      </c>
      <c r="AD249" s="81">
        <v>0.61697612867000007</v>
      </c>
      <c r="AE249" s="82"/>
      <c r="AF249" s="81">
        <v>1406304.6808327411</v>
      </c>
      <c r="AG249" s="81">
        <v>355165.00210126769</v>
      </c>
      <c r="AH249" s="81">
        <v>179654.08233718149</v>
      </c>
      <c r="AI249" s="81">
        <v>9286260.5333075114</v>
      </c>
      <c r="AJ249" s="81">
        <v>11295271.3090217</v>
      </c>
      <c r="AK249" s="81">
        <v>0</v>
      </c>
      <c r="AL249" s="81">
        <v>0</v>
      </c>
      <c r="AM249" s="81">
        <v>782728.04085303005</v>
      </c>
      <c r="AN249" s="81">
        <v>0</v>
      </c>
      <c r="AO249" s="81">
        <v>0</v>
      </c>
      <c r="AP249" s="82"/>
      <c r="AQ249" s="81">
        <v>10</v>
      </c>
      <c r="AR249" s="81">
        <v>0</v>
      </c>
      <c r="AS249" s="81">
        <v>0</v>
      </c>
      <c r="AT249" s="81">
        <v>0</v>
      </c>
      <c r="AU249" s="81">
        <v>0</v>
      </c>
      <c r="AV249" s="81">
        <v>0</v>
      </c>
      <c r="AW249" s="81" t="s">
        <v>564</v>
      </c>
      <c r="AX249" s="82"/>
      <c r="AY249" s="81">
        <v>29.8</v>
      </c>
      <c r="AZ249" s="81">
        <v>0</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2089</v>
      </c>
      <c r="B250" s="80">
        <v>337</v>
      </c>
      <c r="C250" s="80">
        <v>14</v>
      </c>
      <c r="D250" s="80">
        <v>20</v>
      </c>
      <c r="E250" s="80">
        <v>2017</v>
      </c>
      <c r="F250" s="80" t="s">
        <v>71</v>
      </c>
      <c r="G250" s="80" t="s">
        <v>2075</v>
      </c>
      <c r="H250" s="80" t="s">
        <v>2076</v>
      </c>
      <c r="I250" s="177"/>
      <c r="J250" s="81">
        <v>0.80053238832586304</v>
      </c>
      <c r="K250" s="81">
        <v>0.49224255024767488</v>
      </c>
      <c r="L250" s="81">
        <v>0.92378323789361083</v>
      </c>
      <c r="M250" s="81">
        <v>5.6480277906326961</v>
      </c>
      <c r="N250" s="81">
        <v>6.9367472761641196</v>
      </c>
      <c r="O250" s="81">
        <v>5.4575208346199098</v>
      </c>
      <c r="P250" s="81">
        <v>5.4845440041163132</v>
      </c>
      <c r="Q250" s="81">
        <v>0.38487421270680899</v>
      </c>
      <c r="R250" s="81">
        <v>0</v>
      </c>
      <c r="S250" s="81">
        <v>0.64123589008000004</v>
      </c>
      <c r="T250" s="82"/>
      <c r="U250" s="81">
        <v>231161</v>
      </c>
      <c r="V250" s="81">
        <v>227</v>
      </c>
      <c r="W250" s="81">
        <v>22</v>
      </c>
      <c r="X250" s="81">
        <v>1355</v>
      </c>
      <c r="Y250" s="81">
        <v>2165</v>
      </c>
      <c r="Z250" s="81">
        <v>3263</v>
      </c>
      <c r="AA250" s="81">
        <v>1136</v>
      </c>
      <c r="AB250" s="81">
        <v>5635</v>
      </c>
      <c r="AC250" s="81">
        <v>0</v>
      </c>
      <c r="AD250" s="81">
        <v>0.64123589008000004</v>
      </c>
      <c r="AE250" s="82"/>
      <c r="AF250" s="81">
        <v>1243010.1199202309</v>
      </c>
      <c r="AG250" s="81">
        <v>365386.52175691217</v>
      </c>
      <c r="AH250" s="81">
        <v>206936.43353202631</v>
      </c>
      <c r="AI250" s="81">
        <v>9747446.1806870122</v>
      </c>
      <c r="AJ250" s="81">
        <v>11392342.15725782</v>
      </c>
      <c r="AK250" s="81">
        <v>0</v>
      </c>
      <c r="AL250" s="81">
        <v>0</v>
      </c>
      <c r="AM250" s="81">
        <v>774062.38105854287</v>
      </c>
      <c r="AN250" s="81">
        <v>0</v>
      </c>
      <c r="AO250" s="81">
        <v>0</v>
      </c>
      <c r="AP250" s="82"/>
      <c r="AQ250" s="81">
        <v>11</v>
      </c>
      <c r="AR250" s="81">
        <v>0</v>
      </c>
      <c r="AS250" s="81">
        <v>0</v>
      </c>
      <c r="AT250" s="81">
        <v>0</v>
      </c>
      <c r="AU250" s="81">
        <v>0</v>
      </c>
      <c r="AV250" s="81">
        <v>0</v>
      </c>
      <c r="AW250" s="81" t="s">
        <v>564</v>
      </c>
      <c r="AX250" s="82"/>
      <c r="AY250" s="81">
        <v>35.1</v>
      </c>
      <c r="AZ250" s="81">
        <v>0</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2090</v>
      </c>
      <c r="B251" s="80">
        <v>338</v>
      </c>
      <c r="C251" s="80">
        <v>15</v>
      </c>
      <c r="D251" s="80">
        <v>20</v>
      </c>
      <c r="E251" s="80">
        <v>2018</v>
      </c>
      <c r="F251" s="80" t="s">
        <v>93</v>
      </c>
      <c r="G251" s="80" t="s">
        <v>2075</v>
      </c>
      <c r="H251" s="80" t="s">
        <v>2076</v>
      </c>
      <c r="I251" s="177"/>
      <c r="J251" s="81">
        <v>0.6555309530301614</v>
      </c>
      <c r="K251" s="81">
        <v>0.43921920057505737</v>
      </c>
      <c r="L251" s="81">
        <v>0.81811498044115549</v>
      </c>
      <c r="M251" s="81">
        <v>5.0018145487724768</v>
      </c>
      <c r="N251" s="81">
        <v>5.3605833636262679</v>
      </c>
      <c r="O251" s="81">
        <v>5.2909821129851977</v>
      </c>
      <c r="P251" s="81">
        <v>5.4299495513049916</v>
      </c>
      <c r="Q251" s="81">
        <v>0.35315093380765394</v>
      </c>
      <c r="R251" s="81">
        <v>0</v>
      </c>
      <c r="S251" s="81">
        <v>0.60037354190000003</v>
      </c>
      <c r="T251" s="82"/>
      <c r="U251" s="81">
        <v>219845</v>
      </c>
      <c r="V251" s="81">
        <v>227</v>
      </c>
      <c r="W251" s="81">
        <v>22</v>
      </c>
      <c r="X251" s="81">
        <v>1355</v>
      </c>
      <c r="Y251" s="81">
        <v>2168</v>
      </c>
      <c r="Z251" s="81">
        <v>3224</v>
      </c>
      <c r="AA251" s="81">
        <v>1136</v>
      </c>
      <c r="AB251" s="81">
        <v>5572</v>
      </c>
      <c r="AC251" s="81">
        <v>0</v>
      </c>
      <c r="AD251" s="81">
        <v>0.60037354190000003</v>
      </c>
      <c r="AE251" s="82"/>
      <c r="AF251" s="81">
        <v>1151977.813369303</v>
      </c>
      <c r="AG251" s="81">
        <v>320857.73603204399</v>
      </c>
      <c r="AH251" s="81">
        <v>193421.68274079621</v>
      </c>
      <c r="AI251" s="81">
        <v>9580279.0261578597</v>
      </c>
      <c r="AJ251" s="81">
        <v>10187216.017514881</v>
      </c>
      <c r="AK251" s="81">
        <v>0</v>
      </c>
      <c r="AL251" s="81">
        <v>0</v>
      </c>
      <c r="AM251" s="81">
        <v>766991.98888530745</v>
      </c>
      <c r="AN251" s="81">
        <v>0</v>
      </c>
      <c r="AO251" s="81">
        <v>0</v>
      </c>
      <c r="AP251" s="82"/>
      <c r="AQ251" s="81">
        <v>11</v>
      </c>
      <c r="AR251" s="81">
        <v>0</v>
      </c>
      <c r="AS251" s="81">
        <v>0</v>
      </c>
      <c r="AT251" s="81">
        <v>0</v>
      </c>
      <c r="AU251" s="81">
        <v>0</v>
      </c>
      <c r="AV251" s="81">
        <v>0</v>
      </c>
      <c r="AW251" s="81" t="s">
        <v>564</v>
      </c>
      <c r="AX251" s="82"/>
      <c r="AY251" s="81">
        <v>34.799999999999997</v>
      </c>
      <c r="AZ251" s="81">
        <v>0</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2091</v>
      </c>
      <c r="B252" s="80">
        <v>339</v>
      </c>
      <c r="C252" s="80">
        <v>16</v>
      </c>
      <c r="D252" s="80">
        <v>20</v>
      </c>
      <c r="E252" s="80">
        <v>2019</v>
      </c>
      <c r="F252" s="80" t="s">
        <v>73</v>
      </c>
      <c r="G252" s="80" t="s">
        <v>2075</v>
      </c>
      <c r="H252" s="80" t="s">
        <v>2076</v>
      </c>
      <c r="I252" s="177"/>
      <c r="J252" s="81">
        <v>0.56552164327320165</v>
      </c>
      <c r="K252" s="81">
        <v>0.40759384558002554</v>
      </c>
      <c r="L252" s="81">
        <v>0.8249199577742854</v>
      </c>
      <c r="M252" s="81">
        <v>4.4575840651047933</v>
      </c>
      <c r="N252" s="81">
        <v>5.7018298991476843</v>
      </c>
      <c r="O252" s="81">
        <v>5.1112616058176252</v>
      </c>
      <c r="P252" s="81">
        <v>5.3745775965848352</v>
      </c>
      <c r="Q252" s="81">
        <v>0.34211353132086891</v>
      </c>
      <c r="R252" s="81">
        <v>0</v>
      </c>
      <c r="S252" s="81">
        <v>0</v>
      </c>
      <c r="T252" s="82"/>
      <c r="U252" s="81">
        <v>199413</v>
      </c>
      <c r="V252" s="81">
        <v>227</v>
      </c>
      <c r="W252" s="81">
        <v>22</v>
      </c>
      <c r="X252" s="81">
        <v>1355</v>
      </c>
      <c r="Y252" s="81">
        <v>2188</v>
      </c>
      <c r="Z252" s="81">
        <v>3200</v>
      </c>
      <c r="AA252" s="81">
        <v>1116</v>
      </c>
      <c r="AB252" s="81">
        <v>5544</v>
      </c>
      <c r="AC252" s="81">
        <v>0</v>
      </c>
      <c r="AD252" s="81">
        <v>0</v>
      </c>
      <c r="AE252" s="82"/>
      <c r="AF252" s="81">
        <v>1044227.685803702</v>
      </c>
      <c r="AG252" s="81">
        <v>313051.79048095917</v>
      </c>
      <c r="AH252" s="81">
        <v>207597.92836139261</v>
      </c>
      <c r="AI252" s="81">
        <v>8912017.6516301893</v>
      </c>
      <c r="AJ252" s="81">
        <v>11108397.103236768</v>
      </c>
      <c r="AK252" s="81">
        <v>0</v>
      </c>
      <c r="AL252" s="81">
        <v>0</v>
      </c>
      <c r="AM252" s="81">
        <v>755051.06479034491</v>
      </c>
      <c r="AN252" s="81">
        <v>0</v>
      </c>
      <c r="AO252" s="81">
        <v>0</v>
      </c>
      <c r="AP252" s="82"/>
      <c r="AQ252" s="81">
        <v>11</v>
      </c>
      <c r="AR252" s="81">
        <v>0</v>
      </c>
      <c r="AS252" s="81">
        <v>0</v>
      </c>
      <c r="AT252" s="81">
        <v>0</v>
      </c>
      <c r="AU252" s="81">
        <v>0</v>
      </c>
      <c r="AV252" s="81">
        <v>0</v>
      </c>
      <c r="AW252" s="81" t="s">
        <v>564</v>
      </c>
      <c r="AX252" s="82"/>
      <c r="AY252" s="81">
        <v>35.1</v>
      </c>
      <c r="AZ252" s="81">
        <v>0</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2092</v>
      </c>
      <c r="B253" s="80">
        <v>340</v>
      </c>
      <c r="C253" s="80">
        <v>17</v>
      </c>
      <c r="D253" s="80">
        <v>20</v>
      </c>
      <c r="E253" s="80">
        <v>2020</v>
      </c>
      <c r="F253" s="80" t="s">
        <v>218</v>
      </c>
      <c r="G253" s="80" t="s">
        <v>2075</v>
      </c>
      <c r="H253" s="80" t="s">
        <v>2076</v>
      </c>
      <c r="I253" s="177"/>
      <c r="J253" s="81">
        <v>0.50468412036837018</v>
      </c>
      <c r="K253" s="81">
        <v>0.41974919396924321</v>
      </c>
      <c r="L253" s="81">
        <v>1.0837478606970168</v>
      </c>
      <c r="M253" s="81">
        <v>3.7544829669967497</v>
      </c>
      <c r="N253" s="81">
        <v>5.1997730235980137</v>
      </c>
      <c r="O253" s="81">
        <v>4.4474008725846694</v>
      </c>
      <c r="P253" s="81">
        <v>5.0132547968283054</v>
      </c>
      <c r="Q253" s="81">
        <v>0.32258750882657555</v>
      </c>
      <c r="R253" s="81">
        <v>0</v>
      </c>
      <c r="S253" s="81">
        <v>0</v>
      </c>
      <c r="T253" s="82"/>
      <c r="U253" s="81">
        <v>138997</v>
      </c>
      <c r="V253" s="81">
        <v>201</v>
      </c>
      <c r="W253" s="81">
        <v>42</v>
      </c>
      <c r="X253" s="81">
        <v>1285</v>
      </c>
      <c r="Y253" s="81">
        <v>2196</v>
      </c>
      <c r="Z253" s="81">
        <v>3178</v>
      </c>
      <c r="AA253" s="81">
        <v>1131</v>
      </c>
      <c r="AB253" s="81">
        <v>5471</v>
      </c>
      <c r="AC253" s="81">
        <v>0</v>
      </c>
      <c r="AD253" s="81">
        <v>0</v>
      </c>
      <c r="AE253" s="82"/>
      <c r="AF253" s="81">
        <v>864928.05687116098</v>
      </c>
      <c r="AG253" s="81">
        <v>296348.85881245398</v>
      </c>
      <c r="AH253" s="81">
        <v>301123.95689744246</v>
      </c>
      <c r="AI253" s="81">
        <v>7237878.630227644</v>
      </c>
      <c r="AJ253" s="81">
        <v>9532756.5152098164</v>
      </c>
      <c r="AK253" s="81"/>
      <c r="AL253" s="81"/>
      <c r="AM253" s="81">
        <v>714026.28407777636</v>
      </c>
      <c r="AN253" s="81"/>
      <c r="AO253" s="81"/>
      <c r="AP253" s="82"/>
      <c r="AQ253" s="81">
        <v>11</v>
      </c>
      <c r="AR253" s="81">
        <v>0</v>
      </c>
      <c r="AS253" s="81">
        <v>0</v>
      </c>
      <c r="AT253" s="81">
        <v>0</v>
      </c>
      <c r="AU253" s="81">
        <v>0</v>
      </c>
      <c r="AV253" s="81">
        <v>0</v>
      </c>
      <c r="AW253" s="81">
        <v>0</v>
      </c>
      <c r="AX253" s="82"/>
      <c r="AY253" s="81">
        <v>35.1</v>
      </c>
      <c r="AZ253" s="81">
        <v>0</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2093</v>
      </c>
      <c r="B254" s="80">
        <v>340</v>
      </c>
      <c r="C254" s="80">
        <v>18</v>
      </c>
      <c r="D254" s="80">
        <v>20</v>
      </c>
      <c r="E254" s="80">
        <v>2021</v>
      </c>
      <c r="F254" s="80" t="s">
        <v>75</v>
      </c>
      <c r="G254" s="174" t="s">
        <v>2075</v>
      </c>
      <c r="H254" s="80" t="s">
        <v>2076</v>
      </c>
      <c r="I254" s="177"/>
      <c r="J254" s="81">
        <v>0.4202099914548299</v>
      </c>
      <c r="K254" s="81">
        <v>0.440370090061667</v>
      </c>
      <c r="L254" s="81">
        <v>1.2103563499218957</v>
      </c>
      <c r="M254" s="81">
        <v>3.760016285228073</v>
      </c>
      <c r="N254" s="81">
        <v>5.0943319234305129</v>
      </c>
      <c r="O254" s="81">
        <v>4.2621028602916367</v>
      </c>
      <c r="P254" s="81">
        <v>5.0907269411942897</v>
      </c>
      <c r="Q254" s="81">
        <v>0.3210884505953564</v>
      </c>
      <c r="R254" s="81">
        <v>0</v>
      </c>
      <c r="S254" s="81">
        <v>0</v>
      </c>
      <c r="T254" s="82"/>
      <c r="U254" s="81">
        <v>152123</v>
      </c>
      <c r="V254" s="81">
        <v>201</v>
      </c>
      <c r="W254" s="81">
        <v>42</v>
      </c>
      <c r="X254" s="81">
        <v>1285</v>
      </c>
      <c r="Y254" s="81">
        <v>2218</v>
      </c>
      <c r="Z254" s="81">
        <v>3136</v>
      </c>
      <c r="AA254" s="81">
        <v>1120</v>
      </c>
      <c r="AB254" s="81">
        <v>5381</v>
      </c>
      <c r="AC254" s="81">
        <v>0</v>
      </c>
      <c r="AD254" s="81">
        <v>0</v>
      </c>
      <c r="AE254" s="82"/>
      <c r="AF254" s="81">
        <v>883116.39454482822</v>
      </c>
      <c r="AG254" s="81">
        <v>322437.68886008236</v>
      </c>
      <c r="AH254" s="81">
        <v>324774.72580346325</v>
      </c>
      <c r="AI254" s="81">
        <v>8333662.3012677422</v>
      </c>
      <c r="AJ254" s="81">
        <v>10164530.595115792</v>
      </c>
      <c r="AK254" s="81">
        <v>0</v>
      </c>
      <c r="AL254" s="81">
        <v>0</v>
      </c>
      <c r="AM254" s="81">
        <v>706330.98029378743</v>
      </c>
      <c r="AN254" s="81">
        <v>0</v>
      </c>
      <c r="AO254" s="81">
        <v>0</v>
      </c>
      <c r="AP254" s="82"/>
      <c r="AQ254" s="81">
        <v>11</v>
      </c>
      <c r="AR254" s="81">
        <v>0</v>
      </c>
      <c r="AS254" s="81">
        <v>0</v>
      </c>
      <c r="AT254" s="81">
        <v>0</v>
      </c>
      <c r="AU254" s="81">
        <v>0</v>
      </c>
      <c r="AV254" s="81">
        <v>0</v>
      </c>
      <c r="AW254" s="81"/>
      <c r="AX254" s="82"/>
      <c r="AY254" s="81">
        <v>35.1</v>
      </c>
      <c r="AZ254" s="81">
        <v>0</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2094</v>
      </c>
      <c r="B255" s="80">
        <v>340</v>
      </c>
      <c r="C255" s="80">
        <v>19</v>
      </c>
      <c r="D255" s="80">
        <v>20</v>
      </c>
      <c r="E255" s="80">
        <v>2022</v>
      </c>
      <c r="F255" s="80" t="s">
        <v>568</v>
      </c>
      <c r="G255" s="174" t="s">
        <v>2075</v>
      </c>
      <c r="H255" s="80" t="s">
        <v>2076</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11</v>
      </c>
      <c r="AR255" s="81">
        <v>0</v>
      </c>
      <c r="AS255" s="81">
        <v>0</v>
      </c>
      <c r="AT255" s="81">
        <v>0</v>
      </c>
      <c r="AU255" s="81">
        <v>0</v>
      </c>
      <c r="AV255" s="81">
        <v>0</v>
      </c>
      <c r="AW255" s="81"/>
      <c r="AX255" s="82"/>
      <c r="AY255" s="81">
        <v>35.1</v>
      </c>
      <c r="AZ255" s="81">
        <v>0</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2095</v>
      </c>
      <c r="B256" s="80">
        <v>120</v>
      </c>
      <c r="C256" s="80">
        <v>1</v>
      </c>
      <c r="D256" s="80">
        <v>8</v>
      </c>
      <c r="E256" s="80">
        <v>1990</v>
      </c>
      <c r="F256" s="80" t="s">
        <v>562</v>
      </c>
      <c r="G256" s="80" t="s">
        <v>2096</v>
      </c>
      <c r="H256" s="80" t="s">
        <v>2097</v>
      </c>
      <c r="I256" s="177"/>
      <c r="J256" s="81">
        <v>85.786224677150358</v>
      </c>
      <c r="K256" s="81">
        <v>1.5696773289760539</v>
      </c>
      <c r="L256" s="81">
        <v>0</v>
      </c>
      <c r="M256" s="81">
        <v>4.3591760742853207</v>
      </c>
      <c r="N256" s="81">
        <v>6.7755043782498889</v>
      </c>
      <c r="O256" s="81">
        <v>5.0375421645562435</v>
      </c>
      <c r="P256" s="81">
        <v>8.5663301900138364</v>
      </c>
      <c r="Q256" s="81">
        <v>0.52529460105035863</v>
      </c>
      <c r="R256" s="81">
        <v>3.3229042674047755</v>
      </c>
      <c r="S256" s="81">
        <v>0.63187034873990655</v>
      </c>
      <c r="T256" s="82"/>
      <c r="U256" s="81">
        <v>1803248</v>
      </c>
      <c r="V256" s="81">
        <v>637</v>
      </c>
      <c r="W256" s="81">
        <v>0</v>
      </c>
      <c r="X256" s="81">
        <v>1764</v>
      </c>
      <c r="Y256" s="81">
        <v>2533</v>
      </c>
      <c r="Z256" s="81">
        <v>2072</v>
      </c>
      <c r="AA256" s="81">
        <v>2080</v>
      </c>
      <c r="AB256" s="81">
        <v>8529</v>
      </c>
      <c r="AC256" s="81">
        <v>575533</v>
      </c>
      <c r="AD256" s="81">
        <v>0.63187034873990655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2098</v>
      </c>
      <c r="B257" s="80">
        <v>121</v>
      </c>
      <c r="C257" s="80">
        <v>2</v>
      </c>
      <c r="D257" s="80">
        <v>8</v>
      </c>
      <c r="E257" s="80">
        <v>2005</v>
      </c>
      <c r="F257" s="80" t="s">
        <v>565</v>
      </c>
      <c r="G257" s="80" t="s">
        <v>2096</v>
      </c>
      <c r="H257" s="80" t="s">
        <v>2097</v>
      </c>
      <c r="I257" s="177"/>
      <c r="J257" s="81">
        <v>68.062322299818234</v>
      </c>
      <c r="K257" s="81">
        <v>0.67441066174254061</v>
      </c>
      <c r="L257" s="81">
        <v>2.7732653510899987</v>
      </c>
      <c r="M257" s="81">
        <v>6.4381438489195171</v>
      </c>
      <c r="N257" s="81">
        <v>9.4863692102645878</v>
      </c>
      <c r="O257" s="81">
        <v>7.2274061714354358</v>
      </c>
      <c r="P257" s="81">
        <v>8.1967215180957798</v>
      </c>
      <c r="Q257" s="81">
        <v>0.43885636675416928</v>
      </c>
      <c r="R257" s="81">
        <v>1.9074243421545334</v>
      </c>
      <c r="S257" s="81">
        <v>0.7864308231190168</v>
      </c>
      <c r="T257" s="82"/>
      <c r="U257" s="81">
        <v>1848370</v>
      </c>
      <c r="V257" s="81">
        <v>338</v>
      </c>
      <c r="W257" s="81">
        <v>27</v>
      </c>
      <c r="X257" s="81">
        <v>1273</v>
      </c>
      <c r="Y257" s="81">
        <v>2673</v>
      </c>
      <c r="Z257" s="81">
        <v>3440</v>
      </c>
      <c r="AA257" s="81">
        <v>1630</v>
      </c>
      <c r="AB257" s="81">
        <v>7449</v>
      </c>
      <c r="AC257" s="81">
        <v>337288.5</v>
      </c>
      <c r="AD257" s="81">
        <v>0.7864308231190168</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2099</v>
      </c>
      <c r="B258" s="80">
        <v>122</v>
      </c>
      <c r="C258" s="80">
        <v>3</v>
      </c>
      <c r="D258" s="80">
        <v>8</v>
      </c>
      <c r="E258" s="80">
        <v>2006</v>
      </c>
      <c r="F258" s="80" t="s">
        <v>566</v>
      </c>
      <c r="G258" s="80" t="s">
        <v>2096</v>
      </c>
      <c r="H258" s="80" t="s">
        <v>2097</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2100</v>
      </c>
      <c r="B259" s="80">
        <v>123</v>
      </c>
      <c r="C259" s="80">
        <v>4</v>
      </c>
      <c r="D259" s="80">
        <v>8</v>
      </c>
      <c r="E259" s="80">
        <v>2007</v>
      </c>
      <c r="F259" s="80" t="s">
        <v>567</v>
      </c>
      <c r="G259" s="80" t="s">
        <v>2096</v>
      </c>
      <c r="H259" s="80" t="s">
        <v>2097</v>
      </c>
      <c r="I259" s="177"/>
      <c r="J259" s="81">
        <v>54.277491939163575</v>
      </c>
      <c r="K259" s="81">
        <v>0.74325842755515281</v>
      </c>
      <c r="L259" s="81">
        <v>0.49181240767061618</v>
      </c>
      <c r="M259" s="81">
        <v>6.1227756230379899</v>
      </c>
      <c r="N259" s="81">
        <v>10.335200001947054</v>
      </c>
      <c r="O259" s="81">
        <v>6.8271211257348874</v>
      </c>
      <c r="P259" s="81">
        <v>7.9712487016153313</v>
      </c>
      <c r="Q259" s="81">
        <v>0.44998740109321467</v>
      </c>
      <c r="R259" s="81">
        <v>8.9772003023310454</v>
      </c>
      <c r="S259" s="81">
        <v>0.56024091742721294</v>
      </c>
      <c r="T259" s="82"/>
      <c r="U259" s="81">
        <v>1712561</v>
      </c>
      <c r="V259" s="81">
        <v>362</v>
      </c>
      <c r="W259" s="81">
        <v>5</v>
      </c>
      <c r="X259" s="81">
        <v>1628</v>
      </c>
      <c r="Y259" s="81">
        <v>2680</v>
      </c>
      <c r="Z259" s="81">
        <v>3378</v>
      </c>
      <c r="AA259" s="81">
        <v>1561</v>
      </c>
      <c r="AB259" s="81">
        <v>7234</v>
      </c>
      <c r="AC259" s="81">
        <v>1632979.5</v>
      </c>
      <c r="AD259" s="81">
        <v>0.56024091742721294</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2101</v>
      </c>
      <c r="B260" s="80">
        <v>124</v>
      </c>
      <c r="C260" s="80">
        <v>5</v>
      </c>
      <c r="D260" s="80">
        <v>8</v>
      </c>
      <c r="E260" s="80">
        <v>2008</v>
      </c>
      <c r="F260" s="80" t="s">
        <v>84</v>
      </c>
      <c r="G260" s="80" t="s">
        <v>2096</v>
      </c>
      <c r="H260" s="80" t="s">
        <v>2097</v>
      </c>
      <c r="I260" s="177"/>
      <c r="J260" s="81">
        <v>55.932623114409743</v>
      </c>
      <c r="K260" s="81">
        <v>0.54027840844149755</v>
      </c>
      <c r="L260" s="81">
        <v>0.43327747677483469</v>
      </c>
      <c r="M260" s="81">
        <v>6.7103837055230269</v>
      </c>
      <c r="N260" s="81">
        <v>9.4299593214097008</v>
      </c>
      <c r="O260" s="81">
        <v>6.6346766854559922</v>
      </c>
      <c r="P260" s="81">
        <v>7.8550499660888562</v>
      </c>
      <c r="Q260" s="81">
        <v>0.43463442176497502</v>
      </c>
      <c r="R260" s="81">
        <v>10.376901939513253</v>
      </c>
      <c r="S260" s="81">
        <v>0.70994232872376439</v>
      </c>
      <c r="T260" s="82"/>
      <c r="U260" s="81">
        <v>1926970</v>
      </c>
      <c r="V260" s="81">
        <v>362</v>
      </c>
      <c r="W260" s="81">
        <v>5</v>
      </c>
      <c r="X260" s="81">
        <v>1628</v>
      </c>
      <c r="Y260" s="81">
        <v>2676</v>
      </c>
      <c r="Z260" s="81">
        <v>3398</v>
      </c>
      <c r="AA260" s="81">
        <v>1540</v>
      </c>
      <c r="AB260" s="81">
        <v>7102</v>
      </c>
      <c r="AC260" s="81">
        <v>1960054</v>
      </c>
      <c r="AD260" s="81">
        <v>0.70994232872376439</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2102</v>
      </c>
      <c r="B261" s="80">
        <v>125</v>
      </c>
      <c r="C261" s="80">
        <v>6</v>
      </c>
      <c r="D261" s="80">
        <v>8</v>
      </c>
      <c r="E261" s="80">
        <v>2009</v>
      </c>
      <c r="F261" s="80" t="s">
        <v>85</v>
      </c>
      <c r="G261" s="80" t="s">
        <v>2096</v>
      </c>
      <c r="H261" s="80" t="s">
        <v>2097</v>
      </c>
      <c r="I261" s="177"/>
      <c r="J261" s="81">
        <v>88.146199012829925</v>
      </c>
      <c r="K261" s="81">
        <v>0.42517085064501192</v>
      </c>
      <c r="L261" s="81">
        <v>1.1701673491231632</v>
      </c>
      <c r="M261" s="81">
        <v>5.8630537944594714</v>
      </c>
      <c r="N261" s="81">
        <v>7.7519309254017923</v>
      </c>
      <c r="O261" s="81">
        <v>6.7711861917965228</v>
      </c>
      <c r="P261" s="81">
        <v>7.3235054387306056</v>
      </c>
      <c r="Q261" s="81">
        <v>0.40330706975627523</v>
      </c>
      <c r="R261" s="81">
        <v>9.2767567751087086</v>
      </c>
      <c r="S261" s="81">
        <v>0.54622329939129666</v>
      </c>
      <c r="T261" s="82"/>
      <c r="U261" s="81">
        <v>2302259</v>
      </c>
      <c r="V261" s="81">
        <v>311</v>
      </c>
      <c r="W261" s="81">
        <v>15</v>
      </c>
      <c r="X261" s="81">
        <v>1618</v>
      </c>
      <c r="Y261" s="81">
        <v>2644</v>
      </c>
      <c r="Z261" s="81">
        <v>3423</v>
      </c>
      <c r="AA261" s="81">
        <v>1474</v>
      </c>
      <c r="AB261" s="81">
        <v>6918</v>
      </c>
      <c r="AC261" s="81">
        <v>1709462</v>
      </c>
      <c r="AD261" s="81">
        <v>0.54622329939129666</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7.9390000000000001</v>
      </c>
      <c r="BJ261" s="81">
        <v>0</v>
      </c>
      <c r="BK261" s="81">
        <v>0</v>
      </c>
      <c r="BL261" s="81">
        <v>0</v>
      </c>
      <c r="BM261" s="82"/>
      <c r="BN261" s="81">
        <v>0</v>
      </c>
      <c r="BO261" s="81">
        <v>0</v>
      </c>
      <c r="BP261" s="81">
        <v>2</v>
      </c>
      <c r="BQ261" s="81">
        <v>0</v>
      </c>
      <c r="BR261" s="81">
        <v>0</v>
      </c>
      <c r="BS261" s="81">
        <v>0</v>
      </c>
      <c r="BT261"/>
      <c r="BU261" s="80"/>
      <c r="BV261" s="80"/>
      <c r="BW261" s="80"/>
      <c r="BX261" s="80"/>
      <c r="BY261" s="80"/>
      <c r="BZ261" s="80"/>
      <c r="CA261" s="80"/>
      <c r="CB261" s="80"/>
      <c r="CC261" s="80"/>
    </row>
    <row r="262" spans="1:81">
      <c r="A262" s="80" t="s">
        <v>2103</v>
      </c>
      <c r="B262" s="80">
        <v>126</v>
      </c>
      <c r="C262" s="80">
        <v>7</v>
      </c>
      <c r="D262" s="80">
        <v>8</v>
      </c>
      <c r="E262" s="80">
        <v>2010</v>
      </c>
      <c r="F262" s="80" t="s">
        <v>86</v>
      </c>
      <c r="G262" s="80" t="s">
        <v>2096</v>
      </c>
      <c r="H262" s="80" t="s">
        <v>2097</v>
      </c>
      <c r="I262" s="177"/>
      <c r="J262" s="81">
        <v>89.698879500637091</v>
      </c>
      <c r="K262" s="81">
        <v>0.47208755037575367</v>
      </c>
      <c r="L262" s="81">
        <v>1.1416711267673614</v>
      </c>
      <c r="M262" s="81">
        <v>6.4050027088424617</v>
      </c>
      <c r="N262" s="81">
        <v>8.2468382433012728</v>
      </c>
      <c r="O262" s="81">
        <v>6.716239447991204</v>
      </c>
      <c r="P262" s="81">
        <v>7.3480220395191971</v>
      </c>
      <c r="Q262" s="81">
        <v>0.4129905650644542</v>
      </c>
      <c r="R262" s="81">
        <v>9.7326058386579657</v>
      </c>
      <c r="S262" s="81">
        <v>0.52973329109925893</v>
      </c>
      <c r="T262" s="82"/>
      <c r="U262" s="81">
        <v>2278773</v>
      </c>
      <c r="V262" s="81">
        <v>311</v>
      </c>
      <c r="W262" s="81">
        <v>15</v>
      </c>
      <c r="X262" s="81">
        <v>1618</v>
      </c>
      <c r="Y262" s="81">
        <v>2631</v>
      </c>
      <c r="Z262" s="81">
        <v>3411</v>
      </c>
      <c r="AA262" s="81">
        <v>1442</v>
      </c>
      <c r="AB262" s="81">
        <v>6788</v>
      </c>
      <c r="AC262" s="81">
        <v>1699591</v>
      </c>
      <c r="AD262" s="81">
        <v>0.52973329109925893</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7.173</v>
      </c>
      <c r="BJ262" s="81">
        <v>0</v>
      </c>
      <c r="BK262" s="81">
        <v>0</v>
      </c>
      <c r="BL262" s="81">
        <v>0</v>
      </c>
      <c r="BM262" s="82"/>
      <c r="BN262" s="81">
        <v>0</v>
      </c>
      <c r="BO262" s="81">
        <v>0</v>
      </c>
      <c r="BP262" s="81">
        <v>2</v>
      </c>
      <c r="BQ262" s="81">
        <v>0</v>
      </c>
      <c r="BR262" s="81">
        <v>0</v>
      </c>
      <c r="BS262" s="81">
        <v>0</v>
      </c>
      <c r="BT262"/>
      <c r="BU262" s="80">
        <v>7.173</v>
      </c>
      <c r="BV262" s="80">
        <v>0</v>
      </c>
      <c r="BW262" s="80">
        <v>0</v>
      </c>
      <c r="BX262" s="80">
        <v>0</v>
      </c>
      <c r="BY262" s="80">
        <v>0</v>
      </c>
      <c r="BZ262" s="80">
        <v>0</v>
      </c>
      <c r="CA262" s="80">
        <v>0</v>
      </c>
      <c r="CB262" s="80">
        <v>0</v>
      </c>
      <c r="CC262" s="80">
        <v>0</v>
      </c>
    </row>
    <row r="263" spans="1:81">
      <c r="A263" s="80" t="s">
        <v>2104</v>
      </c>
      <c r="B263" s="80">
        <v>127</v>
      </c>
      <c r="C263" s="80">
        <v>8</v>
      </c>
      <c r="D263" s="80">
        <v>8</v>
      </c>
      <c r="E263" s="80">
        <v>2011</v>
      </c>
      <c r="F263" s="80" t="s">
        <v>87</v>
      </c>
      <c r="G263" s="80" t="s">
        <v>2096</v>
      </c>
      <c r="H263" s="80" t="s">
        <v>2097</v>
      </c>
      <c r="I263" s="177"/>
      <c r="J263" s="81">
        <v>83.623164621938443</v>
      </c>
      <c r="K263" s="81">
        <v>0.68003319305357735</v>
      </c>
      <c r="L263" s="81">
        <v>0.62248903997254534</v>
      </c>
      <c r="M263" s="81">
        <v>8.4068958729483505</v>
      </c>
      <c r="N263" s="81">
        <v>10.502615706542047</v>
      </c>
      <c r="O263" s="81">
        <v>6.5637959836609321</v>
      </c>
      <c r="P263" s="81">
        <v>6.9278404768677593</v>
      </c>
      <c r="Q263" s="81">
        <v>0.46598401672005751</v>
      </c>
      <c r="R263" s="81">
        <v>9.4069136947324292</v>
      </c>
      <c r="S263" s="81">
        <v>0.86223250536251728</v>
      </c>
      <c r="T263" s="82"/>
      <c r="U263" s="81">
        <v>2230592</v>
      </c>
      <c r="V263" s="81">
        <v>311</v>
      </c>
      <c r="W263" s="81">
        <v>15</v>
      </c>
      <c r="X263" s="81">
        <v>1618</v>
      </c>
      <c r="Y263" s="81">
        <v>2619</v>
      </c>
      <c r="Z263" s="81">
        <v>3406</v>
      </c>
      <c r="AA263" s="81">
        <v>1400</v>
      </c>
      <c r="AB263" s="81">
        <v>6640</v>
      </c>
      <c r="AC263" s="81">
        <v>1639999</v>
      </c>
      <c r="AD263" s="81">
        <v>0.86223250536251728</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7.3490000000000002</v>
      </c>
      <c r="BJ263" s="81">
        <v>0</v>
      </c>
      <c r="BK263" s="81">
        <v>0</v>
      </c>
      <c r="BL263" s="81">
        <v>0</v>
      </c>
      <c r="BM263" s="82"/>
      <c r="BN263" s="81">
        <v>0</v>
      </c>
      <c r="BO263" s="81">
        <v>0</v>
      </c>
      <c r="BP263" s="81">
        <v>2</v>
      </c>
      <c r="BQ263" s="81">
        <v>0</v>
      </c>
      <c r="BR263" s="81">
        <v>0</v>
      </c>
      <c r="BS263" s="81">
        <v>0</v>
      </c>
      <c r="BT263"/>
      <c r="BU263" s="80">
        <v>7.3490000000000002</v>
      </c>
      <c r="BV263" s="80">
        <v>0</v>
      </c>
      <c r="BW263" s="80">
        <v>0</v>
      </c>
      <c r="BX263" s="80">
        <v>0</v>
      </c>
      <c r="BY263" s="80">
        <v>0</v>
      </c>
      <c r="BZ263" s="80">
        <v>0</v>
      </c>
      <c r="CA263" s="80">
        <v>0</v>
      </c>
      <c r="CB263" s="80">
        <v>0</v>
      </c>
      <c r="CC263" s="80">
        <v>0</v>
      </c>
    </row>
    <row r="264" spans="1:81">
      <c r="A264" s="80" t="s">
        <v>2105</v>
      </c>
      <c r="B264" s="80">
        <v>128</v>
      </c>
      <c r="C264" s="80">
        <v>9</v>
      </c>
      <c r="D264" s="80">
        <v>8</v>
      </c>
      <c r="E264" s="80">
        <v>2012</v>
      </c>
      <c r="F264" s="80" t="s">
        <v>88</v>
      </c>
      <c r="G264" s="80" t="s">
        <v>2096</v>
      </c>
      <c r="H264" s="80" t="s">
        <v>2097</v>
      </c>
      <c r="I264" s="177"/>
      <c r="J264" s="81">
        <v>57.921841419323222</v>
      </c>
      <c r="K264" s="81">
        <v>0.65861904915131209</v>
      </c>
      <c r="L264" s="81">
        <v>0.64106080860386438</v>
      </c>
      <c r="M264" s="81">
        <v>8.788296677172351</v>
      </c>
      <c r="N264" s="81">
        <v>11.397744243914902</v>
      </c>
      <c r="O264" s="81">
        <v>6.4911126247328026</v>
      </c>
      <c r="P264" s="81">
        <v>6.8179589196218897</v>
      </c>
      <c r="Q264" s="81">
        <v>0.49758833111505335</v>
      </c>
      <c r="R264" s="81">
        <v>9.1988002640217754</v>
      </c>
      <c r="S264" s="81">
        <v>0.49463298922472854</v>
      </c>
      <c r="T264" s="82"/>
      <c r="U264" s="81">
        <v>1575097</v>
      </c>
      <c r="V264" s="81">
        <v>311</v>
      </c>
      <c r="W264" s="81">
        <v>15</v>
      </c>
      <c r="X264" s="81">
        <v>1618</v>
      </c>
      <c r="Y264" s="81">
        <v>2622</v>
      </c>
      <c r="Z264" s="81">
        <v>3395</v>
      </c>
      <c r="AA264" s="81">
        <v>1370</v>
      </c>
      <c r="AB264" s="81">
        <v>6526</v>
      </c>
      <c r="AC264" s="81">
        <v>1562179</v>
      </c>
      <c r="AD264" s="81">
        <v>0.49463298922472854</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9.3529999999999998</v>
      </c>
      <c r="BJ264" s="81">
        <v>0</v>
      </c>
      <c r="BK264" s="81">
        <v>0</v>
      </c>
      <c r="BL264" s="81">
        <v>0</v>
      </c>
      <c r="BM264" s="82"/>
      <c r="BN264" s="81">
        <v>0</v>
      </c>
      <c r="BO264" s="81">
        <v>0</v>
      </c>
      <c r="BP264" s="81">
        <v>2</v>
      </c>
      <c r="BQ264" s="81">
        <v>0</v>
      </c>
      <c r="BR264" s="81">
        <v>0</v>
      </c>
      <c r="BS264" s="81">
        <v>0</v>
      </c>
      <c r="BT264"/>
      <c r="BU264" s="80">
        <v>9.3529999999999998</v>
      </c>
      <c r="BV264" s="80">
        <v>0</v>
      </c>
      <c r="BW264" s="80">
        <v>0</v>
      </c>
      <c r="BX264" s="80">
        <v>0</v>
      </c>
      <c r="BY264" s="80">
        <v>0</v>
      </c>
      <c r="BZ264" s="80">
        <v>0</v>
      </c>
      <c r="CA264" s="80">
        <v>0</v>
      </c>
      <c r="CB264" s="80">
        <v>0</v>
      </c>
      <c r="CC264" s="80">
        <v>0</v>
      </c>
    </row>
    <row r="265" spans="1:81">
      <c r="A265" s="80" t="s">
        <v>2106</v>
      </c>
      <c r="B265" s="80">
        <v>129</v>
      </c>
      <c r="C265" s="80">
        <v>10</v>
      </c>
      <c r="D265" s="80">
        <v>8</v>
      </c>
      <c r="E265" s="80">
        <v>2013</v>
      </c>
      <c r="F265" s="80" t="s">
        <v>89</v>
      </c>
      <c r="G265" s="80" t="s">
        <v>2096</v>
      </c>
      <c r="H265" s="80" t="s">
        <v>2097</v>
      </c>
      <c r="I265" s="177"/>
      <c r="J265" s="81">
        <v>58.694147622598898</v>
      </c>
      <c r="K265" s="81">
        <v>0.6292978654335265</v>
      </c>
      <c r="L265" s="81">
        <v>0.57283722649407909</v>
      </c>
      <c r="M265" s="81">
        <v>9.0383839743151402</v>
      </c>
      <c r="N265" s="81">
        <v>10.650658523942857</v>
      </c>
      <c r="O265" s="81">
        <v>6.1953806477615023</v>
      </c>
      <c r="P265" s="81">
        <v>6.6688105263537132</v>
      </c>
      <c r="Q265" s="81">
        <v>0.49856080974071321</v>
      </c>
      <c r="R265" s="81">
        <v>11.29163337889802</v>
      </c>
      <c r="S265" s="81">
        <v>0.50590404653788834</v>
      </c>
      <c r="T265" s="82"/>
      <c r="U265" s="81">
        <v>1509413</v>
      </c>
      <c r="V265" s="81">
        <v>311</v>
      </c>
      <c r="W265" s="81">
        <v>15</v>
      </c>
      <c r="X265" s="81">
        <v>1618</v>
      </c>
      <c r="Y265" s="81">
        <v>2600</v>
      </c>
      <c r="Z265" s="81">
        <v>3385</v>
      </c>
      <c r="AA265" s="81">
        <v>1335</v>
      </c>
      <c r="AB265" s="81">
        <v>6445</v>
      </c>
      <c r="AC265" s="81">
        <v>1871834.5</v>
      </c>
      <c r="AD265" s="81">
        <v>0.50590404653788834</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11.512</v>
      </c>
      <c r="BJ265" s="81">
        <v>0</v>
      </c>
      <c r="BK265" s="81">
        <v>0</v>
      </c>
      <c r="BL265" s="81">
        <v>0</v>
      </c>
      <c r="BM265" s="82"/>
      <c r="BN265" s="81">
        <v>0</v>
      </c>
      <c r="BO265" s="81">
        <v>0</v>
      </c>
      <c r="BP265" s="81">
        <v>2</v>
      </c>
      <c r="BQ265" s="81">
        <v>0</v>
      </c>
      <c r="BR265" s="81">
        <v>0</v>
      </c>
      <c r="BS265" s="81">
        <v>0</v>
      </c>
      <c r="BT265"/>
      <c r="BU265" s="80">
        <v>11.512</v>
      </c>
      <c r="BV265" s="80">
        <v>0</v>
      </c>
      <c r="BW265" s="80">
        <v>0</v>
      </c>
      <c r="BX265" s="80">
        <v>0</v>
      </c>
      <c r="BY265" s="80">
        <v>0</v>
      </c>
      <c r="BZ265" s="80">
        <v>0</v>
      </c>
      <c r="CA265" s="80">
        <v>0</v>
      </c>
      <c r="CB265" s="80">
        <v>0</v>
      </c>
      <c r="CC265" s="80">
        <v>0</v>
      </c>
    </row>
    <row r="266" spans="1:81">
      <c r="A266" s="80" t="s">
        <v>2107</v>
      </c>
      <c r="B266" s="80">
        <v>130</v>
      </c>
      <c r="C266" s="80">
        <v>11</v>
      </c>
      <c r="D266" s="80">
        <v>8</v>
      </c>
      <c r="E266" s="80">
        <v>2014</v>
      </c>
      <c r="F266" s="80" t="s">
        <v>90</v>
      </c>
      <c r="G266" s="80" t="s">
        <v>2096</v>
      </c>
      <c r="H266" s="80" t="s">
        <v>2097</v>
      </c>
      <c r="I266" s="177"/>
      <c r="J266" s="81">
        <v>62.240983723031874</v>
      </c>
      <c r="K266" s="81">
        <v>0.39293015452987956</v>
      </c>
      <c r="L266" s="81">
        <v>1.3214803796291656</v>
      </c>
      <c r="M266" s="81">
        <v>9.88337680547723</v>
      </c>
      <c r="N266" s="81">
        <v>10.848012903007346</v>
      </c>
      <c r="O266" s="81">
        <v>5.8510924572895791</v>
      </c>
      <c r="P266" s="81">
        <v>6.613111365863988</v>
      </c>
      <c r="Q266" s="81">
        <v>0.47040506589775066</v>
      </c>
      <c r="R266" s="81">
        <v>11.241885365102174</v>
      </c>
      <c r="S266" s="81">
        <v>0.39399556668673941</v>
      </c>
      <c r="T266" s="82"/>
      <c r="U266" s="81">
        <v>1638230</v>
      </c>
      <c r="V266" s="81">
        <v>172</v>
      </c>
      <c r="W266" s="81">
        <v>27</v>
      </c>
      <c r="X266" s="81">
        <v>1713</v>
      </c>
      <c r="Y266" s="81">
        <v>2592</v>
      </c>
      <c r="Z266" s="81">
        <v>3367</v>
      </c>
      <c r="AA266" s="81">
        <v>1317</v>
      </c>
      <c r="AB266" s="81">
        <v>6338</v>
      </c>
      <c r="AC266" s="81">
        <v>1869447.5</v>
      </c>
      <c r="AD266" s="81">
        <v>0.39399556668673941</v>
      </c>
      <c r="AE266" s="82"/>
      <c r="AF266" s="81">
        <v>13804922.126827784</v>
      </c>
      <c r="AG266" s="81">
        <v>332915.99886391143</v>
      </c>
      <c r="AH266" s="81">
        <v>291254.51948804408</v>
      </c>
      <c r="AI266" s="81">
        <v>12394186.643668402</v>
      </c>
      <c r="AJ266" s="81">
        <v>15542975.831083409</v>
      </c>
      <c r="AK266" s="81">
        <v>0</v>
      </c>
      <c r="AL266" s="81">
        <v>0</v>
      </c>
      <c r="AM266" s="81">
        <v>870112.68990353576</v>
      </c>
      <c r="AN266" s="81">
        <v>0</v>
      </c>
      <c r="AO266" s="81">
        <v>0</v>
      </c>
      <c r="AP266" s="82"/>
      <c r="AQ266" s="81">
        <v>80</v>
      </c>
      <c r="AR266" s="81">
        <v>52</v>
      </c>
      <c r="AS266" s="81">
        <v>1</v>
      </c>
      <c r="AT266" s="81">
        <v>0</v>
      </c>
      <c r="AU266" s="81">
        <v>0</v>
      </c>
      <c r="AV266" s="81">
        <v>0</v>
      </c>
      <c r="AW266" s="81" t="s">
        <v>564</v>
      </c>
      <c r="AX266" s="82"/>
      <c r="AY266" s="81">
        <v>347.1</v>
      </c>
      <c r="AZ266" s="81">
        <v>1393.8</v>
      </c>
      <c r="BA266" s="81">
        <v>9950</v>
      </c>
      <c r="BB266" s="81">
        <v>0</v>
      </c>
      <c r="BC266" s="81">
        <v>0</v>
      </c>
      <c r="BD266" s="81">
        <v>0</v>
      </c>
      <c r="BE266" s="81" t="s">
        <v>564</v>
      </c>
      <c r="BF266" s="82"/>
      <c r="BG266" s="81">
        <v>0</v>
      </c>
      <c r="BH266" s="81">
        <v>0</v>
      </c>
      <c r="BI266" s="81">
        <v>11.731</v>
      </c>
      <c r="BJ266" s="81">
        <v>0</v>
      </c>
      <c r="BK266" s="81">
        <v>0</v>
      </c>
      <c r="BL266" s="81">
        <v>0</v>
      </c>
      <c r="BM266" s="82"/>
      <c r="BN266" s="81">
        <v>0</v>
      </c>
      <c r="BO266" s="81">
        <v>0</v>
      </c>
      <c r="BP266" s="81">
        <v>2</v>
      </c>
      <c r="BQ266" s="81">
        <v>0</v>
      </c>
      <c r="BR266" s="81">
        <v>0</v>
      </c>
      <c r="BS266" s="81">
        <v>0</v>
      </c>
      <c r="BT266"/>
      <c r="BU266" s="80">
        <v>11.731</v>
      </c>
      <c r="BV266" s="80">
        <v>0</v>
      </c>
      <c r="BW266" s="80">
        <v>0</v>
      </c>
      <c r="BX266" s="80">
        <v>0</v>
      </c>
      <c r="BY266" s="80">
        <v>0</v>
      </c>
      <c r="BZ266" s="80">
        <v>0</v>
      </c>
      <c r="CA266" s="80">
        <v>0</v>
      </c>
      <c r="CB266" s="80">
        <v>0</v>
      </c>
      <c r="CC266" s="80">
        <v>0</v>
      </c>
    </row>
    <row r="267" spans="1:81">
      <c r="A267" s="80" t="s">
        <v>2108</v>
      </c>
      <c r="B267" s="80">
        <v>131</v>
      </c>
      <c r="C267" s="80">
        <v>12</v>
      </c>
      <c r="D267" s="80">
        <v>8</v>
      </c>
      <c r="E267" s="80">
        <v>2015</v>
      </c>
      <c r="F267" s="80" t="s">
        <v>91</v>
      </c>
      <c r="G267" s="80" t="s">
        <v>2096</v>
      </c>
      <c r="H267" s="80" t="s">
        <v>2097</v>
      </c>
      <c r="I267" s="177"/>
      <c r="J267" s="81">
        <v>74.042490622116688</v>
      </c>
      <c r="K267" s="81">
        <v>0.35549946468148097</v>
      </c>
      <c r="L267" s="81">
        <v>1.5197588776978577</v>
      </c>
      <c r="M267" s="81">
        <v>8.2204318079422904</v>
      </c>
      <c r="N267" s="81">
        <v>9.7972898388691156</v>
      </c>
      <c r="O267" s="81">
        <v>5.7763234250616078</v>
      </c>
      <c r="P267" s="81">
        <v>6.4173028377005554</v>
      </c>
      <c r="Q267" s="81">
        <v>0.45062178758222987</v>
      </c>
      <c r="R267" s="81">
        <v>10.650952910949524</v>
      </c>
      <c r="S267" s="81">
        <v>0.30362869239407891</v>
      </c>
      <c r="T267" s="82"/>
      <c r="U267" s="81">
        <v>1907172</v>
      </c>
      <c r="V267" s="81">
        <v>172</v>
      </c>
      <c r="W267" s="81">
        <v>27</v>
      </c>
      <c r="X267" s="81">
        <v>1713</v>
      </c>
      <c r="Y267" s="81">
        <v>2745</v>
      </c>
      <c r="Z267" s="81">
        <v>3356</v>
      </c>
      <c r="AA267" s="81">
        <v>1277</v>
      </c>
      <c r="AB267" s="81">
        <v>6202</v>
      </c>
      <c r="AC267" s="81">
        <v>1824538</v>
      </c>
      <c r="AD267" s="81">
        <v>0.30362869239407891</v>
      </c>
      <c r="AE267" s="82"/>
      <c r="AF267" s="81">
        <v>17819393.089322869</v>
      </c>
      <c r="AG267" s="81">
        <v>272402.27251397475</v>
      </c>
      <c r="AH267" s="81">
        <v>275014.5218707418</v>
      </c>
      <c r="AI267" s="81">
        <v>10787871.503354222</v>
      </c>
      <c r="AJ267" s="81">
        <v>15022037.715970563</v>
      </c>
      <c r="AK267" s="81">
        <v>0</v>
      </c>
      <c r="AL267" s="81">
        <v>0</v>
      </c>
      <c r="AM267" s="81">
        <v>849958.08358849597</v>
      </c>
      <c r="AN267" s="81">
        <v>0</v>
      </c>
      <c r="AO267" s="81">
        <v>0</v>
      </c>
      <c r="AP267" s="82"/>
      <c r="AQ267" s="81">
        <v>87</v>
      </c>
      <c r="AR267" s="81">
        <v>70</v>
      </c>
      <c r="AS267" s="81">
        <v>1</v>
      </c>
      <c r="AT267" s="81">
        <v>0</v>
      </c>
      <c r="AU267" s="81">
        <v>0</v>
      </c>
      <c r="AV267" s="81">
        <v>0</v>
      </c>
      <c r="AW267" s="81" t="s">
        <v>564</v>
      </c>
      <c r="AX267" s="82"/>
      <c r="AY267" s="81">
        <v>388.5</v>
      </c>
      <c r="AZ267" s="81">
        <v>2032.3999999999999</v>
      </c>
      <c r="BA267" s="81">
        <v>9950</v>
      </c>
      <c r="BB267" s="81">
        <v>0</v>
      </c>
      <c r="BC267" s="81">
        <v>0</v>
      </c>
      <c r="BD267" s="81">
        <v>0</v>
      </c>
      <c r="BE267" s="81" t="s">
        <v>564</v>
      </c>
      <c r="BF267" s="82"/>
      <c r="BG267" s="81">
        <v>0</v>
      </c>
      <c r="BH267" s="81">
        <v>0</v>
      </c>
      <c r="BI267" s="81">
        <v>13.222</v>
      </c>
      <c r="BJ267" s="81">
        <v>0</v>
      </c>
      <c r="BK267" s="81">
        <v>0</v>
      </c>
      <c r="BL267" s="81">
        <v>0</v>
      </c>
      <c r="BM267" s="82"/>
      <c r="BN267" s="81">
        <v>0</v>
      </c>
      <c r="BO267" s="81">
        <v>0</v>
      </c>
      <c r="BP267" s="81">
        <v>2</v>
      </c>
      <c r="BQ267" s="81">
        <v>0</v>
      </c>
      <c r="BR267" s="81">
        <v>0</v>
      </c>
      <c r="BS267" s="81">
        <v>0</v>
      </c>
      <c r="BT267"/>
      <c r="BU267" s="80">
        <v>13.222</v>
      </c>
      <c r="BV267" s="80">
        <v>0</v>
      </c>
      <c r="BW267" s="80">
        <v>0</v>
      </c>
      <c r="BX267" s="80">
        <v>0</v>
      </c>
      <c r="BY267" s="80">
        <v>0</v>
      </c>
      <c r="BZ267" s="80">
        <v>0</v>
      </c>
      <c r="CA267" s="80">
        <v>0</v>
      </c>
      <c r="CB267" s="80">
        <v>0</v>
      </c>
      <c r="CC267" s="80">
        <v>0</v>
      </c>
    </row>
    <row r="268" spans="1:81">
      <c r="A268" s="80" t="s">
        <v>2109</v>
      </c>
      <c r="B268" s="80">
        <v>132</v>
      </c>
      <c r="C268" s="80">
        <v>13</v>
      </c>
      <c r="D268" s="80">
        <v>8</v>
      </c>
      <c r="E268" s="80">
        <v>2016</v>
      </c>
      <c r="F268" s="80" t="s">
        <v>92</v>
      </c>
      <c r="G268" s="80" t="s">
        <v>2096</v>
      </c>
      <c r="H268" s="80" t="s">
        <v>2097</v>
      </c>
      <c r="I268" s="177"/>
      <c r="J268" s="81">
        <v>73.3180982157362</v>
      </c>
      <c r="K268" s="81">
        <v>0.36083051997696691</v>
      </c>
      <c r="L268" s="81">
        <v>2.1177064617573431</v>
      </c>
      <c r="M268" s="81">
        <v>8.4438845118085339</v>
      </c>
      <c r="N268" s="81">
        <v>9.9915225171839381</v>
      </c>
      <c r="O268" s="81">
        <v>5.6840751568377641</v>
      </c>
      <c r="P268" s="81">
        <v>6.1657181343230514</v>
      </c>
      <c r="Q268" s="81">
        <v>0.43184421828288538</v>
      </c>
      <c r="R268" s="81">
        <v>11.169456527075164</v>
      </c>
      <c r="S268" s="81">
        <v>0.45042188481193157</v>
      </c>
      <c r="T268" s="82"/>
      <c r="U268" s="81">
        <v>1747517</v>
      </c>
      <c r="V268" s="81">
        <v>172</v>
      </c>
      <c r="W268" s="81">
        <v>27</v>
      </c>
      <c r="X268" s="81">
        <v>1713</v>
      </c>
      <c r="Y268" s="81">
        <v>2758</v>
      </c>
      <c r="Z268" s="81">
        <v>3343</v>
      </c>
      <c r="AA268" s="81">
        <v>1269</v>
      </c>
      <c r="AB268" s="81">
        <v>6114</v>
      </c>
      <c r="AC268" s="81">
        <v>1907633.228501973</v>
      </c>
      <c r="AD268" s="81">
        <v>0.45042188481193163</v>
      </c>
      <c r="AE268" s="82"/>
      <c r="AF268" s="81">
        <v>16449820.531156201</v>
      </c>
      <c r="AG268" s="81">
        <v>263930.31081025559</v>
      </c>
      <c r="AH268" s="81">
        <v>324967.86243895529</v>
      </c>
      <c r="AI268" s="81">
        <v>12794116.932410261</v>
      </c>
      <c r="AJ268" s="81">
        <v>14427992.22874085</v>
      </c>
      <c r="AK268" s="81">
        <v>0</v>
      </c>
      <c r="AL268" s="81">
        <v>0</v>
      </c>
      <c r="AM268" s="81">
        <v>838549.01730776695</v>
      </c>
      <c r="AN268" s="81">
        <v>0</v>
      </c>
      <c r="AO268" s="81">
        <v>0</v>
      </c>
      <c r="AP268" s="82"/>
      <c r="AQ268" s="81">
        <v>94</v>
      </c>
      <c r="AR268" s="81">
        <v>74</v>
      </c>
      <c r="AS268" s="81">
        <v>1</v>
      </c>
      <c r="AT268" s="81">
        <v>0</v>
      </c>
      <c r="AU268" s="81">
        <v>0</v>
      </c>
      <c r="AV268" s="81">
        <v>0</v>
      </c>
      <c r="AW268" s="81" t="s">
        <v>564</v>
      </c>
      <c r="AX268" s="82"/>
      <c r="AY268" s="81">
        <v>432.8</v>
      </c>
      <c r="AZ268" s="81">
        <v>3312</v>
      </c>
      <c r="BA268" s="81">
        <v>9950</v>
      </c>
      <c r="BB268" s="81">
        <v>0</v>
      </c>
      <c r="BC268" s="81">
        <v>0</v>
      </c>
      <c r="BD268" s="81">
        <v>0</v>
      </c>
      <c r="BE268" s="81" t="s">
        <v>564</v>
      </c>
      <c r="BF268" s="82"/>
      <c r="BG268" s="81">
        <v>0</v>
      </c>
      <c r="BH268" s="81">
        <v>0</v>
      </c>
      <c r="BI268" s="81">
        <v>8.5370000000000008</v>
      </c>
      <c r="BJ268" s="81">
        <v>0</v>
      </c>
      <c r="BK268" s="81">
        <v>0</v>
      </c>
      <c r="BL268" s="81">
        <v>0</v>
      </c>
      <c r="BM268" s="82"/>
      <c r="BN268" s="81">
        <v>0</v>
      </c>
      <c r="BO268" s="81">
        <v>0</v>
      </c>
      <c r="BP268" s="81">
        <v>2</v>
      </c>
      <c r="BQ268" s="81">
        <v>0</v>
      </c>
      <c r="BR268" s="81">
        <v>0</v>
      </c>
      <c r="BS268" s="81">
        <v>0</v>
      </c>
      <c r="BT268"/>
      <c r="BU268" s="80">
        <v>8.5370000000000008</v>
      </c>
      <c r="BV268" s="80">
        <v>0</v>
      </c>
      <c r="BW268" s="80">
        <v>0</v>
      </c>
      <c r="BX268" s="80">
        <v>0</v>
      </c>
      <c r="BY268" s="80">
        <v>0</v>
      </c>
      <c r="BZ268" s="80">
        <v>0</v>
      </c>
      <c r="CA268" s="80">
        <v>0</v>
      </c>
      <c r="CB268" s="80">
        <v>0</v>
      </c>
      <c r="CC268" s="80">
        <v>0</v>
      </c>
    </row>
    <row r="269" spans="1:81">
      <c r="A269" s="80" t="s">
        <v>2110</v>
      </c>
      <c r="B269" s="80">
        <v>133</v>
      </c>
      <c r="C269" s="80">
        <v>14</v>
      </c>
      <c r="D269" s="80">
        <v>8</v>
      </c>
      <c r="E269" s="80">
        <v>2017</v>
      </c>
      <c r="F269" s="80" t="s">
        <v>71</v>
      </c>
      <c r="G269" s="80" t="s">
        <v>2096</v>
      </c>
      <c r="H269" s="80" t="s">
        <v>2097</v>
      </c>
      <c r="I269" s="177"/>
      <c r="J269" s="81">
        <v>60.312338309834544</v>
      </c>
      <c r="K269" s="81">
        <v>0.34233029268972665</v>
      </c>
      <c r="L269" s="81">
        <v>1.9621052630395825</v>
      </c>
      <c r="M269" s="81">
        <v>6.165724863448907</v>
      </c>
      <c r="N269" s="81">
        <v>8.7453729261741184</v>
      </c>
      <c r="O269" s="81">
        <v>5.5879794999893093</v>
      </c>
      <c r="P269" s="81">
        <v>5.9480265960134666</v>
      </c>
      <c r="Q269" s="81">
        <v>0.40673042354375294</v>
      </c>
      <c r="R269" s="81">
        <v>6.8438708248144753</v>
      </c>
      <c r="S269" s="81">
        <v>0.6625848066931731</v>
      </c>
      <c r="T269" s="82"/>
      <c r="U269" s="81">
        <v>1507986</v>
      </c>
      <c r="V269" s="81">
        <v>172</v>
      </c>
      <c r="W269" s="81">
        <v>27</v>
      </c>
      <c r="X269" s="81">
        <v>1713</v>
      </c>
      <c r="Y269" s="81">
        <v>2735</v>
      </c>
      <c r="Z269" s="81">
        <v>3341</v>
      </c>
      <c r="AA269" s="81">
        <v>1232</v>
      </c>
      <c r="AB269" s="81">
        <v>5955</v>
      </c>
      <c r="AC269" s="81">
        <v>1192058.5</v>
      </c>
      <c r="AD269" s="81">
        <v>0.6625848066931731</v>
      </c>
      <c r="AE269" s="82"/>
      <c r="AF269" s="81">
        <v>13731559.23273203</v>
      </c>
      <c r="AG269" s="81">
        <v>263866.3922144908</v>
      </c>
      <c r="AH269" s="81">
        <v>402314.45471427619</v>
      </c>
      <c r="AI269" s="81">
        <v>10483622.769184049</v>
      </c>
      <c r="AJ269" s="81">
        <v>15305254.479270689</v>
      </c>
      <c r="AK269" s="81">
        <v>0</v>
      </c>
      <c r="AL269" s="81">
        <v>0</v>
      </c>
      <c r="AM269" s="81">
        <v>818019.78335468017</v>
      </c>
      <c r="AN269" s="81">
        <v>0</v>
      </c>
      <c r="AO269" s="81">
        <v>0</v>
      </c>
      <c r="AP269" s="82"/>
      <c r="AQ269" s="81">
        <v>97</v>
      </c>
      <c r="AR269" s="81">
        <v>80</v>
      </c>
      <c r="AS269" s="81">
        <v>1</v>
      </c>
      <c r="AT269" s="81">
        <v>0</v>
      </c>
      <c r="AU269" s="81">
        <v>0</v>
      </c>
      <c r="AV269" s="81">
        <v>0</v>
      </c>
      <c r="AW269" s="81" t="s">
        <v>564</v>
      </c>
      <c r="AX269" s="82"/>
      <c r="AY269" s="81">
        <v>447.6</v>
      </c>
      <c r="AZ269" s="81">
        <v>4014.5</v>
      </c>
      <c r="BA269" s="81">
        <v>9950</v>
      </c>
      <c r="BB269" s="81">
        <v>0</v>
      </c>
      <c r="BC269" s="81">
        <v>0</v>
      </c>
      <c r="BD269" s="81">
        <v>0</v>
      </c>
      <c r="BE269" s="81" t="s">
        <v>564</v>
      </c>
      <c r="BF269" s="82"/>
      <c r="BG269" s="81">
        <v>0</v>
      </c>
      <c r="BH269" s="81">
        <v>0</v>
      </c>
      <c r="BI269" s="81">
        <v>11.978</v>
      </c>
      <c r="BJ269" s="81">
        <v>0</v>
      </c>
      <c r="BK269" s="81">
        <v>0</v>
      </c>
      <c r="BL269" s="81">
        <v>0</v>
      </c>
      <c r="BM269" s="82"/>
      <c r="BN269" s="81">
        <v>0</v>
      </c>
      <c r="BO269" s="81">
        <v>0</v>
      </c>
      <c r="BP269" s="81">
        <v>2</v>
      </c>
      <c r="BQ269" s="81">
        <v>0</v>
      </c>
      <c r="BR269" s="81">
        <v>0</v>
      </c>
      <c r="BS269" s="81">
        <v>0</v>
      </c>
      <c r="BT269"/>
      <c r="BU269" s="80">
        <v>11.978</v>
      </c>
      <c r="BV269" s="80">
        <v>0</v>
      </c>
      <c r="BW269" s="80">
        <v>0</v>
      </c>
      <c r="BX269" s="80">
        <v>0</v>
      </c>
      <c r="BY269" s="80">
        <v>0</v>
      </c>
      <c r="BZ269" s="80">
        <v>0</v>
      </c>
      <c r="CA269" s="80">
        <v>0</v>
      </c>
      <c r="CB269" s="80">
        <v>0</v>
      </c>
      <c r="CC269" s="80">
        <v>0</v>
      </c>
    </row>
    <row r="270" spans="1:81">
      <c r="A270" s="80" t="s">
        <v>2111</v>
      </c>
      <c r="B270" s="80">
        <v>134</v>
      </c>
      <c r="C270" s="80">
        <v>15</v>
      </c>
      <c r="D270" s="80">
        <v>8</v>
      </c>
      <c r="E270" s="80">
        <v>2018</v>
      </c>
      <c r="F270" s="80" t="s">
        <v>93</v>
      </c>
      <c r="G270" s="80" t="s">
        <v>2096</v>
      </c>
      <c r="H270" s="80" t="s">
        <v>2097</v>
      </c>
      <c r="I270" s="177"/>
      <c r="J270" s="81">
        <v>55.209280490458816</v>
      </c>
      <c r="K270" s="81">
        <v>0.30752196817121491</v>
      </c>
      <c r="L270" s="81">
        <v>1.7799812918988502</v>
      </c>
      <c r="M270" s="81">
        <v>5.3881623495951345</v>
      </c>
      <c r="N270" s="81">
        <v>6.5586411300274552</v>
      </c>
      <c r="O270" s="81">
        <v>5.4764290666971478</v>
      </c>
      <c r="P270" s="81">
        <v>5.7693213982615532</v>
      </c>
      <c r="Q270" s="81">
        <v>0.36684091975568933</v>
      </c>
      <c r="R270" s="81">
        <v>6.7980015196068244</v>
      </c>
      <c r="S270" s="81">
        <v>0.67350245180789181</v>
      </c>
      <c r="T270" s="82"/>
      <c r="U270" s="81">
        <v>1481400</v>
      </c>
      <c r="V270" s="81">
        <v>172</v>
      </c>
      <c r="W270" s="81">
        <v>27</v>
      </c>
      <c r="X270" s="81">
        <v>1713</v>
      </c>
      <c r="Y270" s="81">
        <v>2711</v>
      </c>
      <c r="Z270" s="81">
        <v>3337</v>
      </c>
      <c r="AA270" s="81">
        <v>1207</v>
      </c>
      <c r="AB270" s="81">
        <v>5788</v>
      </c>
      <c r="AC270" s="81">
        <v>1179428.5</v>
      </c>
      <c r="AD270" s="81">
        <v>0.67350245180789181</v>
      </c>
      <c r="AE270" s="82"/>
      <c r="AF270" s="81">
        <v>13113083.427617591</v>
      </c>
      <c r="AG270" s="81">
        <v>234861.1086633722</v>
      </c>
      <c r="AH270" s="81">
        <v>373350.15290673007</v>
      </c>
      <c r="AI270" s="81">
        <v>10238447.24371534</v>
      </c>
      <c r="AJ270" s="81">
        <v>14015819.080287891</v>
      </c>
      <c r="AK270" s="81">
        <v>0</v>
      </c>
      <c r="AL270" s="81">
        <v>0</v>
      </c>
      <c r="AM270" s="81">
        <v>796724.62879902357</v>
      </c>
      <c r="AN270" s="81">
        <v>0</v>
      </c>
      <c r="AO270" s="81">
        <v>0</v>
      </c>
      <c r="AP270" s="82"/>
      <c r="AQ270" s="81">
        <v>99</v>
      </c>
      <c r="AR270" s="81">
        <v>84</v>
      </c>
      <c r="AS270" s="81">
        <v>1</v>
      </c>
      <c r="AT270" s="81">
        <v>0</v>
      </c>
      <c r="AU270" s="81">
        <v>0</v>
      </c>
      <c r="AV270" s="81">
        <v>0</v>
      </c>
      <c r="AW270" s="81" t="s">
        <v>564</v>
      </c>
      <c r="AX270" s="82"/>
      <c r="AY270" s="81">
        <v>458.9</v>
      </c>
      <c r="AZ270" s="81">
        <v>4161.8</v>
      </c>
      <c r="BA270" s="81">
        <v>9950</v>
      </c>
      <c r="BB270" s="81">
        <v>0</v>
      </c>
      <c r="BC270" s="81">
        <v>0</v>
      </c>
      <c r="BD270" s="81">
        <v>0</v>
      </c>
      <c r="BE270" s="81" t="s">
        <v>564</v>
      </c>
      <c r="BF270" s="82"/>
      <c r="BG270" s="81">
        <v>0</v>
      </c>
      <c r="BH270" s="81">
        <v>0</v>
      </c>
      <c r="BI270" s="81">
        <v>10.021000000000001</v>
      </c>
      <c r="BJ270" s="81">
        <v>0</v>
      </c>
      <c r="BK270" s="81">
        <v>0</v>
      </c>
      <c r="BL270" s="81">
        <v>0</v>
      </c>
      <c r="BM270" s="82"/>
      <c r="BN270" s="81">
        <v>0</v>
      </c>
      <c r="BO270" s="81">
        <v>0</v>
      </c>
      <c r="BP270" s="81">
        <v>2</v>
      </c>
      <c r="BQ270" s="81">
        <v>0</v>
      </c>
      <c r="BR270" s="81">
        <v>0</v>
      </c>
      <c r="BS270" s="81">
        <v>0</v>
      </c>
      <c r="BT270"/>
      <c r="BU270" s="80">
        <v>10.021000000000001</v>
      </c>
      <c r="BV270" s="80">
        <v>0</v>
      </c>
      <c r="BW270" s="80">
        <v>0</v>
      </c>
      <c r="BX270" s="80">
        <v>0</v>
      </c>
      <c r="BY270" s="80">
        <v>0</v>
      </c>
      <c r="BZ270" s="80">
        <v>0</v>
      </c>
      <c r="CA270" s="80">
        <v>0</v>
      </c>
      <c r="CB270" s="80">
        <v>0</v>
      </c>
      <c r="CC270" s="80">
        <v>0</v>
      </c>
    </row>
    <row r="271" spans="1:81">
      <c r="A271" s="80" t="s">
        <v>2112</v>
      </c>
      <c r="B271" s="80">
        <v>135</v>
      </c>
      <c r="C271" s="80">
        <v>16</v>
      </c>
      <c r="D271" s="80">
        <v>8</v>
      </c>
      <c r="E271" s="80">
        <v>2019</v>
      </c>
      <c r="F271" s="80" t="s">
        <v>73</v>
      </c>
      <c r="G271" s="80" t="s">
        <v>2096</v>
      </c>
      <c r="H271" s="80" t="s">
        <v>2097</v>
      </c>
      <c r="I271" s="177"/>
      <c r="J271" s="81">
        <v>64.448994186816392</v>
      </c>
      <c r="K271" s="81">
        <v>0.28176429543199577</v>
      </c>
      <c r="L271" s="81">
        <v>1.7965791756469827</v>
      </c>
      <c r="M271" s="81">
        <v>5.2005517927536067</v>
      </c>
      <c r="N271" s="81">
        <v>6.4730746133611792</v>
      </c>
      <c r="O271" s="81">
        <v>5.290155762021242</v>
      </c>
      <c r="P271" s="81">
        <v>5.6587174516014169</v>
      </c>
      <c r="Q271" s="81">
        <v>0.35038250917025499</v>
      </c>
      <c r="R271" s="81">
        <v>7.2552986375643069</v>
      </c>
      <c r="S271" s="81">
        <v>0.42661949448023051</v>
      </c>
      <c r="T271" s="82"/>
      <c r="U271" s="81">
        <v>1565288</v>
      </c>
      <c r="V271" s="81">
        <v>172</v>
      </c>
      <c r="W271" s="81">
        <v>27</v>
      </c>
      <c r="X271" s="81">
        <v>1713</v>
      </c>
      <c r="Y271" s="81">
        <v>2694</v>
      </c>
      <c r="Z271" s="81">
        <v>3312</v>
      </c>
      <c r="AA271" s="81">
        <v>1175</v>
      </c>
      <c r="AB271" s="81">
        <v>5678</v>
      </c>
      <c r="AC271" s="81">
        <v>1279385</v>
      </c>
      <c r="AD271" s="81">
        <v>0.42661949448023051</v>
      </c>
      <c r="AE271" s="82"/>
      <c r="AF271" s="81">
        <v>14380594.949863469</v>
      </c>
      <c r="AG271" s="81">
        <v>227875.7190767311</v>
      </c>
      <c r="AH271" s="81">
        <v>411044.2488492736</v>
      </c>
      <c r="AI271" s="81">
        <v>10045992.089490499</v>
      </c>
      <c r="AJ271" s="81">
        <v>12741345.615700902</v>
      </c>
      <c r="AK271" s="81">
        <v>0</v>
      </c>
      <c r="AL271" s="81">
        <v>0</v>
      </c>
      <c r="AM271" s="81">
        <v>773300.85603888496</v>
      </c>
      <c r="AN271" s="81">
        <v>0</v>
      </c>
      <c r="AO271" s="81">
        <v>0</v>
      </c>
      <c r="AP271" s="82"/>
      <c r="AQ271" s="81">
        <v>103</v>
      </c>
      <c r="AR271" s="81">
        <v>86</v>
      </c>
      <c r="AS271" s="81">
        <v>1</v>
      </c>
      <c r="AT271" s="81">
        <v>0</v>
      </c>
      <c r="AU271" s="81">
        <v>0</v>
      </c>
      <c r="AV271" s="81">
        <v>0</v>
      </c>
      <c r="AW271" s="81" t="s">
        <v>564</v>
      </c>
      <c r="AX271" s="82"/>
      <c r="AY271" s="81">
        <v>475.7</v>
      </c>
      <c r="AZ271" s="81">
        <v>4218</v>
      </c>
      <c r="BA271" s="81">
        <v>9950</v>
      </c>
      <c r="BB271" s="81">
        <v>0</v>
      </c>
      <c r="BC271" s="81">
        <v>0</v>
      </c>
      <c r="BD271" s="81">
        <v>0</v>
      </c>
      <c r="BE271" s="81" t="s">
        <v>564</v>
      </c>
      <c r="BF271" s="82"/>
      <c r="BG271" s="81">
        <v>0</v>
      </c>
      <c r="BH271" s="81">
        <v>0</v>
      </c>
      <c r="BI271" s="81">
        <v>8.4710000000000001</v>
      </c>
      <c r="BJ271" s="81">
        <v>0</v>
      </c>
      <c r="BK271" s="81">
        <v>0</v>
      </c>
      <c r="BL271" s="81">
        <v>0</v>
      </c>
      <c r="BM271" s="82"/>
      <c r="BN271" s="81">
        <v>0</v>
      </c>
      <c r="BO271" s="81">
        <v>0</v>
      </c>
      <c r="BP271" s="81">
        <v>2</v>
      </c>
      <c r="BQ271" s="81">
        <v>0</v>
      </c>
      <c r="BR271" s="81">
        <v>0</v>
      </c>
      <c r="BS271" s="81">
        <v>0</v>
      </c>
      <c r="BT271"/>
      <c r="BU271" s="80">
        <v>8.4710000000000001</v>
      </c>
      <c r="BV271" s="80">
        <v>0</v>
      </c>
      <c r="BW271" s="80">
        <v>0</v>
      </c>
      <c r="BX271" s="80">
        <v>0</v>
      </c>
      <c r="BY271" s="80">
        <v>0</v>
      </c>
      <c r="BZ271" s="80">
        <v>0</v>
      </c>
      <c r="CA271" s="80">
        <v>0</v>
      </c>
      <c r="CB271" s="80">
        <v>0</v>
      </c>
      <c r="CC271" s="80">
        <v>0</v>
      </c>
    </row>
    <row r="272" spans="1:81">
      <c r="A272" s="80" t="s">
        <v>2113</v>
      </c>
      <c r="B272" s="80">
        <v>136</v>
      </c>
      <c r="C272" s="80">
        <v>17</v>
      </c>
      <c r="D272" s="80">
        <v>8</v>
      </c>
      <c r="E272" s="80">
        <v>2020</v>
      </c>
      <c r="F272" s="80" t="s">
        <v>218</v>
      </c>
      <c r="G272" s="80" t="s">
        <v>2096</v>
      </c>
      <c r="H272" s="80" t="s">
        <v>2097</v>
      </c>
      <c r="I272" s="177"/>
      <c r="J272" s="81">
        <v>56.049136447758713</v>
      </c>
      <c r="K272" s="81">
        <v>0.36121055979086814</v>
      </c>
      <c r="L272" s="81">
        <v>0.82104586188543593</v>
      </c>
      <c r="M272" s="81">
        <v>3.8067181726559194</v>
      </c>
      <c r="N272" s="81">
        <v>5.7198660603200713</v>
      </c>
      <c r="O272" s="81">
        <v>4.6139335043774876</v>
      </c>
      <c r="P272" s="81">
        <v>5.3102380606545614</v>
      </c>
      <c r="Q272" s="81">
        <v>0.32624322543181183</v>
      </c>
      <c r="R272" s="81">
        <v>6.9572107049729395</v>
      </c>
      <c r="S272" s="81">
        <v>0.5057064123489371</v>
      </c>
      <c r="T272" s="82"/>
      <c r="U272" s="81">
        <v>1714788</v>
      </c>
      <c r="V272" s="81">
        <v>182</v>
      </c>
      <c r="W272" s="81">
        <v>13</v>
      </c>
      <c r="X272" s="81">
        <v>1326</v>
      </c>
      <c r="Y272" s="81">
        <v>2672</v>
      </c>
      <c r="Z272" s="81">
        <v>3297</v>
      </c>
      <c r="AA272" s="81">
        <v>1198</v>
      </c>
      <c r="AB272" s="81">
        <v>5533</v>
      </c>
      <c r="AC272" s="81">
        <v>1233221</v>
      </c>
      <c r="AD272" s="81">
        <v>0.5057064123489371</v>
      </c>
      <c r="AE272" s="82"/>
      <c r="AF272" s="81">
        <v>15447858.53343988</v>
      </c>
      <c r="AG272" s="81">
        <v>266725.72557251836</v>
      </c>
      <c r="AH272" s="81">
        <v>201936.28421247075</v>
      </c>
      <c r="AI272" s="81">
        <v>7164951.4078052817</v>
      </c>
      <c r="AJ272" s="81">
        <v>10515196.472821487</v>
      </c>
      <c r="AK272" s="81"/>
      <c r="AL272" s="81"/>
      <c r="AM272" s="81">
        <v>722117.97291214345</v>
      </c>
      <c r="AN272" s="81"/>
      <c r="AO272" s="81"/>
      <c r="AP272" s="82"/>
      <c r="AQ272" s="81">
        <v>104</v>
      </c>
      <c r="AR272" s="81">
        <v>91</v>
      </c>
      <c r="AS272" s="81">
        <v>1</v>
      </c>
      <c r="AT272" s="81">
        <v>0</v>
      </c>
      <c r="AU272" s="81">
        <v>0</v>
      </c>
      <c r="AV272" s="81">
        <v>0</v>
      </c>
      <c r="AW272" s="81">
        <v>1</v>
      </c>
      <c r="AX272" s="82"/>
      <c r="AY272" s="81">
        <v>479.5</v>
      </c>
      <c r="AZ272" s="81">
        <v>4438.0000000000009</v>
      </c>
      <c r="BA272" s="81">
        <v>9950</v>
      </c>
      <c r="BB272" s="81">
        <v>0</v>
      </c>
      <c r="BC272" s="81">
        <v>0</v>
      </c>
      <c r="BD272" s="81">
        <v>0</v>
      </c>
      <c r="BE272" s="81">
        <v>9950</v>
      </c>
      <c r="BF272" s="82"/>
      <c r="BG272" s="81">
        <v>0</v>
      </c>
      <c r="BH272" s="81">
        <v>0</v>
      </c>
      <c r="BI272" s="81">
        <v>7.7830000000000004</v>
      </c>
      <c r="BJ272" s="81">
        <v>0</v>
      </c>
      <c r="BK272" s="81">
        <v>0</v>
      </c>
      <c r="BL272" s="81">
        <v>0</v>
      </c>
      <c r="BM272" s="82"/>
      <c r="BN272" s="81">
        <v>0</v>
      </c>
      <c r="BO272" s="81">
        <v>0</v>
      </c>
      <c r="BP272" s="81">
        <v>2</v>
      </c>
      <c r="BQ272" s="81">
        <v>0</v>
      </c>
      <c r="BR272" s="81">
        <v>0</v>
      </c>
      <c r="BS272" s="81">
        <v>0</v>
      </c>
      <c r="BT272"/>
      <c r="BU272" s="80">
        <v>7.7830000000000004</v>
      </c>
      <c r="BV272" s="80">
        <v>0</v>
      </c>
      <c r="BW272" s="80">
        <v>0</v>
      </c>
      <c r="BX272" s="80">
        <v>0</v>
      </c>
      <c r="BY272" s="80">
        <v>0</v>
      </c>
      <c r="BZ272" s="80">
        <v>0</v>
      </c>
      <c r="CA272" s="80">
        <v>0</v>
      </c>
      <c r="CB272" s="80">
        <v>0</v>
      </c>
      <c r="CC272" s="80">
        <v>0</v>
      </c>
    </row>
    <row r="273" spans="1:81">
      <c r="A273" s="80" t="s">
        <v>2114</v>
      </c>
      <c r="B273" s="80">
        <v>136</v>
      </c>
      <c r="C273" s="80">
        <v>18</v>
      </c>
      <c r="D273" s="80">
        <v>8</v>
      </c>
      <c r="E273" s="80">
        <v>2021</v>
      </c>
      <c r="F273" s="80" t="s">
        <v>75</v>
      </c>
      <c r="G273" s="174" t="s">
        <v>2096</v>
      </c>
      <c r="H273" s="80" t="s">
        <v>2097</v>
      </c>
      <c r="I273" s="177"/>
      <c r="J273" s="81">
        <v>40.40095725207528</v>
      </c>
      <c r="K273" s="81">
        <v>0.37080666848682597</v>
      </c>
      <c r="L273" s="81">
        <v>0.65966448792793453</v>
      </c>
      <c r="M273" s="81">
        <v>3.6889698768450359</v>
      </c>
      <c r="N273" s="81">
        <v>5.3936670959433055</v>
      </c>
      <c r="O273" s="81">
        <v>4.4632480207900951</v>
      </c>
      <c r="P273" s="81">
        <v>5.4543502941367388</v>
      </c>
      <c r="Q273" s="81">
        <v>0.32401231866433478</v>
      </c>
      <c r="R273" s="81">
        <v>9.5303947972480678</v>
      </c>
      <c r="S273" s="81">
        <v>0.37316204521660612</v>
      </c>
      <c r="T273" s="82"/>
      <c r="U273" s="81">
        <v>1339454</v>
      </c>
      <c r="V273" s="81">
        <v>182</v>
      </c>
      <c r="W273" s="81">
        <v>13</v>
      </c>
      <c r="X273" s="81">
        <v>1326</v>
      </c>
      <c r="Y273" s="81">
        <v>2670</v>
      </c>
      <c r="Z273" s="81">
        <v>3284</v>
      </c>
      <c r="AA273" s="81">
        <v>1200</v>
      </c>
      <c r="AB273" s="81">
        <v>5430</v>
      </c>
      <c r="AC273" s="81">
        <v>1637414.4999999998</v>
      </c>
      <c r="AD273" s="81">
        <v>0.37316204521660612</v>
      </c>
      <c r="AE273" s="82"/>
      <c r="AF273" s="81">
        <v>10614756.844040722</v>
      </c>
      <c r="AG273" s="81">
        <v>285073.05277195037</v>
      </c>
      <c r="AH273" s="81">
        <v>156864.25276202321</v>
      </c>
      <c r="AI273" s="81">
        <v>8060911.0051886896</v>
      </c>
      <c r="AJ273" s="81">
        <v>12083138.941148285</v>
      </c>
      <c r="AK273" s="81">
        <v>0</v>
      </c>
      <c r="AL273" s="81">
        <v>0</v>
      </c>
      <c r="AM273" s="81">
        <v>712762.91079636989</v>
      </c>
      <c r="AN273" s="81">
        <v>0</v>
      </c>
      <c r="AO273" s="81">
        <v>0</v>
      </c>
      <c r="AP273" s="82"/>
      <c r="AQ273" s="81">
        <v>110</v>
      </c>
      <c r="AR273" s="81">
        <v>94</v>
      </c>
      <c r="AS273" s="81">
        <v>1</v>
      </c>
      <c r="AT273" s="81">
        <v>0</v>
      </c>
      <c r="AU273" s="81">
        <v>0</v>
      </c>
      <c r="AV273" s="81">
        <v>0</v>
      </c>
      <c r="AW273" s="81"/>
      <c r="AX273" s="82"/>
      <c r="AY273" s="81">
        <v>510.7</v>
      </c>
      <c r="AZ273" s="81">
        <v>4586.5000000000009</v>
      </c>
      <c r="BA273" s="81">
        <v>9950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2115</v>
      </c>
      <c r="B274" s="80">
        <v>136</v>
      </c>
      <c r="C274" s="80">
        <v>19</v>
      </c>
      <c r="D274" s="80">
        <v>8</v>
      </c>
      <c r="E274" s="80">
        <v>2022</v>
      </c>
      <c r="F274" s="80" t="s">
        <v>568</v>
      </c>
      <c r="G274" s="174" t="s">
        <v>2096</v>
      </c>
      <c r="H274" s="80" t="s">
        <v>2097</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114</v>
      </c>
      <c r="AR274" s="81">
        <v>95</v>
      </c>
      <c r="AS274" s="81">
        <v>1</v>
      </c>
      <c r="AT274" s="81">
        <v>0</v>
      </c>
      <c r="AU274" s="81">
        <v>0</v>
      </c>
      <c r="AV274" s="81">
        <v>0</v>
      </c>
      <c r="AW274" s="81"/>
      <c r="AX274" s="82"/>
      <c r="AY274" s="81">
        <v>536.4</v>
      </c>
      <c r="AZ274" s="81">
        <v>4611.5000000000009</v>
      </c>
      <c r="BA274" s="81">
        <v>9950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2116</v>
      </c>
      <c r="B275" s="80">
        <v>154</v>
      </c>
      <c r="C275" s="80">
        <v>1</v>
      </c>
      <c r="D275" s="80">
        <v>10</v>
      </c>
      <c r="E275" s="80">
        <v>1990</v>
      </c>
      <c r="F275" s="80" t="s">
        <v>562</v>
      </c>
      <c r="G275" s="80" t="s">
        <v>2117</v>
      </c>
      <c r="H275" s="80" t="s">
        <v>2118</v>
      </c>
      <c r="I275" s="177"/>
      <c r="J275" s="81">
        <v>4.9920750176659006</v>
      </c>
      <c r="K275" s="81">
        <v>0.78895720008288439</v>
      </c>
      <c r="L275" s="81">
        <v>7.6682999170724964E-2</v>
      </c>
      <c r="M275" s="81">
        <v>2.1769473390150251</v>
      </c>
      <c r="N275" s="81">
        <v>4.5474497255879678</v>
      </c>
      <c r="O275" s="81">
        <v>4.3203245301237674</v>
      </c>
      <c r="P275" s="81">
        <v>8.615751325725455</v>
      </c>
      <c r="Q275" s="81">
        <v>0.37218375825387701</v>
      </c>
      <c r="R275" s="81">
        <v>0</v>
      </c>
      <c r="S275" s="81">
        <v>0.34424950821756578</v>
      </c>
      <c r="T275" s="82"/>
      <c r="U275" s="81">
        <v>402591</v>
      </c>
      <c r="V275" s="81">
        <v>232</v>
      </c>
      <c r="W275" s="81">
        <v>1</v>
      </c>
      <c r="X275" s="81">
        <v>854</v>
      </c>
      <c r="Y275" s="81">
        <v>1643</v>
      </c>
      <c r="Z275" s="81">
        <v>1777</v>
      </c>
      <c r="AA275" s="81">
        <v>2092</v>
      </c>
      <c r="AB275" s="81">
        <v>6043</v>
      </c>
      <c r="AC275" s="81">
        <v>0</v>
      </c>
      <c r="AD275" s="81">
        <v>0.34424950821756578</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2119</v>
      </c>
      <c r="B276" s="80">
        <v>155</v>
      </c>
      <c r="C276" s="80">
        <v>2</v>
      </c>
      <c r="D276" s="80">
        <v>10</v>
      </c>
      <c r="E276" s="80">
        <v>2005</v>
      </c>
      <c r="F276" s="80" t="s">
        <v>565</v>
      </c>
      <c r="G276" s="80" t="s">
        <v>2117</v>
      </c>
      <c r="H276" s="80" t="s">
        <v>2118</v>
      </c>
      <c r="I276" s="177"/>
      <c r="J276" s="81">
        <v>2.6633371546869444</v>
      </c>
      <c r="K276" s="81">
        <v>0.43993301603800711</v>
      </c>
      <c r="L276" s="81">
        <v>0.83413764882933727</v>
      </c>
      <c r="M276" s="81">
        <v>4.0393795363560905</v>
      </c>
      <c r="N276" s="81">
        <v>5.6865171803153567</v>
      </c>
      <c r="O276" s="81">
        <v>6.1832140588763043</v>
      </c>
      <c r="P276" s="81">
        <v>9.5041740301846769</v>
      </c>
      <c r="Q276" s="81">
        <v>0.33946709427272431</v>
      </c>
      <c r="R276" s="81">
        <v>0</v>
      </c>
      <c r="S276" s="81">
        <v>0.16622186899927982</v>
      </c>
      <c r="T276" s="82"/>
      <c r="U276" s="81">
        <v>245494</v>
      </c>
      <c r="V276" s="81">
        <v>177</v>
      </c>
      <c r="W276" s="81">
        <v>11</v>
      </c>
      <c r="X276" s="81">
        <v>895</v>
      </c>
      <c r="Y276" s="81">
        <v>1875</v>
      </c>
      <c r="Z276" s="81">
        <v>2943</v>
      </c>
      <c r="AA276" s="81">
        <v>1890</v>
      </c>
      <c r="AB276" s="81">
        <v>5762</v>
      </c>
      <c r="AC276" s="81">
        <v>0</v>
      </c>
      <c r="AD276" s="81">
        <v>0.16622186899927982</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2120</v>
      </c>
      <c r="B277" s="80">
        <v>156</v>
      </c>
      <c r="C277" s="80">
        <v>3</v>
      </c>
      <c r="D277" s="80">
        <v>10</v>
      </c>
      <c r="E277" s="80">
        <v>2006</v>
      </c>
      <c r="F277" s="80" t="s">
        <v>566</v>
      </c>
      <c r="G277" s="80" t="s">
        <v>2117</v>
      </c>
      <c r="H277" s="80" t="s">
        <v>2118</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2121</v>
      </c>
      <c r="B278" s="80">
        <v>157</v>
      </c>
      <c r="C278" s="80">
        <v>4</v>
      </c>
      <c r="D278" s="80">
        <v>10</v>
      </c>
      <c r="E278" s="80">
        <v>2007</v>
      </c>
      <c r="F278" s="80" t="s">
        <v>567</v>
      </c>
      <c r="G278" s="80" t="s">
        <v>2117</v>
      </c>
      <c r="H278" s="80" t="s">
        <v>2118</v>
      </c>
      <c r="I278" s="177"/>
      <c r="J278" s="81">
        <v>2.9050848892184948</v>
      </c>
      <c r="K278" s="81">
        <v>0.36079457754792532</v>
      </c>
      <c r="L278" s="81">
        <v>1.1642774562908824</v>
      </c>
      <c r="M278" s="81">
        <v>4.4265624733378246</v>
      </c>
      <c r="N278" s="81">
        <v>5.7439506678243326</v>
      </c>
      <c r="O278" s="81">
        <v>6.0934784470369108</v>
      </c>
      <c r="P278" s="81">
        <v>9.2172350457499519</v>
      </c>
      <c r="Q278" s="81">
        <v>0.35369482480177195</v>
      </c>
      <c r="R278" s="81">
        <v>0</v>
      </c>
      <c r="S278" s="81">
        <v>0.3524519230888401</v>
      </c>
      <c r="T278" s="82"/>
      <c r="U278" s="81">
        <v>304619</v>
      </c>
      <c r="V278" s="81">
        <v>148</v>
      </c>
      <c r="W278" s="81">
        <v>15</v>
      </c>
      <c r="X278" s="81">
        <v>1130</v>
      </c>
      <c r="Y278" s="81">
        <v>1886</v>
      </c>
      <c r="Z278" s="81">
        <v>3015</v>
      </c>
      <c r="AA278" s="81">
        <v>1805</v>
      </c>
      <c r="AB278" s="81">
        <v>5686</v>
      </c>
      <c r="AC278" s="81">
        <v>0</v>
      </c>
      <c r="AD278" s="81">
        <v>0.3524519230888401</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2122</v>
      </c>
      <c r="B279" s="80">
        <v>158</v>
      </c>
      <c r="C279" s="80">
        <v>5</v>
      </c>
      <c r="D279" s="80">
        <v>10</v>
      </c>
      <c r="E279" s="80">
        <v>2008</v>
      </c>
      <c r="F279" s="80" t="s">
        <v>84</v>
      </c>
      <c r="G279" s="80" t="s">
        <v>2117</v>
      </c>
      <c r="H279" s="80" t="s">
        <v>2118</v>
      </c>
      <c r="I279" s="177"/>
      <c r="J279" s="81">
        <v>2.7064734299381752</v>
      </c>
      <c r="K279" s="81">
        <v>0.26721823355039587</v>
      </c>
      <c r="L279" s="81">
        <v>1.0433302698804412</v>
      </c>
      <c r="M279" s="81">
        <v>4.6106899816462361</v>
      </c>
      <c r="N279" s="81">
        <v>5.1396626463634041</v>
      </c>
      <c r="O279" s="81">
        <v>5.9688659880632624</v>
      </c>
      <c r="P279" s="81">
        <v>8.9669985976520845</v>
      </c>
      <c r="Q279" s="81">
        <v>0.3459572495406088</v>
      </c>
      <c r="R279" s="81">
        <v>0</v>
      </c>
      <c r="S279" s="81">
        <v>0.50415800983460679</v>
      </c>
      <c r="T279" s="82"/>
      <c r="U279" s="81">
        <v>292647</v>
      </c>
      <c r="V279" s="81">
        <v>148</v>
      </c>
      <c r="W279" s="81">
        <v>15</v>
      </c>
      <c r="X279" s="81">
        <v>1130</v>
      </c>
      <c r="Y279" s="81">
        <v>1893</v>
      </c>
      <c r="Z279" s="81">
        <v>3057</v>
      </c>
      <c r="AA279" s="81">
        <v>1758</v>
      </c>
      <c r="AB279" s="81">
        <v>5653</v>
      </c>
      <c r="AC279" s="81">
        <v>0</v>
      </c>
      <c r="AD279" s="81">
        <v>0.50415800983460679</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2123</v>
      </c>
      <c r="B280" s="80">
        <v>159</v>
      </c>
      <c r="C280" s="80">
        <v>6</v>
      </c>
      <c r="D280" s="80">
        <v>10</v>
      </c>
      <c r="E280" s="80">
        <v>2009</v>
      </c>
      <c r="F280" s="80" t="s">
        <v>85</v>
      </c>
      <c r="G280" s="80" t="s">
        <v>2117</v>
      </c>
      <c r="H280" s="80" t="s">
        <v>2118</v>
      </c>
      <c r="I280" s="177"/>
      <c r="J280" s="81">
        <v>2.5363182407941012</v>
      </c>
      <c r="K280" s="81">
        <v>0.24436858931845382</v>
      </c>
      <c r="L280" s="81">
        <v>0.43534410533836854</v>
      </c>
      <c r="M280" s="81">
        <v>4.0538580558236132</v>
      </c>
      <c r="N280" s="81">
        <v>5.0291644447397212</v>
      </c>
      <c r="O280" s="81">
        <v>6.1183987412289351</v>
      </c>
      <c r="P280" s="81">
        <v>8.5805250289604853</v>
      </c>
      <c r="Q280" s="81">
        <v>0.33270792817274686</v>
      </c>
      <c r="R280" s="81">
        <v>0</v>
      </c>
      <c r="S280" s="81">
        <v>0.40704573953341938</v>
      </c>
      <c r="T280" s="82"/>
      <c r="U280" s="81">
        <v>247848</v>
      </c>
      <c r="V280" s="81">
        <v>129</v>
      </c>
      <c r="W280" s="81">
        <v>9</v>
      </c>
      <c r="X280" s="81">
        <v>1060</v>
      </c>
      <c r="Y280" s="81">
        <v>1924</v>
      </c>
      <c r="Z280" s="81">
        <v>3093</v>
      </c>
      <c r="AA280" s="81">
        <v>1727</v>
      </c>
      <c r="AB280" s="81">
        <v>5707</v>
      </c>
      <c r="AC280" s="81">
        <v>0</v>
      </c>
      <c r="AD280" s="81">
        <v>0.40704573953341938</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2124</v>
      </c>
      <c r="B281" s="80">
        <v>160</v>
      </c>
      <c r="C281" s="80">
        <v>7</v>
      </c>
      <c r="D281" s="80">
        <v>10</v>
      </c>
      <c r="E281" s="80">
        <v>2010</v>
      </c>
      <c r="F281" s="80" t="s">
        <v>86</v>
      </c>
      <c r="G281" s="80" t="s">
        <v>2117</v>
      </c>
      <c r="H281" s="80" t="s">
        <v>2118</v>
      </c>
      <c r="I281" s="177"/>
      <c r="J281" s="81">
        <v>2.7989898743257866</v>
      </c>
      <c r="K281" s="81">
        <v>0.26328363179575565</v>
      </c>
      <c r="L281" s="81">
        <v>0.41922172406590208</v>
      </c>
      <c r="M281" s="81">
        <v>4.2822211197555911</v>
      </c>
      <c r="N281" s="81">
        <v>6.1711057421192272</v>
      </c>
      <c r="O281" s="81">
        <v>6.2141459096629257</v>
      </c>
      <c r="P281" s="81">
        <v>8.4792709249375484</v>
      </c>
      <c r="Q281" s="81">
        <v>0.34582179903157895</v>
      </c>
      <c r="R281" s="81">
        <v>0</v>
      </c>
      <c r="S281" s="81">
        <v>0.36836472718852636</v>
      </c>
      <c r="T281" s="82"/>
      <c r="U281" s="81">
        <v>271710</v>
      </c>
      <c r="V281" s="81">
        <v>129</v>
      </c>
      <c r="W281" s="81">
        <v>9</v>
      </c>
      <c r="X281" s="81">
        <v>1060</v>
      </c>
      <c r="Y281" s="81">
        <v>1950</v>
      </c>
      <c r="Z281" s="81">
        <v>3156</v>
      </c>
      <c r="AA281" s="81">
        <v>1664</v>
      </c>
      <c r="AB281" s="81">
        <v>5684</v>
      </c>
      <c r="AC281" s="81">
        <v>0</v>
      </c>
      <c r="AD281" s="81">
        <v>0.36836472718852636</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2125</v>
      </c>
      <c r="B282" s="80">
        <v>161</v>
      </c>
      <c r="C282" s="80">
        <v>8</v>
      </c>
      <c r="D282" s="80">
        <v>10</v>
      </c>
      <c r="E282" s="80">
        <v>2011</v>
      </c>
      <c r="F282" s="80" t="s">
        <v>87</v>
      </c>
      <c r="G282" s="80" t="s">
        <v>2117</v>
      </c>
      <c r="H282" s="80" t="s">
        <v>2118</v>
      </c>
      <c r="I282" s="177"/>
      <c r="J282" s="81">
        <v>4.9149495511144998</v>
      </c>
      <c r="K282" s="81">
        <v>0.34785029966809355</v>
      </c>
      <c r="L282" s="81">
        <v>0.37128119412976313</v>
      </c>
      <c r="M282" s="81">
        <v>4.9176921375063101</v>
      </c>
      <c r="N282" s="81">
        <v>7.6624467989349974</v>
      </c>
      <c r="O282" s="81">
        <v>6.1783705001811358</v>
      </c>
      <c r="P282" s="81">
        <v>8.1055733579352776</v>
      </c>
      <c r="Q282" s="81">
        <v>0.39727944558015754</v>
      </c>
      <c r="R282" s="81">
        <v>0</v>
      </c>
      <c r="S282" s="81">
        <v>0.52042091313480665</v>
      </c>
      <c r="T282" s="82"/>
      <c r="U282" s="81">
        <v>411562</v>
      </c>
      <c r="V282" s="81">
        <v>129</v>
      </c>
      <c r="W282" s="81">
        <v>9</v>
      </c>
      <c r="X282" s="81">
        <v>1060</v>
      </c>
      <c r="Y282" s="81">
        <v>1970</v>
      </c>
      <c r="Z282" s="81">
        <v>3206</v>
      </c>
      <c r="AA282" s="81">
        <v>1638</v>
      </c>
      <c r="AB282" s="81">
        <v>5661</v>
      </c>
      <c r="AC282" s="81">
        <v>0</v>
      </c>
      <c r="AD282" s="81">
        <v>0.52042091313480665</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2126</v>
      </c>
      <c r="B283" s="80">
        <v>162</v>
      </c>
      <c r="C283" s="80">
        <v>9</v>
      </c>
      <c r="D283" s="80">
        <v>10</v>
      </c>
      <c r="E283" s="80">
        <v>2012</v>
      </c>
      <c r="F283" s="80" t="s">
        <v>88</v>
      </c>
      <c r="G283" s="80" t="s">
        <v>2117</v>
      </c>
      <c r="H283" s="80" t="s">
        <v>2118</v>
      </c>
      <c r="I283" s="177"/>
      <c r="J283" s="81">
        <v>4.6177228833005204</v>
      </c>
      <c r="K283" s="81">
        <v>0.3363038163191413</v>
      </c>
      <c r="L283" s="81">
        <v>0.36765369218767918</v>
      </c>
      <c r="M283" s="81">
        <v>5.5440686603944673</v>
      </c>
      <c r="N283" s="81">
        <v>8.314323902297998</v>
      </c>
      <c r="O283" s="81">
        <v>6.2329976897286992</v>
      </c>
      <c r="P283" s="81">
        <v>8.0670886194942213</v>
      </c>
      <c r="Q283" s="81">
        <v>0.42888972763134775</v>
      </c>
      <c r="R283" s="81">
        <v>0</v>
      </c>
      <c r="S283" s="81">
        <v>0.29676800813174148</v>
      </c>
      <c r="T283" s="82"/>
      <c r="U283" s="81">
        <v>346201</v>
      </c>
      <c r="V283" s="81">
        <v>129</v>
      </c>
      <c r="W283" s="81">
        <v>9</v>
      </c>
      <c r="X283" s="81">
        <v>1060</v>
      </c>
      <c r="Y283" s="81">
        <v>1997</v>
      </c>
      <c r="Z283" s="81">
        <v>3260</v>
      </c>
      <c r="AA283" s="81">
        <v>1621</v>
      </c>
      <c r="AB283" s="81">
        <v>5625</v>
      </c>
      <c r="AC283" s="81">
        <v>0</v>
      </c>
      <c r="AD283" s="81">
        <v>0.29676800813174148</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2127</v>
      </c>
      <c r="B284" s="80">
        <v>163</v>
      </c>
      <c r="C284" s="80">
        <v>10</v>
      </c>
      <c r="D284" s="80">
        <v>10</v>
      </c>
      <c r="E284" s="80">
        <v>2013</v>
      </c>
      <c r="F284" s="80" t="s">
        <v>89</v>
      </c>
      <c r="G284" s="80" t="s">
        <v>2117</v>
      </c>
      <c r="H284" s="80" t="s">
        <v>2118</v>
      </c>
      <c r="I284" s="177"/>
      <c r="J284" s="81">
        <v>3.8904229296204473</v>
      </c>
      <c r="K284" s="81">
        <v>0.29003742950435446</v>
      </c>
      <c r="L284" s="81">
        <v>0.34615843197110446</v>
      </c>
      <c r="M284" s="81">
        <v>5.4380853764513217</v>
      </c>
      <c r="N284" s="81">
        <v>9.040434845104043</v>
      </c>
      <c r="O284" s="81">
        <v>6.0800751881428985</v>
      </c>
      <c r="P284" s="81">
        <v>8.017558722694913</v>
      </c>
      <c r="Q284" s="81">
        <v>0.42963642161364174</v>
      </c>
      <c r="R284" s="81">
        <v>0</v>
      </c>
      <c r="S284" s="81">
        <v>0.35042768992151402</v>
      </c>
      <c r="T284" s="82"/>
      <c r="U284" s="81">
        <v>274376</v>
      </c>
      <c r="V284" s="81">
        <v>129</v>
      </c>
      <c r="W284" s="81">
        <v>9</v>
      </c>
      <c r="X284" s="81">
        <v>1060</v>
      </c>
      <c r="Y284" s="81">
        <v>1982</v>
      </c>
      <c r="Z284" s="81">
        <v>3322</v>
      </c>
      <c r="AA284" s="81">
        <v>1605</v>
      </c>
      <c r="AB284" s="81">
        <v>5554</v>
      </c>
      <c r="AC284" s="81">
        <v>0</v>
      </c>
      <c r="AD284" s="81">
        <v>0.35042768992151402</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2128</v>
      </c>
      <c r="B285" s="80">
        <v>164</v>
      </c>
      <c r="C285" s="80">
        <v>11</v>
      </c>
      <c r="D285" s="80">
        <v>10</v>
      </c>
      <c r="E285" s="80">
        <v>2014</v>
      </c>
      <c r="F285" s="80" t="s">
        <v>90</v>
      </c>
      <c r="G285" s="80" t="s">
        <v>2117</v>
      </c>
      <c r="H285" s="80" t="s">
        <v>2118</v>
      </c>
      <c r="I285" s="177"/>
      <c r="J285" s="81">
        <v>3.5051982645000783</v>
      </c>
      <c r="K285" s="81">
        <v>0.26913070373357978</v>
      </c>
      <c r="L285" s="81">
        <v>0.70145993633840498</v>
      </c>
      <c r="M285" s="81">
        <v>5.1061294849650878</v>
      </c>
      <c r="N285" s="81">
        <v>7.122690772385738</v>
      </c>
      <c r="O285" s="81">
        <v>5.8059102761522077</v>
      </c>
      <c r="P285" s="81">
        <v>7.8332982010234025</v>
      </c>
      <c r="Q285" s="81">
        <v>0.40947061353074954</v>
      </c>
      <c r="R285" s="81">
        <v>0</v>
      </c>
      <c r="S285" s="81">
        <v>0.4023321875881658</v>
      </c>
      <c r="T285" s="82"/>
      <c r="U285" s="81">
        <v>270010</v>
      </c>
      <c r="V285" s="81">
        <v>108</v>
      </c>
      <c r="W285" s="81">
        <v>16</v>
      </c>
      <c r="X285" s="81">
        <v>989</v>
      </c>
      <c r="Y285" s="81">
        <v>1984</v>
      </c>
      <c r="Z285" s="81">
        <v>3341</v>
      </c>
      <c r="AA285" s="81">
        <v>1560</v>
      </c>
      <c r="AB285" s="81">
        <v>5517</v>
      </c>
      <c r="AC285" s="81">
        <v>0</v>
      </c>
      <c r="AD285" s="81">
        <v>0.4023321875881658</v>
      </c>
      <c r="AE285" s="82"/>
      <c r="AF285" s="81">
        <v>3359579.6738909003</v>
      </c>
      <c r="AG285" s="81">
        <v>208405.18325998794</v>
      </c>
      <c r="AH285" s="81">
        <v>177994.97579123973</v>
      </c>
      <c r="AI285" s="81">
        <v>6321667.9899118645</v>
      </c>
      <c r="AJ285" s="81">
        <v>9923078.5098803211</v>
      </c>
      <c r="AK285" s="81">
        <v>0</v>
      </c>
      <c r="AL285" s="81">
        <v>0</v>
      </c>
      <c r="AM285" s="81">
        <v>757401.65828302409</v>
      </c>
      <c r="AN285" s="81">
        <v>0</v>
      </c>
      <c r="AO285" s="81">
        <v>0</v>
      </c>
      <c r="AP285" s="82"/>
      <c r="AQ285" s="81">
        <v>213</v>
      </c>
      <c r="AR285" s="81">
        <v>68</v>
      </c>
      <c r="AS285" s="81">
        <v>0</v>
      </c>
      <c r="AT285" s="81">
        <v>0</v>
      </c>
      <c r="AU285" s="81">
        <v>0</v>
      </c>
      <c r="AV285" s="81">
        <v>0</v>
      </c>
      <c r="AW285" s="81" t="s">
        <v>564</v>
      </c>
      <c r="AX285" s="82"/>
      <c r="AY285" s="81">
        <v>1003.1200000000001</v>
      </c>
      <c r="AZ285" s="81">
        <v>2233</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2129</v>
      </c>
      <c r="B286" s="80">
        <v>165</v>
      </c>
      <c r="C286" s="80">
        <v>12</v>
      </c>
      <c r="D286" s="80">
        <v>10</v>
      </c>
      <c r="E286" s="80">
        <v>2015</v>
      </c>
      <c r="F286" s="80" t="s">
        <v>91</v>
      </c>
      <c r="G286" s="80" t="s">
        <v>2117</v>
      </c>
      <c r="H286" s="80" t="s">
        <v>2118</v>
      </c>
      <c r="I286" s="177"/>
      <c r="J286" s="81">
        <v>4.635062874169404</v>
      </c>
      <c r="K286" s="81">
        <v>0.25367335075870129</v>
      </c>
      <c r="L286" s="81">
        <v>0.69225993970332755</v>
      </c>
      <c r="M286" s="81">
        <v>4.5635068954568379</v>
      </c>
      <c r="N286" s="81">
        <v>6.4152587055682408</v>
      </c>
      <c r="O286" s="81">
        <v>5.7522267242419236</v>
      </c>
      <c r="P286" s="81">
        <v>7.6535256239764644</v>
      </c>
      <c r="Q286" s="81">
        <v>0.39692789834919734</v>
      </c>
      <c r="R286" s="81">
        <v>0</v>
      </c>
      <c r="S286" s="81">
        <v>0.58361409301012146</v>
      </c>
      <c r="T286" s="82"/>
      <c r="U286" s="81">
        <v>446530</v>
      </c>
      <c r="V286" s="81">
        <v>108</v>
      </c>
      <c r="W286" s="81">
        <v>16</v>
      </c>
      <c r="X286" s="81">
        <v>989</v>
      </c>
      <c r="Y286" s="81">
        <v>1985</v>
      </c>
      <c r="Z286" s="81">
        <v>3342</v>
      </c>
      <c r="AA286" s="81">
        <v>1523</v>
      </c>
      <c r="AB286" s="81">
        <v>5463</v>
      </c>
      <c r="AC286" s="81">
        <v>0</v>
      </c>
      <c r="AD286" s="81">
        <v>0.58361409301012146</v>
      </c>
      <c r="AE286" s="82"/>
      <c r="AF286" s="81">
        <v>4663921.3969635563</v>
      </c>
      <c r="AG286" s="81">
        <v>191736.64863957828</v>
      </c>
      <c r="AH286" s="81">
        <v>144171.66033245312</v>
      </c>
      <c r="AI286" s="81">
        <v>6059469.0754225357</v>
      </c>
      <c r="AJ286" s="81">
        <v>9800771.1235106103</v>
      </c>
      <c r="AK286" s="81">
        <v>0</v>
      </c>
      <c r="AL286" s="81">
        <v>0</v>
      </c>
      <c r="AM286" s="81">
        <v>748681.23357690324</v>
      </c>
      <c r="AN286" s="81">
        <v>0</v>
      </c>
      <c r="AO286" s="81">
        <v>0</v>
      </c>
      <c r="AP286" s="82"/>
      <c r="AQ286" s="81">
        <v>226</v>
      </c>
      <c r="AR286" s="81">
        <v>74</v>
      </c>
      <c r="AS286" s="81">
        <v>0</v>
      </c>
      <c r="AT286" s="81">
        <v>0</v>
      </c>
      <c r="AU286" s="81">
        <v>0</v>
      </c>
      <c r="AV286" s="81">
        <v>0</v>
      </c>
      <c r="AW286" s="81" t="s">
        <v>564</v>
      </c>
      <c r="AX286" s="82"/>
      <c r="AY286" s="81">
        <v>1094.3200000000002</v>
      </c>
      <c r="AZ286" s="81">
        <v>2345.6</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2130</v>
      </c>
      <c r="B287" s="80">
        <v>166</v>
      </c>
      <c r="C287" s="80">
        <v>13</v>
      </c>
      <c r="D287" s="80">
        <v>10</v>
      </c>
      <c r="E287" s="80">
        <v>2016</v>
      </c>
      <c r="F287" s="80" t="s">
        <v>92</v>
      </c>
      <c r="G287" s="80" t="s">
        <v>2117</v>
      </c>
      <c r="H287" s="80" t="s">
        <v>2118</v>
      </c>
      <c r="I287" s="177"/>
      <c r="J287" s="81">
        <v>2.2977264524203713</v>
      </c>
      <c r="K287" s="81">
        <v>0.24374500269882132</v>
      </c>
      <c r="L287" s="81">
        <v>0.67631752724193861</v>
      </c>
      <c r="M287" s="81">
        <v>3.6595022798077315</v>
      </c>
      <c r="N287" s="81">
        <v>6.3199613014015608</v>
      </c>
      <c r="O287" s="81">
        <v>5.7248821576645987</v>
      </c>
      <c r="P287" s="81">
        <v>7.3220939546295023</v>
      </c>
      <c r="Q287" s="81">
        <v>0.38120105431349888</v>
      </c>
      <c r="R287" s="81">
        <v>0</v>
      </c>
      <c r="S287" s="81">
        <v>0.30481719598615664</v>
      </c>
      <c r="T287" s="82"/>
      <c r="U287" s="81">
        <v>235364</v>
      </c>
      <c r="V287" s="81">
        <v>108</v>
      </c>
      <c r="W287" s="81">
        <v>16</v>
      </c>
      <c r="X287" s="81">
        <v>989</v>
      </c>
      <c r="Y287" s="81">
        <v>1982</v>
      </c>
      <c r="Z287" s="81">
        <v>3367</v>
      </c>
      <c r="AA287" s="81">
        <v>1507</v>
      </c>
      <c r="AB287" s="81">
        <v>5397</v>
      </c>
      <c r="AC287" s="81">
        <v>0</v>
      </c>
      <c r="AD287" s="81">
        <v>0.30481719598615659</v>
      </c>
      <c r="AE287" s="82"/>
      <c r="AF287" s="81">
        <v>2497526.9965452398</v>
      </c>
      <c r="AG287" s="81">
        <v>182141.9724887436</v>
      </c>
      <c r="AH287" s="81">
        <v>120381.7217170824</v>
      </c>
      <c r="AI287" s="81">
        <v>5769657.2878237944</v>
      </c>
      <c r="AJ287" s="81">
        <v>10625768.874471251</v>
      </c>
      <c r="AK287" s="81">
        <v>0</v>
      </c>
      <c r="AL287" s="81">
        <v>0</v>
      </c>
      <c r="AM287" s="81">
        <v>740210.83519954502</v>
      </c>
      <c r="AN287" s="81">
        <v>0</v>
      </c>
      <c r="AO287" s="81">
        <v>0</v>
      </c>
      <c r="AP287" s="82"/>
      <c r="AQ287" s="81">
        <v>240</v>
      </c>
      <c r="AR287" s="81">
        <v>86</v>
      </c>
      <c r="AS287" s="81">
        <v>0</v>
      </c>
      <c r="AT287" s="81">
        <v>0</v>
      </c>
      <c r="AU287" s="81">
        <v>0</v>
      </c>
      <c r="AV287" s="81">
        <v>0</v>
      </c>
      <c r="AW287" s="81" t="s">
        <v>564</v>
      </c>
      <c r="AX287" s="82"/>
      <c r="AY287" s="81">
        <v>1192.2</v>
      </c>
      <c r="AZ287" s="81">
        <v>2803.2</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2131</v>
      </c>
      <c r="B288" s="80">
        <v>167</v>
      </c>
      <c r="C288" s="80">
        <v>14</v>
      </c>
      <c r="D288" s="80">
        <v>10</v>
      </c>
      <c r="E288" s="80">
        <v>2017</v>
      </c>
      <c r="F288" s="80" t="s">
        <v>71</v>
      </c>
      <c r="G288" s="80" t="s">
        <v>2117</v>
      </c>
      <c r="H288" s="80" t="s">
        <v>2118</v>
      </c>
      <c r="I288" s="177"/>
      <c r="J288" s="81">
        <v>2.1309830570059236</v>
      </c>
      <c r="K288" s="81">
        <v>0.2346203323260575</v>
      </c>
      <c r="L288" s="81">
        <v>0.62446708540975138</v>
      </c>
      <c r="M288" s="81">
        <v>3.3304333653702503</v>
      </c>
      <c r="N288" s="81">
        <v>5.9348171758097035</v>
      </c>
      <c r="O288" s="81">
        <v>5.683314678528486</v>
      </c>
      <c r="P288" s="81">
        <v>7.2177757800650424</v>
      </c>
      <c r="Q288" s="81">
        <v>0.36342780582305778</v>
      </c>
      <c r="R288" s="81">
        <v>0</v>
      </c>
      <c r="S288" s="81">
        <v>0.33280953979540767</v>
      </c>
      <c r="T288" s="82"/>
      <c r="U288" s="81">
        <v>236589</v>
      </c>
      <c r="V288" s="81">
        <v>108</v>
      </c>
      <c r="W288" s="81">
        <v>16</v>
      </c>
      <c r="X288" s="81">
        <v>989</v>
      </c>
      <c r="Y288" s="81">
        <v>1976</v>
      </c>
      <c r="Z288" s="81">
        <v>3398</v>
      </c>
      <c r="AA288" s="81">
        <v>1495</v>
      </c>
      <c r="AB288" s="81">
        <v>5321</v>
      </c>
      <c r="AC288" s="81">
        <v>0</v>
      </c>
      <c r="AD288" s="81">
        <v>0.33280953979540773</v>
      </c>
      <c r="AE288" s="82"/>
      <c r="AF288" s="81">
        <v>2617487.959661141</v>
      </c>
      <c r="AG288" s="81">
        <v>178883.50413284599</v>
      </c>
      <c r="AH288" s="81">
        <v>145376.56095443721</v>
      </c>
      <c r="AI288" s="81">
        <v>5558312.1634027334</v>
      </c>
      <c r="AJ288" s="81">
        <v>10657465.266101049</v>
      </c>
      <c r="AK288" s="81">
        <v>0</v>
      </c>
      <c r="AL288" s="81">
        <v>0</v>
      </c>
      <c r="AM288" s="81">
        <v>730929.18005545822</v>
      </c>
      <c r="AN288" s="81">
        <v>0</v>
      </c>
      <c r="AO288" s="81">
        <v>0</v>
      </c>
      <c r="AP288" s="82"/>
      <c r="AQ288" s="81">
        <v>247</v>
      </c>
      <c r="AR288" s="81">
        <v>88</v>
      </c>
      <c r="AS288" s="81">
        <v>0</v>
      </c>
      <c r="AT288" s="81">
        <v>0</v>
      </c>
      <c r="AU288" s="81">
        <v>0</v>
      </c>
      <c r="AV288" s="81">
        <v>0</v>
      </c>
      <c r="AW288" s="81" t="s">
        <v>564</v>
      </c>
      <c r="AX288" s="82"/>
      <c r="AY288" s="81">
        <v>1233.8</v>
      </c>
      <c r="AZ288" s="81">
        <v>2865.8000000000011</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2132</v>
      </c>
      <c r="B289" s="80">
        <v>168</v>
      </c>
      <c r="C289" s="80">
        <v>15</v>
      </c>
      <c r="D289" s="80">
        <v>10</v>
      </c>
      <c r="E289" s="80">
        <v>2018</v>
      </c>
      <c r="F289" s="80" t="s">
        <v>93</v>
      </c>
      <c r="G289" s="80" t="s">
        <v>2117</v>
      </c>
      <c r="H289" s="80" t="s">
        <v>2118</v>
      </c>
      <c r="I289" s="177"/>
      <c r="J289" s="81">
        <v>1.9637945992723811</v>
      </c>
      <c r="K289" s="81">
        <v>0.2054534569978558</v>
      </c>
      <c r="L289" s="81">
        <v>0.54745657278339976</v>
      </c>
      <c r="M289" s="81">
        <v>3.0193737048472626</v>
      </c>
      <c r="N289" s="81">
        <v>4.4691202575171323</v>
      </c>
      <c r="O289" s="81">
        <v>5.6405414151148028</v>
      </c>
      <c r="P289" s="81">
        <v>6.9308334941833083</v>
      </c>
      <c r="Q289" s="81">
        <v>0.33578493311431273</v>
      </c>
      <c r="R289" s="81">
        <v>0</v>
      </c>
      <c r="S289" s="81">
        <v>0.28674923629392796</v>
      </c>
      <c r="T289" s="82"/>
      <c r="U289" s="81">
        <v>240874</v>
      </c>
      <c r="V289" s="81">
        <v>108</v>
      </c>
      <c r="W289" s="81">
        <v>16</v>
      </c>
      <c r="X289" s="81">
        <v>989</v>
      </c>
      <c r="Y289" s="81">
        <v>1983</v>
      </c>
      <c r="Z289" s="81">
        <v>3437</v>
      </c>
      <c r="AA289" s="81">
        <v>1450</v>
      </c>
      <c r="AB289" s="81">
        <v>5298</v>
      </c>
      <c r="AC289" s="81">
        <v>0</v>
      </c>
      <c r="AD289" s="81">
        <v>0.28674923629392801</v>
      </c>
      <c r="AE289" s="82"/>
      <c r="AF289" s="81">
        <v>2837370.4975954229</v>
      </c>
      <c r="AG289" s="81">
        <v>159295.737853511</v>
      </c>
      <c r="AH289" s="81">
        <v>132284.45550882051</v>
      </c>
      <c r="AI289" s="81">
        <v>5457557.1391141731</v>
      </c>
      <c r="AJ289" s="81">
        <v>9594939.0611702763</v>
      </c>
      <c r="AK289" s="81">
        <v>0</v>
      </c>
      <c r="AL289" s="81">
        <v>0</v>
      </c>
      <c r="AM289" s="81">
        <v>729275.58455031563</v>
      </c>
      <c r="AN289" s="81">
        <v>0</v>
      </c>
      <c r="AO289" s="81">
        <v>0</v>
      </c>
      <c r="AP289" s="82"/>
      <c r="AQ289" s="81">
        <v>262</v>
      </c>
      <c r="AR289" s="81">
        <v>92</v>
      </c>
      <c r="AS289" s="81">
        <v>0</v>
      </c>
      <c r="AT289" s="81">
        <v>0</v>
      </c>
      <c r="AU289" s="81">
        <v>0</v>
      </c>
      <c r="AV289" s="81">
        <v>0</v>
      </c>
      <c r="AW289" s="81" t="s">
        <v>564</v>
      </c>
      <c r="AX289" s="82"/>
      <c r="AY289" s="81">
        <v>1315.1</v>
      </c>
      <c r="AZ289" s="81">
        <v>2936</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2133</v>
      </c>
      <c r="B290" s="80">
        <v>169</v>
      </c>
      <c r="C290" s="80">
        <v>16</v>
      </c>
      <c r="D290" s="80">
        <v>10</v>
      </c>
      <c r="E290" s="80">
        <v>2019</v>
      </c>
      <c r="F290" s="80" t="s">
        <v>73</v>
      </c>
      <c r="G290" s="80" t="s">
        <v>2117</v>
      </c>
      <c r="H290" s="80" t="s">
        <v>2118</v>
      </c>
      <c r="I290" s="177"/>
      <c r="J290" s="81">
        <v>1.853978891112871</v>
      </c>
      <c r="K290" s="81">
        <v>0.19323753816325945</v>
      </c>
      <c r="L290" s="81">
        <v>0.55797615361649899</v>
      </c>
      <c r="M290" s="81">
        <v>3.3738502919609932</v>
      </c>
      <c r="N290" s="81">
        <v>4.2488071334019573</v>
      </c>
      <c r="O290" s="81">
        <v>5.3764083016194144</v>
      </c>
      <c r="P290" s="81">
        <v>6.9879140615094952</v>
      </c>
      <c r="Q290" s="81">
        <v>0.32335405918494819</v>
      </c>
      <c r="R290" s="81">
        <v>0</v>
      </c>
      <c r="S290" s="81">
        <v>0.34449725057563974</v>
      </c>
      <c r="T290" s="82"/>
      <c r="U290" s="81">
        <v>223204</v>
      </c>
      <c r="V290" s="81">
        <v>108</v>
      </c>
      <c r="W290" s="81">
        <v>16</v>
      </c>
      <c r="X290" s="81">
        <v>989</v>
      </c>
      <c r="Y290" s="81">
        <v>1987</v>
      </c>
      <c r="Z290" s="81">
        <v>3366</v>
      </c>
      <c r="AA290" s="81">
        <v>1451</v>
      </c>
      <c r="AB290" s="81">
        <v>5240</v>
      </c>
      <c r="AC290" s="81">
        <v>0</v>
      </c>
      <c r="AD290" s="81">
        <v>0.34449725057563968</v>
      </c>
      <c r="AE290" s="82"/>
      <c r="AF290" s="81">
        <v>2615704.0789635228</v>
      </c>
      <c r="AG290" s="81">
        <v>154349.62129055639</v>
      </c>
      <c r="AH290" s="81">
        <v>147082.3223519068</v>
      </c>
      <c r="AI290" s="81">
        <v>5501172.0581481811</v>
      </c>
      <c r="AJ290" s="81">
        <v>8693853.448639825</v>
      </c>
      <c r="AK290" s="81">
        <v>0</v>
      </c>
      <c r="AL290" s="81">
        <v>0</v>
      </c>
      <c r="AM290" s="81">
        <v>713648.55330111959</v>
      </c>
      <c r="AN290" s="81">
        <v>0</v>
      </c>
      <c r="AO290" s="81">
        <v>0</v>
      </c>
      <c r="AP290" s="82"/>
      <c r="AQ290" s="81">
        <v>270</v>
      </c>
      <c r="AR290" s="81">
        <v>92</v>
      </c>
      <c r="AS290" s="81">
        <v>0</v>
      </c>
      <c r="AT290" s="81">
        <v>0</v>
      </c>
      <c r="AU290" s="81">
        <v>0</v>
      </c>
      <c r="AV290" s="81">
        <v>0</v>
      </c>
      <c r="AW290" s="81" t="s">
        <v>564</v>
      </c>
      <c r="AX290" s="82"/>
      <c r="AY290" s="81">
        <v>1374.23</v>
      </c>
      <c r="AZ290" s="81">
        <v>2935.6</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2134</v>
      </c>
      <c r="B291" s="80">
        <v>170</v>
      </c>
      <c r="C291" s="80">
        <v>17</v>
      </c>
      <c r="D291" s="80">
        <v>10</v>
      </c>
      <c r="E291" s="80">
        <v>2020</v>
      </c>
      <c r="F291" s="80" t="s">
        <v>218</v>
      </c>
      <c r="G291" s="80" t="s">
        <v>2117</v>
      </c>
      <c r="H291" s="80" t="s">
        <v>2118</v>
      </c>
      <c r="I291" s="177"/>
      <c r="J291" s="81">
        <v>3.0553356971782661</v>
      </c>
      <c r="K291" s="81">
        <v>0.16184935684961013</v>
      </c>
      <c r="L291" s="81">
        <v>0.4965728861499894</v>
      </c>
      <c r="M291" s="81">
        <v>3.0372198564494814</v>
      </c>
      <c r="N291" s="81">
        <v>4.5427938384988424</v>
      </c>
      <c r="O291" s="81">
        <v>4.6895029339305312</v>
      </c>
      <c r="P291" s="81">
        <v>6.476008185823301</v>
      </c>
      <c r="Q291" s="81">
        <v>0.30943872168193537</v>
      </c>
      <c r="R291" s="81">
        <v>0</v>
      </c>
      <c r="S291" s="81">
        <v>0.47966650120140358</v>
      </c>
      <c r="T291" s="82"/>
      <c r="U291" s="81">
        <v>368037</v>
      </c>
      <c r="V291" s="81">
        <v>83</v>
      </c>
      <c r="W291" s="81">
        <v>16</v>
      </c>
      <c r="X291" s="81">
        <v>941</v>
      </c>
      <c r="Y291" s="81">
        <v>2023</v>
      </c>
      <c r="Z291" s="81">
        <v>3351</v>
      </c>
      <c r="AA291" s="81">
        <v>1461</v>
      </c>
      <c r="AB291" s="81">
        <v>5248</v>
      </c>
      <c r="AC291" s="81">
        <v>0</v>
      </c>
      <c r="AD291" s="81">
        <v>0.47966650120140358</v>
      </c>
      <c r="AE291" s="82"/>
      <c r="AF291" s="81">
        <v>4245254.0882310746</v>
      </c>
      <c r="AG291" s="81">
        <v>119020.63512896001</v>
      </c>
      <c r="AH291" s="81">
        <v>152301.65551037938</v>
      </c>
      <c r="AI291" s="81">
        <v>4827427.1946356073</v>
      </c>
      <c r="AJ291" s="81">
        <v>9403302.9365530796</v>
      </c>
      <c r="AK291" s="81"/>
      <c r="AL291" s="81"/>
      <c r="AM291" s="81">
        <v>684922.30649610132</v>
      </c>
      <c r="AN291" s="81"/>
      <c r="AO291" s="81"/>
      <c r="AP291" s="82"/>
      <c r="AQ291" s="81">
        <v>286</v>
      </c>
      <c r="AR291" s="81">
        <v>94</v>
      </c>
      <c r="AS291" s="81">
        <v>0</v>
      </c>
      <c r="AT291" s="81">
        <v>0</v>
      </c>
      <c r="AU291" s="81">
        <v>0</v>
      </c>
      <c r="AV291" s="81">
        <v>0</v>
      </c>
      <c r="AW291" s="81">
        <v>0</v>
      </c>
      <c r="AX291" s="82"/>
      <c r="AY291" s="81">
        <v>1469.829999999999</v>
      </c>
      <c r="AZ291" s="81">
        <v>2995.7000000000012</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2135</v>
      </c>
      <c r="B292" s="80">
        <v>170</v>
      </c>
      <c r="C292" s="80">
        <v>18</v>
      </c>
      <c r="D292" s="80">
        <v>10</v>
      </c>
      <c r="E292" s="80">
        <v>2021</v>
      </c>
      <c r="F292" s="80" t="s">
        <v>75</v>
      </c>
      <c r="G292" s="174" t="s">
        <v>2117</v>
      </c>
      <c r="H292" s="80" t="s">
        <v>2118</v>
      </c>
      <c r="I292" s="177"/>
      <c r="J292" s="81">
        <v>1.949903033648289</v>
      </c>
      <c r="K292" s="81">
        <v>0.16568842297006633</v>
      </c>
      <c r="L292" s="81">
        <v>0.44364829649472171</v>
      </c>
      <c r="M292" s="81">
        <v>2.7871324424725494</v>
      </c>
      <c r="N292" s="81">
        <v>3.4351879510511556</v>
      </c>
      <c r="O292" s="81">
        <v>4.5271252001375775</v>
      </c>
      <c r="P292" s="81">
        <v>6.7997567000238011</v>
      </c>
      <c r="Q292" s="81">
        <v>0.31064606463471944</v>
      </c>
      <c r="R292" s="81">
        <v>0</v>
      </c>
      <c r="S292" s="81">
        <v>0.57104750101174018</v>
      </c>
      <c r="T292" s="82"/>
      <c r="U292" s="81">
        <v>300143</v>
      </c>
      <c r="V292" s="81">
        <v>83</v>
      </c>
      <c r="W292" s="81">
        <v>16</v>
      </c>
      <c r="X292" s="81">
        <v>941</v>
      </c>
      <c r="Y292" s="81">
        <v>2027</v>
      </c>
      <c r="Z292" s="81">
        <v>3331</v>
      </c>
      <c r="AA292" s="81">
        <v>1496</v>
      </c>
      <c r="AB292" s="81">
        <v>5206</v>
      </c>
      <c r="AC292" s="81">
        <v>0</v>
      </c>
      <c r="AD292" s="81">
        <v>0.57104750101174018</v>
      </c>
      <c r="AE292" s="82"/>
      <c r="AF292" s="81">
        <v>3017963.3283690745</v>
      </c>
      <c r="AG292" s="81">
        <v>127402.8376313082</v>
      </c>
      <c r="AH292" s="81">
        <v>140903.47909024125</v>
      </c>
      <c r="AI292" s="81">
        <v>5307120.6453043399</v>
      </c>
      <c r="AJ292" s="81">
        <v>8467661.3196275569</v>
      </c>
      <c r="AK292" s="81">
        <v>0</v>
      </c>
      <c r="AL292" s="81">
        <v>0</v>
      </c>
      <c r="AM292" s="81">
        <v>683359.79992742196</v>
      </c>
      <c r="AN292" s="81">
        <v>0</v>
      </c>
      <c r="AO292" s="81">
        <v>0</v>
      </c>
      <c r="AP292" s="82"/>
      <c r="AQ292" s="81">
        <v>297</v>
      </c>
      <c r="AR292" s="81">
        <v>97</v>
      </c>
      <c r="AS292" s="81">
        <v>0</v>
      </c>
      <c r="AT292" s="81">
        <v>0</v>
      </c>
      <c r="AU292" s="81">
        <v>0</v>
      </c>
      <c r="AV292" s="81">
        <v>0</v>
      </c>
      <c r="AW292" s="81"/>
      <c r="AX292" s="82"/>
      <c r="AY292" s="81">
        <v>1546.0099999999991</v>
      </c>
      <c r="AZ292" s="81">
        <v>3138.7000000000012</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2136</v>
      </c>
      <c r="B293" s="80">
        <v>170</v>
      </c>
      <c r="C293" s="80">
        <v>19</v>
      </c>
      <c r="D293" s="80">
        <v>10</v>
      </c>
      <c r="E293" s="80">
        <v>2022</v>
      </c>
      <c r="F293" s="80" t="s">
        <v>568</v>
      </c>
      <c r="G293" s="174" t="s">
        <v>2117</v>
      </c>
      <c r="H293" s="80" t="s">
        <v>2118</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308</v>
      </c>
      <c r="AR293" s="81">
        <v>97</v>
      </c>
      <c r="AS293" s="81">
        <v>0</v>
      </c>
      <c r="AT293" s="81">
        <v>0</v>
      </c>
      <c r="AU293" s="81">
        <v>0</v>
      </c>
      <c r="AV293" s="81">
        <v>0</v>
      </c>
      <c r="AW293" s="81"/>
      <c r="AX293" s="82"/>
      <c r="AY293" s="81">
        <v>1610.6199999999994</v>
      </c>
      <c r="AZ293" s="81">
        <v>3138.7000000000007</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2137</v>
      </c>
      <c r="B294" s="80">
        <v>341</v>
      </c>
      <c r="C294" s="80">
        <v>1</v>
      </c>
      <c r="D294" s="80">
        <v>21</v>
      </c>
      <c r="E294" s="80">
        <v>1990</v>
      </c>
      <c r="F294" s="80" t="s">
        <v>562</v>
      </c>
      <c r="G294" s="80" t="s">
        <v>1680</v>
      </c>
      <c r="H294" s="80" t="s">
        <v>1681</v>
      </c>
      <c r="I294" s="177"/>
      <c r="J294" s="81">
        <v>10.569319884545894</v>
      </c>
      <c r="K294" s="81">
        <v>2.6507063139790557</v>
      </c>
      <c r="L294" s="81">
        <v>72.329226611089695</v>
      </c>
      <c r="M294" s="81">
        <v>3.4145898501906875</v>
      </c>
      <c r="N294" s="81">
        <v>10.713972912252171</v>
      </c>
      <c r="O294" s="81">
        <v>5.5286539006761091</v>
      </c>
      <c r="P294" s="81">
        <v>8.7969621566680551</v>
      </c>
      <c r="Q294" s="81">
        <v>0.42786042836168853</v>
      </c>
      <c r="R294" s="81">
        <v>0</v>
      </c>
      <c r="S294" s="81">
        <v>0.34841197026674414</v>
      </c>
      <c r="T294" s="82"/>
      <c r="U294" s="81">
        <v>296749</v>
      </c>
      <c r="V294" s="81">
        <v>485</v>
      </c>
      <c r="W294" s="81">
        <v>846</v>
      </c>
      <c r="X294" s="81">
        <v>1145</v>
      </c>
      <c r="Y294" s="81">
        <v>2292</v>
      </c>
      <c r="Z294" s="81">
        <v>2274</v>
      </c>
      <c r="AA294" s="81">
        <v>2136</v>
      </c>
      <c r="AB294" s="81">
        <v>6947</v>
      </c>
      <c r="AC294" s="81">
        <v>0</v>
      </c>
      <c r="AD294" s="81">
        <v>0.34841197026674414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2138</v>
      </c>
      <c r="B295" s="80">
        <v>342</v>
      </c>
      <c r="C295" s="80">
        <v>2</v>
      </c>
      <c r="D295" s="80">
        <v>21</v>
      </c>
      <c r="E295" s="80">
        <v>2005</v>
      </c>
      <c r="F295" s="80" t="s">
        <v>565</v>
      </c>
      <c r="G295" s="80" t="s">
        <v>1680</v>
      </c>
      <c r="H295" s="80" t="s">
        <v>1681</v>
      </c>
      <c r="I295" s="177"/>
      <c r="J295" s="81">
        <v>4.7692474221987196</v>
      </c>
      <c r="K295" s="81">
        <v>1.6489812089099101</v>
      </c>
      <c r="L295" s="81">
        <v>68.131508987592639</v>
      </c>
      <c r="M295" s="81">
        <v>5.6835984317602088</v>
      </c>
      <c r="N295" s="81">
        <v>12.831180224112757</v>
      </c>
      <c r="O295" s="81">
        <v>7.1328616139602623</v>
      </c>
      <c r="P295" s="81">
        <v>8.855476437648262</v>
      </c>
      <c r="Q295" s="81">
        <v>0.36126557134334353</v>
      </c>
      <c r="R295" s="81">
        <v>0</v>
      </c>
      <c r="S295" s="81">
        <v>0.49286920014502295</v>
      </c>
      <c r="T295" s="82"/>
      <c r="U295" s="81">
        <v>147300</v>
      </c>
      <c r="V295" s="81">
        <v>503</v>
      </c>
      <c r="W295" s="81">
        <v>605</v>
      </c>
      <c r="X295" s="81">
        <v>923</v>
      </c>
      <c r="Y295" s="81">
        <v>2616</v>
      </c>
      <c r="Z295" s="81">
        <v>3395</v>
      </c>
      <c r="AA295" s="81">
        <v>1761</v>
      </c>
      <c r="AB295" s="81">
        <v>6132</v>
      </c>
      <c r="AC295" s="81">
        <v>0</v>
      </c>
      <c r="AD295" s="81">
        <v>0.49286920014502295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2139</v>
      </c>
      <c r="B296" s="80">
        <v>343</v>
      </c>
      <c r="C296" s="80">
        <v>3</v>
      </c>
      <c r="D296" s="80">
        <v>21</v>
      </c>
      <c r="E296" s="80">
        <v>2006</v>
      </c>
      <c r="F296" s="80" t="s">
        <v>566</v>
      </c>
      <c r="G296" s="80" t="s">
        <v>1680</v>
      </c>
      <c r="H296" s="80" t="s">
        <v>1681</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2140</v>
      </c>
      <c r="B297" s="80">
        <v>344</v>
      </c>
      <c r="C297" s="80">
        <v>4</v>
      </c>
      <c r="D297" s="80">
        <v>21</v>
      </c>
      <c r="E297" s="80">
        <v>2007</v>
      </c>
      <c r="F297" s="80" t="s">
        <v>567</v>
      </c>
      <c r="G297" s="80" t="s">
        <v>1680</v>
      </c>
      <c r="H297" s="80" t="s">
        <v>1681</v>
      </c>
      <c r="I297" s="177"/>
      <c r="J297" s="81">
        <v>4.1024701778074562</v>
      </c>
      <c r="K297" s="81">
        <v>1.3074216478084544</v>
      </c>
      <c r="L297" s="81">
        <v>50.226115743950118</v>
      </c>
      <c r="M297" s="81">
        <v>6.2582793469767797</v>
      </c>
      <c r="N297" s="81">
        <v>12.699662980933342</v>
      </c>
      <c r="O297" s="81">
        <v>6.6492683551414382</v>
      </c>
      <c r="P297" s="81">
        <v>8.9414839695890116</v>
      </c>
      <c r="Q297" s="81">
        <v>0.37005461005025353</v>
      </c>
      <c r="R297" s="81">
        <v>0</v>
      </c>
      <c r="S297" s="81">
        <v>0.35639968375158138</v>
      </c>
      <c r="T297" s="82"/>
      <c r="U297" s="81">
        <v>134726</v>
      </c>
      <c r="V297" s="81">
        <v>435</v>
      </c>
      <c r="W297" s="81">
        <v>612</v>
      </c>
      <c r="X297" s="81">
        <v>1273</v>
      </c>
      <c r="Y297" s="81">
        <v>2596</v>
      </c>
      <c r="Z297" s="81">
        <v>3290</v>
      </c>
      <c r="AA297" s="81">
        <v>1751</v>
      </c>
      <c r="AB297" s="81">
        <v>5949</v>
      </c>
      <c r="AC297" s="81">
        <v>0</v>
      </c>
      <c r="AD297" s="81">
        <v>0.35639968375158138</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2141</v>
      </c>
      <c r="B298" s="80">
        <v>345</v>
      </c>
      <c r="C298" s="80">
        <v>5</v>
      </c>
      <c r="D298" s="80">
        <v>21</v>
      </c>
      <c r="E298" s="80">
        <v>2008</v>
      </c>
      <c r="F298" s="80" t="s">
        <v>84</v>
      </c>
      <c r="G298" s="80" t="s">
        <v>1680</v>
      </c>
      <c r="H298" s="80" t="s">
        <v>1681</v>
      </c>
      <c r="I298" s="177"/>
      <c r="J298" s="81">
        <v>4.0256338933396805</v>
      </c>
      <c r="K298" s="81">
        <v>1.1474683814304292</v>
      </c>
      <c r="L298" s="81">
        <v>43.36835531437837</v>
      </c>
      <c r="M298" s="81">
        <v>7.3227928594171425</v>
      </c>
      <c r="N298" s="81">
        <v>12.890431280310345</v>
      </c>
      <c r="O298" s="81">
        <v>6.4980000027067515</v>
      </c>
      <c r="P298" s="81">
        <v>8.5385413267745101</v>
      </c>
      <c r="Q298" s="81">
        <v>0.36113457094270873</v>
      </c>
      <c r="R298" s="81">
        <v>0</v>
      </c>
      <c r="S298" s="81">
        <v>0.41157565148863728</v>
      </c>
      <c r="T298" s="82"/>
      <c r="U298" s="81">
        <v>138904</v>
      </c>
      <c r="V298" s="81">
        <v>435</v>
      </c>
      <c r="W298" s="81">
        <v>612</v>
      </c>
      <c r="X298" s="81">
        <v>1273</v>
      </c>
      <c r="Y298" s="81">
        <v>2600</v>
      </c>
      <c r="Z298" s="81">
        <v>3328</v>
      </c>
      <c r="AA298" s="81">
        <v>1674</v>
      </c>
      <c r="AB298" s="81">
        <v>5901</v>
      </c>
      <c r="AC298" s="81">
        <v>0</v>
      </c>
      <c r="AD298" s="81">
        <v>0.41157565148863728</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2142</v>
      </c>
      <c r="B299" s="80">
        <v>346</v>
      </c>
      <c r="C299" s="80">
        <v>6</v>
      </c>
      <c r="D299" s="80">
        <v>21</v>
      </c>
      <c r="E299" s="80">
        <v>2009</v>
      </c>
      <c r="F299" s="80" t="s">
        <v>85</v>
      </c>
      <c r="G299" s="80" t="s">
        <v>1680</v>
      </c>
      <c r="H299" s="80" t="s">
        <v>1681</v>
      </c>
      <c r="I299" s="177"/>
      <c r="J299" s="81">
        <v>3.7115136924526513</v>
      </c>
      <c r="K299" s="81">
        <v>0.76028192462271371</v>
      </c>
      <c r="L299" s="81">
        <v>37.660253040132247</v>
      </c>
      <c r="M299" s="81">
        <v>6.130875457540041</v>
      </c>
      <c r="N299" s="81">
        <v>11.169912378102373</v>
      </c>
      <c r="O299" s="81">
        <v>6.6426068454726037</v>
      </c>
      <c r="P299" s="81">
        <v>8.2128592199604409</v>
      </c>
      <c r="Q299" s="81">
        <v>0.3417441519096972</v>
      </c>
      <c r="R299" s="81">
        <v>0</v>
      </c>
      <c r="S299" s="81">
        <v>0.26084656260969052</v>
      </c>
      <c r="T299" s="82"/>
      <c r="U299" s="81">
        <v>129328</v>
      </c>
      <c r="V299" s="81">
        <v>353</v>
      </c>
      <c r="W299" s="81">
        <v>609</v>
      </c>
      <c r="X299" s="81">
        <v>1346</v>
      </c>
      <c r="Y299" s="81">
        <v>2623</v>
      </c>
      <c r="Z299" s="81">
        <v>3358</v>
      </c>
      <c r="AA299" s="81">
        <v>1653</v>
      </c>
      <c r="AB299" s="81">
        <v>5862</v>
      </c>
      <c r="AC299" s="81">
        <v>0</v>
      </c>
      <c r="AD299" s="81">
        <v>0.26084656260969052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2143</v>
      </c>
      <c r="B300" s="80">
        <v>347</v>
      </c>
      <c r="C300" s="80">
        <v>7</v>
      </c>
      <c r="D300" s="80">
        <v>21</v>
      </c>
      <c r="E300" s="80">
        <v>2010</v>
      </c>
      <c r="F300" s="80" t="s">
        <v>86</v>
      </c>
      <c r="G300" s="80" t="s">
        <v>1680</v>
      </c>
      <c r="H300" s="80" t="s">
        <v>1681</v>
      </c>
      <c r="I300" s="177"/>
      <c r="J300" s="81">
        <v>2.6738332558885558</v>
      </c>
      <c r="K300" s="81">
        <v>0.7929027516507543</v>
      </c>
      <c r="L300" s="81">
        <v>34.285979220585062</v>
      </c>
      <c r="M300" s="81">
        <v>5.4879885944644524</v>
      </c>
      <c r="N300" s="81">
        <v>10.957733142541661</v>
      </c>
      <c r="O300" s="81">
        <v>6.6985184995796176</v>
      </c>
      <c r="P300" s="81">
        <v>8.397739473736225</v>
      </c>
      <c r="Q300" s="81">
        <v>0.35458294242717137</v>
      </c>
      <c r="R300" s="81">
        <v>0</v>
      </c>
      <c r="S300" s="81">
        <v>0.50271734967832482</v>
      </c>
      <c r="T300" s="82"/>
      <c r="U300" s="81">
        <v>104296</v>
      </c>
      <c r="V300" s="81">
        <v>353</v>
      </c>
      <c r="W300" s="81">
        <v>609</v>
      </c>
      <c r="X300" s="81">
        <v>1346</v>
      </c>
      <c r="Y300" s="81">
        <v>2617</v>
      </c>
      <c r="Z300" s="81">
        <v>3402</v>
      </c>
      <c r="AA300" s="81">
        <v>1648</v>
      </c>
      <c r="AB300" s="81">
        <v>5828</v>
      </c>
      <c r="AC300" s="81">
        <v>0</v>
      </c>
      <c r="AD300" s="81">
        <v>0.50271734967832482</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2144</v>
      </c>
      <c r="B301" s="80">
        <v>348</v>
      </c>
      <c r="C301" s="80">
        <v>8</v>
      </c>
      <c r="D301" s="80">
        <v>21</v>
      </c>
      <c r="E301" s="80">
        <v>2011</v>
      </c>
      <c r="F301" s="80" t="s">
        <v>87</v>
      </c>
      <c r="G301" s="80" t="s">
        <v>1680</v>
      </c>
      <c r="H301" s="80" t="s">
        <v>1681</v>
      </c>
      <c r="I301" s="177"/>
      <c r="J301" s="81">
        <v>0</v>
      </c>
      <c r="K301" s="81">
        <v>1.1110042401853693</v>
      </c>
      <c r="L301" s="81">
        <v>31.991316855234011</v>
      </c>
      <c r="M301" s="81">
        <v>6.9328725124251784</v>
      </c>
      <c r="N301" s="81">
        <v>13.360949613031083</v>
      </c>
      <c r="O301" s="81">
        <v>6.5927028949219162</v>
      </c>
      <c r="P301" s="81">
        <v>7.9224804310466306</v>
      </c>
      <c r="Q301" s="81">
        <v>0.4057008434726887</v>
      </c>
      <c r="R301" s="81">
        <v>0</v>
      </c>
      <c r="S301" s="81">
        <v>0.49637776903950587</v>
      </c>
      <c r="T301" s="82"/>
      <c r="U301" s="81">
        <v>0</v>
      </c>
      <c r="V301" s="81">
        <v>353</v>
      </c>
      <c r="W301" s="81">
        <v>609</v>
      </c>
      <c r="X301" s="81">
        <v>1346</v>
      </c>
      <c r="Y301" s="81">
        <v>2651</v>
      </c>
      <c r="Z301" s="81">
        <v>3421</v>
      </c>
      <c r="AA301" s="81">
        <v>1601</v>
      </c>
      <c r="AB301" s="81">
        <v>5781</v>
      </c>
      <c r="AC301" s="81">
        <v>0</v>
      </c>
      <c r="AD301" s="81">
        <v>0.49637776903950587</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2145</v>
      </c>
      <c r="B302" s="80">
        <v>349</v>
      </c>
      <c r="C302" s="80">
        <v>9</v>
      </c>
      <c r="D302" s="80">
        <v>21</v>
      </c>
      <c r="E302" s="80">
        <v>2012</v>
      </c>
      <c r="F302" s="80" t="s">
        <v>88</v>
      </c>
      <c r="G302" s="80" t="s">
        <v>1680</v>
      </c>
      <c r="H302" s="80" t="s">
        <v>1681</v>
      </c>
      <c r="I302" s="177"/>
      <c r="J302" s="81">
        <v>0</v>
      </c>
      <c r="K302" s="81">
        <v>1.2515892457966629</v>
      </c>
      <c r="L302" s="81">
        <v>32.278287419728365</v>
      </c>
      <c r="M302" s="81">
        <v>8.6106056323602278</v>
      </c>
      <c r="N302" s="81">
        <v>14.898591256177774</v>
      </c>
      <c r="O302" s="81">
        <v>6.6134782235495617</v>
      </c>
      <c r="P302" s="81">
        <v>8.0322523330435978</v>
      </c>
      <c r="Q302" s="81">
        <v>0.44238545772748078</v>
      </c>
      <c r="R302" s="81">
        <v>0</v>
      </c>
      <c r="S302" s="81">
        <v>0.84359144627611993</v>
      </c>
      <c r="T302" s="82"/>
      <c r="U302" s="81">
        <v>0</v>
      </c>
      <c r="V302" s="81">
        <v>353</v>
      </c>
      <c r="W302" s="81">
        <v>609</v>
      </c>
      <c r="X302" s="81">
        <v>1346</v>
      </c>
      <c r="Y302" s="81">
        <v>2691</v>
      </c>
      <c r="Z302" s="81">
        <v>3459</v>
      </c>
      <c r="AA302" s="81">
        <v>1614</v>
      </c>
      <c r="AB302" s="81">
        <v>5802</v>
      </c>
      <c r="AC302" s="81">
        <v>0</v>
      </c>
      <c r="AD302" s="81">
        <v>0.84359144627611993</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2146</v>
      </c>
      <c r="B303" s="80">
        <v>350</v>
      </c>
      <c r="C303" s="80">
        <v>10</v>
      </c>
      <c r="D303" s="80">
        <v>21</v>
      </c>
      <c r="E303" s="80">
        <v>2013</v>
      </c>
      <c r="F303" s="80" t="s">
        <v>89</v>
      </c>
      <c r="G303" s="80" t="s">
        <v>1680</v>
      </c>
      <c r="H303" s="80" t="s">
        <v>1681</v>
      </c>
      <c r="I303" s="177"/>
      <c r="J303" s="81">
        <v>0</v>
      </c>
      <c r="K303" s="81">
        <v>1.0344427807800474</v>
      </c>
      <c r="L303" s="81">
        <v>28.504272986932492</v>
      </c>
      <c r="M303" s="81">
        <v>8.0080691021865</v>
      </c>
      <c r="N303" s="81">
        <v>14.401157678775645</v>
      </c>
      <c r="O303" s="81">
        <v>6.4369730393433393</v>
      </c>
      <c r="P303" s="81">
        <v>8.1324520875684243</v>
      </c>
      <c r="Q303" s="81">
        <v>0.44680950148368648</v>
      </c>
      <c r="R303" s="81">
        <v>0</v>
      </c>
      <c r="S303" s="81">
        <v>0.76575072612133621</v>
      </c>
      <c r="T303" s="82"/>
      <c r="U303" s="81">
        <v>0</v>
      </c>
      <c r="V303" s="81">
        <v>353</v>
      </c>
      <c r="W303" s="81">
        <v>609</v>
      </c>
      <c r="X303" s="81">
        <v>1346</v>
      </c>
      <c r="Y303" s="81">
        <v>2684</v>
      </c>
      <c r="Z303" s="81">
        <v>3517</v>
      </c>
      <c r="AA303" s="81">
        <v>1628</v>
      </c>
      <c r="AB303" s="81">
        <v>5776</v>
      </c>
      <c r="AC303" s="81">
        <v>0</v>
      </c>
      <c r="AD303" s="81">
        <v>0.76575072612133621</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2147</v>
      </c>
      <c r="B304" s="80">
        <v>351</v>
      </c>
      <c r="C304" s="80">
        <v>11</v>
      </c>
      <c r="D304" s="80">
        <v>21</v>
      </c>
      <c r="E304" s="80">
        <v>2014</v>
      </c>
      <c r="F304" s="80" t="s">
        <v>90</v>
      </c>
      <c r="G304" s="80" t="s">
        <v>1680</v>
      </c>
      <c r="H304" s="80" t="s">
        <v>1681</v>
      </c>
      <c r="I304" s="177"/>
      <c r="J304" s="81">
        <v>2.8608307787471317</v>
      </c>
      <c r="K304" s="81">
        <v>1.0556462505046837</v>
      </c>
      <c r="L304" s="81">
        <v>30.446433123248688</v>
      </c>
      <c r="M304" s="81">
        <v>8.1229417974716416</v>
      </c>
      <c r="N304" s="81">
        <v>15.322825628643081</v>
      </c>
      <c r="O304" s="81">
        <v>6.162154396658404</v>
      </c>
      <c r="P304" s="81">
        <v>8.3253900110876931</v>
      </c>
      <c r="Q304" s="81">
        <v>0.42565052901918587</v>
      </c>
      <c r="R304" s="81">
        <v>0</v>
      </c>
      <c r="S304" s="81">
        <v>0.64690581037285233</v>
      </c>
      <c r="T304" s="82"/>
      <c r="U304" s="81">
        <v>113870</v>
      </c>
      <c r="V304" s="81">
        <v>313</v>
      </c>
      <c r="W304" s="81">
        <v>664</v>
      </c>
      <c r="X304" s="81">
        <v>1298</v>
      </c>
      <c r="Y304" s="81">
        <v>2697</v>
      </c>
      <c r="Z304" s="81">
        <v>3546</v>
      </c>
      <c r="AA304" s="81">
        <v>1658</v>
      </c>
      <c r="AB304" s="81">
        <v>5735</v>
      </c>
      <c r="AC304" s="81">
        <v>0</v>
      </c>
      <c r="AD304" s="81">
        <v>0.64690581037285233</v>
      </c>
      <c r="AE304" s="82"/>
      <c r="AF304" s="81">
        <v>927374.74769026856</v>
      </c>
      <c r="AG304" s="81">
        <v>740741.31638542609</v>
      </c>
      <c r="AH304" s="81">
        <v>4952115.4917199034</v>
      </c>
      <c r="AI304" s="81">
        <v>8547867.056432547</v>
      </c>
      <c r="AJ304" s="81">
        <v>11599731.933683718</v>
      </c>
      <c r="AK304" s="81">
        <v>0</v>
      </c>
      <c r="AL304" s="81">
        <v>0</v>
      </c>
      <c r="AM304" s="81">
        <v>787329.8006621612</v>
      </c>
      <c r="AN304" s="81">
        <v>0</v>
      </c>
      <c r="AO304" s="81">
        <v>0</v>
      </c>
      <c r="AP304" s="82"/>
      <c r="AQ304" s="81">
        <v>33</v>
      </c>
      <c r="AR304" s="81">
        <v>6</v>
      </c>
      <c r="AS304" s="81">
        <v>0</v>
      </c>
      <c r="AT304" s="81">
        <v>0</v>
      </c>
      <c r="AU304" s="81">
        <v>0</v>
      </c>
      <c r="AV304" s="81">
        <v>0</v>
      </c>
      <c r="AW304" s="81" t="s">
        <v>564</v>
      </c>
      <c r="AX304" s="82"/>
      <c r="AY304" s="81">
        <v>142.82900000000001</v>
      </c>
      <c r="AZ304" s="81">
        <v>260.10000000000002</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2148</v>
      </c>
      <c r="B305" s="80">
        <v>352</v>
      </c>
      <c r="C305" s="80">
        <v>12</v>
      </c>
      <c r="D305" s="80">
        <v>21</v>
      </c>
      <c r="E305" s="80">
        <v>2015</v>
      </c>
      <c r="F305" s="80" t="s">
        <v>91</v>
      </c>
      <c r="G305" s="80" t="s">
        <v>1680</v>
      </c>
      <c r="H305" s="80" t="s">
        <v>1681</v>
      </c>
      <c r="I305" s="177"/>
      <c r="J305" s="81">
        <v>6.4531734963678122</v>
      </c>
      <c r="K305" s="81">
        <v>1.0122550168631235</v>
      </c>
      <c r="L305" s="81">
        <v>32.048047147781581</v>
      </c>
      <c r="M305" s="81">
        <v>7.8595378770450255</v>
      </c>
      <c r="N305" s="81">
        <v>14.286139053709501</v>
      </c>
      <c r="O305" s="81">
        <v>6.1653130240079497</v>
      </c>
      <c r="P305" s="81">
        <v>8.3520417511811456</v>
      </c>
      <c r="Q305" s="81">
        <v>0.41654542215558271</v>
      </c>
      <c r="R305" s="81">
        <v>0</v>
      </c>
      <c r="S305" s="81">
        <v>0.44234170908739728</v>
      </c>
      <c r="T305" s="82"/>
      <c r="U305" s="81">
        <v>257527</v>
      </c>
      <c r="V305" s="81">
        <v>313</v>
      </c>
      <c r="W305" s="81">
        <v>664</v>
      </c>
      <c r="X305" s="81">
        <v>1298</v>
      </c>
      <c r="Y305" s="81">
        <v>2732</v>
      </c>
      <c r="Z305" s="81">
        <v>3582</v>
      </c>
      <c r="AA305" s="81">
        <v>1662</v>
      </c>
      <c r="AB305" s="81">
        <v>5733</v>
      </c>
      <c r="AC305" s="81">
        <v>0</v>
      </c>
      <c r="AD305" s="81">
        <v>0.44234170908739728</v>
      </c>
      <c r="AE305" s="82"/>
      <c r="AF305" s="81">
        <v>1987413.2634257844</v>
      </c>
      <c r="AG305" s="81">
        <v>674384.40350907762</v>
      </c>
      <c r="AH305" s="81">
        <v>4143872.2461202433</v>
      </c>
      <c r="AI305" s="81">
        <v>8255385.351159364</v>
      </c>
      <c r="AJ305" s="81">
        <v>11276479.473148048</v>
      </c>
      <c r="AK305" s="81">
        <v>0</v>
      </c>
      <c r="AL305" s="81">
        <v>0</v>
      </c>
      <c r="AM305" s="81">
        <v>785683.60096950131</v>
      </c>
      <c r="AN305" s="81">
        <v>0</v>
      </c>
      <c r="AO305" s="81">
        <v>0</v>
      </c>
      <c r="AP305" s="82"/>
      <c r="AQ305" s="81">
        <v>37</v>
      </c>
      <c r="AR305" s="81">
        <v>8</v>
      </c>
      <c r="AS305" s="81">
        <v>0</v>
      </c>
      <c r="AT305" s="81">
        <v>0</v>
      </c>
      <c r="AU305" s="81">
        <v>0</v>
      </c>
      <c r="AV305" s="81">
        <v>0</v>
      </c>
      <c r="AW305" s="81" t="s">
        <v>564</v>
      </c>
      <c r="AX305" s="82"/>
      <c r="AY305" s="81">
        <v>173.929</v>
      </c>
      <c r="AZ305" s="81">
        <v>543.1</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2149</v>
      </c>
      <c r="B306" s="80">
        <v>353</v>
      </c>
      <c r="C306" s="80">
        <v>13</v>
      </c>
      <c r="D306" s="80">
        <v>21</v>
      </c>
      <c r="E306" s="80">
        <v>2016</v>
      </c>
      <c r="F306" s="80" t="s">
        <v>92</v>
      </c>
      <c r="G306" s="80" t="s">
        <v>1680</v>
      </c>
      <c r="H306" s="80" t="s">
        <v>1681</v>
      </c>
      <c r="I306" s="177"/>
      <c r="J306" s="81">
        <v>2.8837387204170288</v>
      </c>
      <c r="K306" s="81">
        <v>0.95483794659113563</v>
      </c>
      <c r="L306" s="81">
        <v>34.462808978644702</v>
      </c>
      <c r="M306" s="81">
        <v>6.7386422298369766</v>
      </c>
      <c r="N306" s="81">
        <v>14.597190148851153</v>
      </c>
      <c r="O306" s="81">
        <v>6.127851290829585</v>
      </c>
      <c r="P306" s="81">
        <v>8.4444587213975293</v>
      </c>
      <c r="Q306" s="81">
        <v>0.40260255875244461</v>
      </c>
      <c r="R306" s="81">
        <v>0</v>
      </c>
      <c r="S306" s="81">
        <v>0.75863194361198005</v>
      </c>
      <c r="T306" s="82"/>
      <c r="U306" s="81">
        <v>109542</v>
      </c>
      <c r="V306" s="81">
        <v>313</v>
      </c>
      <c r="W306" s="81">
        <v>664</v>
      </c>
      <c r="X306" s="81">
        <v>1298</v>
      </c>
      <c r="Y306" s="81">
        <v>2745</v>
      </c>
      <c r="Z306" s="81">
        <v>3604</v>
      </c>
      <c r="AA306" s="81">
        <v>1738</v>
      </c>
      <c r="AB306" s="81">
        <v>5700</v>
      </c>
      <c r="AC306" s="81">
        <v>0</v>
      </c>
      <c r="AD306" s="81">
        <v>0.75863194361198005</v>
      </c>
      <c r="AE306" s="82"/>
      <c r="AF306" s="81">
        <v>903666.27930897858</v>
      </c>
      <c r="AG306" s="81">
        <v>642826.25540053938</v>
      </c>
      <c r="AH306" s="81">
        <v>3512135.9203902548</v>
      </c>
      <c r="AI306" s="81">
        <v>8240520.5188702354</v>
      </c>
      <c r="AJ306" s="81">
        <v>11793055.82756605</v>
      </c>
      <c r="AK306" s="81">
        <v>0</v>
      </c>
      <c r="AL306" s="81">
        <v>0</v>
      </c>
      <c r="AM306" s="81">
        <v>781767.97491891915</v>
      </c>
      <c r="AN306" s="81">
        <v>0</v>
      </c>
      <c r="AO306" s="81">
        <v>0</v>
      </c>
      <c r="AP306" s="82"/>
      <c r="AQ306" s="81">
        <v>39</v>
      </c>
      <c r="AR306" s="81">
        <v>7</v>
      </c>
      <c r="AS306" s="81">
        <v>0</v>
      </c>
      <c r="AT306" s="81">
        <v>0</v>
      </c>
      <c r="AU306" s="81">
        <v>0</v>
      </c>
      <c r="AV306" s="81">
        <v>0</v>
      </c>
      <c r="AW306" s="81" t="s">
        <v>564</v>
      </c>
      <c r="AX306" s="82"/>
      <c r="AY306" s="81">
        <v>181.72900000000001</v>
      </c>
      <c r="AZ306" s="81">
        <v>293.10000000000002</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2150</v>
      </c>
      <c r="B307" s="80">
        <v>354</v>
      </c>
      <c r="C307" s="80">
        <v>14</v>
      </c>
      <c r="D307" s="80">
        <v>21</v>
      </c>
      <c r="E307" s="80">
        <v>2017</v>
      </c>
      <c r="F307" s="80" t="s">
        <v>71</v>
      </c>
      <c r="G307" s="80" t="s">
        <v>1680</v>
      </c>
      <c r="H307" s="80" t="s">
        <v>1681</v>
      </c>
      <c r="I307" s="177"/>
      <c r="J307" s="81">
        <v>2.7266318779389507</v>
      </c>
      <c r="K307" s="81">
        <v>0.97570141542481803</v>
      </c>
      <c r="L307" s="81">
        <v>31.109924190452109</v>
      </c>
      <c r="M307" s="81">
        <v>6.7567689785519782</v>
      </c>
      <c r="N307" s="81">
        <v>14.273785789428512</v>
      </c>
      <c r="O307" s="81">
        <v>6.139920007321388</v>
      </c>
      <c r="P307" s="81">
        <v>8.4778690767854297</v>
      </c>
      <c r="Q307" s="81">
        <v>0.38070787251601657</v>
      </c>
      <c r="R307" s="81">
        <v>0</v>
      </c>
      <c r="S307" s="81">
        <v>1.0435774472418455</v>
      </c>
      <c r="T307" s="82"/>
      <c r="U307" s="81">
        <v>101915</v>
      </c>
      <c r="V307" s="81">
        <v>313</v>
      </c>
      <c r="W307" s="81">
        <v>664</v>
      </c>
      <c r="X307" s="81">
        <v>1298</v>
      </c>
      <c r="Y307" s="81">
        <v>2743</v>
      </c>
      <c r="Z307" s="81">
        <v>3671</v>
      </c>
      <c r="AA307" s="81">
        <v>1756</v>
      </c>
      <c r="AB307" s="81">
        <v>5574</v>
      </c>
      <c r="AC307" s="81">
        <v>0</v>
      </c>
      <c r="AD307" s="81">
        <v>1.043577447241846</v>
      </c>
      <c r="AE307" s="82"/>
      <c r="AF307" s="81">
        <v>826150.85228841263</v>
      </c>
      <c r="AG307" s="81">
        <v>644694.01804829563</v>
      </c>
      <c r="AH307" s="81">
        <v>4290445.6218851674</v>
      </c>
      <c r="AI307" s="81">
        <v>8036644.8541242117</v>
      </c>
      <c r="AJ307" s="81">
        <v>10327178.904588269</v>
      </c>
      <c r="AK307" s="81">
        <v>0</v>
      </c>
      <c r="AL307" s="81">
        <v>0</v>
      </c>
      <c r="AM307" s="81">
        <v>765683.00124584162</v>
      </c>
      <c r="AN307" s="81">
        <v>0</v>
      </c>
      <c r="AO307" s="81">
        <v>0</v>
      </c>
      <c r="AP307" s="82"/>
      <c r="AQ307" s="81">
        <v>41</v>
      </c>
      <c r="AR307" s="81">
        <v>8</v>
      </c>
      <c r="AS307" s="81">
        <v>0</v>
      </c>
      <c r="AT307" s="81">
        <v>0</v>
      </c>
      <c r="AU307" s="81">
        <v>0</v>
      </c>
      <c r="AV307" s="81">
        <v>0</v>
      </c>
      <c r="AW307" s="81" t="s">
        <v>564</v>
      </c>
      <c r="AX307" s="82"/>
      <c r="AY307" s="81">
        <v>196.22900000000001</v>
      </c>
      <c r="AZ307" s="81">
        <v>543.1</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2151</v>
      </c>
      <c r="B308" s="80">
        <v>355</v>
      </c>
      <c r="C308" s="80">
        <v>15</v>
      </c>
      <c r="D308" s="80">
        <v>21</v>
      </c>
      <c r="E308" s="80">
        <v>2018</v>
      </c>
      <c r="F308" s="80" t="s">
        <v>93</v>
      </c>
      <c r="G308" s="80" t="s">
        <v>1680</v>
      </c>
      <c r="H308" s="80" t="s">
        <v>1681</v>
      </c>
      <c r="I308" s="177"/>
      <c r="J308" s="81">
        <v>5.2562540599272491</v>
      </c>
      <c r="K308" s="81">
        <v>0.90811374501730802</v>
      </c>
      <c r="L308" s="81">
        <v>28.539348376890928</v>
      </c>
      <c r="M308" s="81">
        <v>6.7900938792369061</v>
      </c>
      <c r="N308" s="81">
        <v>13.237452890557124</v>
      </c>
      <c r="O308" s="81">
        <v>6.057386780095646</v>
      </c>
      <c r="P308" s="81">
        <v>8.5703341069452907</v>
      </c>
      <c r="Q308" s="81">
        <v>0.3519467220807434</v>
      </c>
      <c r="R308" s="81">
        <v>0</v>
      </c>
      <c r="S308" s="81">
        <v>0.84856156095274948</v>
      </c>
      <c r="T308" s="82"/>
      <c r="U308" s="81">
        <v>205284</v>
      </c>
      <c r="V308" s="81">
        <v>313</v>
      </c>
      <c r="W308" s="81">
        <v>664</v>
      </c>
      <c r="X308" s="81">
        <v>1298</v>
      </c>
      <c r="Y308" s="81">
        <v>2763</v>
      </c>
      <c r="Z308" s="81">
        <v>3691</v>
      </c>
      <c r="AA308" s="81">
        <v>1793</v>
      </c>
      <c r="AB308" s="81">
        <v>5553</v>
      </c>
      <c r="AC308" s="81">
        <v>0</v>
      </c>
      <c r="AD308" s="81">
        <v>0.84856156095274948</v>
      </c>
      <c r="AE308" s="82"/>
      <c r="AF308" s="81">
        <v>1670452.0854383721</v>
      </c>
      <c r="AG308" s="81">
        <v>583293.86142582761</v>
      </c>
      <c r="AH308" s="81">
        <v>4043745.5265426412</v>
      </c>
      <c r="AI308" s="81">
        <v>8215092.6423249925</v>
      </c>
      <c r="AJ308" s="81">
        <v>10081848.065595759</v>
      </c>
      <c r="AK308" s="81">
        <v>0</v>
      </c>
      <c r="AL308" s="81">
        <v>0</v>
      </c>
      <c r="AM308" s="81">
        <v>764376.61778178613</v>
      </c>
      <c r="AN308" s="81">
        <v>0</v>
      </c>
      <c r="AO308" s="81">
        <v>0</v>
      </c>
      <c r="AP308" s="82"/>
      <c r="AQ308" s="81">
        <v>44</v>
      </c>
      <c r="AR308" s="81">
        <v>11</v>
      </c>
      <c r="AS308" s="81">
        <v>0</v>
      </c>
      <c r="AT308" s="81">
        <v>0</v>
      </c>
      <c r="AU308" s="81">
        <v>0</v>
      </c>
      <c r="AV308" s="81">
        <v>0</v>
      </c>
      <c r="AW308" s="81" t="s">
        <v>564</v>
      </c>
      <c r="AX308" s="82"/>
      <c r="AY308" s="81">
        <v>218.62899999999999</v>
      </c>
      <c r="AZ308" s="81">
        <v>692</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2152</v>
      </c>
      <c r="B309" s="80">
        <v>356</v>
      </c>
      <c r="C309" s="80">
        <v>16</v>
      </c>
      <c r="D309" s="80">
        <v>21</v>
      </c>
      <c r="E309" s="80">
        <v>2019</v>
      </c>
      <c r="F309" s="80" t="s">
        <v>73</v>
      </c>
      <c r="G309" s="80" t="s">
        <v>1680</v>
      </c>
      <c r="H309" s="80" t="s">
        <v>1681</v>
      </c>
      <c r="I309" s="177"/>
      <c r="J309" s="81">
        <v>0</v>
      </c>
      <c r="K309" s="81">
        <v>0.8426626862244897</v>
      </c>
      <c r="L309" s="81">
        <v>28.667214395560546</v>
      </c>
      <c r="M309" s="81">
        <v>6.0913307702257526</v>
      </c>
      <c r="N309" s="81">
        <v>13.366985849194741</v>
      </c>
      <c r="O309" s="81">
        <v>5.9466334245184429</v>
      </c>
      <c r="P309" s="81">
        <v>8.3363743904017475</v>
      </c>
      <c r="Q309" s="81">
        <v>0.33834929513570061</v>
      </c>
      <c r="R309" s="81">
        <v>0</v>
      </c>
      <c r="S309" s="81">
        <v>0.87268130294849777</v>
      </c>
      <c r="T309" s="82"/>
      <c r="U309" s="81">
        <v>0</v>
      </c>
      <c r="V309" s="81">
        <v>313</v>
      </c>
      <c r="W309" s="81">
        <v>664</v>
      </c>
      <c r="X309" s="81">
        <v>1298</v>
      </c>
      <c r="Y309" s="81">
        <v>2756</v>
      </c>
      <c r="Z309" s="81">
        <v>3723</v>
      </c>
      <c r="AA309" s="81">
        <v>1731</v>
      </c>
      <c r="AB309" s="81">
        <v>5483</v>
      </c>
      <c r="AC309" s="81">
        <v>0</v>
      </c>
      <c r="AD309" s="81">
        <v>0.87268130294849777</v>
      </c>
      <c r="AE309" s="82"/>
      <c r="AF309" s="81">
        <v>0</v>
      </c>
      <c r="AG309" s="81">
        <v>583121.13174344867</v>
      </c>
      <c r="AH309" s="81">
        <v>4366037.2931788107</v>
      </c>
      <c r="AI309" s="81">
        <v>8050108.8116697306</v>
      </c>
      <c r="AJ309" s="81">
        <v>10227688.758922692</v>
      </c>
      <c r="AK309" s="81">
        <v>0</v>
      </c>
      <c r="AL309" s="81">
        <v>0</v>
      </c>
      <c r="AM309" s="81">
        <v>746743.32399809908</v>
      </c>
      <c r="AN309" s="81">
        <v>0</v>
      </c>
      <c r="AO309" s="81">
        <v>0</v>
      </c>
      <c r="AP309" s="82"/>
      <c r="AQ309" s="81">
        <v>45</v>
      </c>
      <c r="AR309" s="81">
        <v>11</v>
      </c>
      <c r="AS309" s="81">
        <v>0</v>
      </c>
      <c r="AT309" s="81">
        <v>0</v>
      </c>
      <c r="AU309" s="81">
        <v>0</v>
      </c>
      <c r="AV309" s="81">
        <v>0</v>
      </c>
      <c r="AW309" s="81" t="s">
        <v>564</v>
      </c>
      <c r="AX309" s="82"/>
      <c r="AY309" s="81">
        <v>221.32900000000001</v>
      </c>
      <c r="AZ309" s="81">
        <v>691.2</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2153</v>
      </c>
      <c r="B310" s="80">
        <v>357</v>
      </c>
      <c r="C310" s="80">
        <v>17</v>
      </c>
      <c r="D310" s="80">
        <v>21</v>
      </c>
      <c r="E310" s="80">
        <v>2020</v>
      </c>
      <c r="F310" s="80" t="s">
        <v>218</v>
      </c>
      <c r="G310" s="80" t="s">
        <v>1680</v>
      </c>
      <c r="H310" s="80" t="s">
        <v>1681</v>
      </c>
      <c r="I310" s="177"/>
      <c r="J310" s="81">
        <v>4.9936393375593848</v>
      </c>
      <c r="K310" s="81">
        <v>0.8089545208518697</v>
      </c>
      <c r="L310" s="81">
        <v>33.574177627102209</v>
      </c>
      <c r="M310" s="81">
        <v>5.7033489431305053</v>
      </c>
      <c r="N310" s="81">
        <v>12.220479203748406</v>
      </c>
      <c r="O310" s="81">
        <v>5.1877013954283733</v>
      </c>
      <c r="P310" s="81">
        <v>8.1603908761811752</v>
      </c>
      <c r="Q310" s="81">
        <v>0.31792941831345184</v>
      </c>
      <c r="R310" s="81">
        <v>0</v>
      </c>
      <c r="S310" s="81">
        <v>1.075629609298181</v>
      </c>
      <c r="T310" s="82"/>
      <c r="U310" s="81">
        <v>232566</v>
      </c>
      <c r="V310" s="81">
        <v>278</v>
      </c>
      <c r="W310" s="81">
        <v>691</v>
      </c>
      <c r="X310" s="81">
        <v>1278</v>
      </c>
      <c r="Y310" s="81">
        <v>2749</v>
      </c>
      <c r="Z310" s="81">
        <v>3707</v>
      </c>
      <c r="AA310" s="81">
        <v>1841</v>
      </c>
      <c r="AB310" s="81">
        <v>5392</v>
      </c>
      <c r="AC310" s="81">
        <v>0</v>
      </c>
      <c r="AD310" s="81">
        <v>1.075629609298181</v>
      </c>
      <c r="AE310" s="82"/>
      <c r="AF310" s="81">
        <v>1815853.8003415701</v>
      </c>
      <c r="AG310" s="81">
        <v>518297.64359705208</v>
      </c>
      <c r="AH310" s="81">
        <v>4923595.6727173943</v>
      </c>
      <c r="AI310" s="81">
        <v>7337869.1590062138</v>
      </c>
      <c r="AJ310" s="81">
        <v>10414914.246221825</v>
      </c>
      <c r="AK310" s="81"/>
      <c r="AL310" s="81"/>
      <c r="AM310" s="81">
        <v>703715.90636946994</v>
      </c>
      <c r="AN310" s="81"/>
      <c r="AO310" s="81"/>
      <c r="AP310" s="82"/>
      <c r="AQ310" s="81">
        <v>46</v>
      </c>
      <c r="AR310" s="81">
        <v>14</v>
      </c>
      <c r="AS310" s="81">
        <v>0</v>
      </c>
      <c r="AT310" s="81">
        <v>0</v>
      </c>
      <c r="AU310" s="81">
        <v>0</v>
      </c>
      <c r="AV310" s="81">
        <v>0</v>
      </c>
      <c r="AW310" s="81">
        <v>0</v>
      </c>
      <c r="AX310" s="82"/>
      <c r="AY310" s="81">
        <v>230.929</v>
      </c>
      <c r="AZ310" s="81">
        <v>839.7</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1682</v>
      </c>
      <c r="B311" s="80">
        <v>357</v>
      </c>
      <c r="C311" s="80">
        <v>18</v>
      </c>
      <c r="D311" s="80">
        <v>21</v>
      </c>
      <c r="E311" s="80">
        <v>2021</v>
      </c>
      <c r="F311" s="80" t="s">
        <v>75</v>
      </c>
      <c r="G311" s="174" t="s">
        <v>1680</v>
      </c>
      <c r="H311" s="80" t="s">
        <v>1681</v>
      </c>
      <c r="I311" s="177"/>
      <c r="J311" s="81">
        <v>4.93489962472517</v>
      </c>
      <c r="K311" s="81">
        <v>0.77924775554924586</v>
      </c>
      <c r="L311" s="81">
        <v>30.639423298118572</v>
      </c>
      <c r="M311" s="81">
        <v>5.7605637691040066</v>
      </c>
      <c r="N311" s="81">
        <v>11.62521921072643</v>
      </c>
      <c r="O311" s="81">
        <v>5.0259108346168606</v>
      </c>
      <c r="P311" s="81">
        <v>8.5224223345886543</v>
      </c>
      <c r="Q311" s="81">
        <v>0.31321190804219023</v>
      </c>
      <c r="R311" s="81">
        <v>0</v>
      </c>
      <c r="S311" s="81">
        <v>0.72592463088638448</v>
      </c>
      <c r="T311" s="82"/>
      <c r="U311" s="81">
        <v>236020</v>
      </c>
      <c r="V311" s="81">
        <v>278</v>
      </c>
      <c r="W311" s="81">
        <v>691</v>
      </c>
      <c r="X311" s="81">
        <v>1278</v>
      </c>
      <c r="Y311" s="81">
        <v>2753</v>
      </c>
      <c r="Z311" s="81">
        <v>3698</v>
      </c>
      <c r="AA311" s="81">
        <v>1875</v>
      </c>
      <c r="AB311" s="81">
        <v>5249</v>
      </c>
      <c r="AC311" s="81">
        <v>0</v>
      </c>
      <c r="AD311" s="81">
        <v>0.72592463088638448</v>
      </c>
      <c r="AE311" s="82"/>
      <c r="AF311" s="81">
        <v>1807811.6085989869</v>
      </c>
      <c r="AG311" s="81">
        <v>527247.83034858643</v>
      </c>
      <c r="AH311" s="81">
        <v>4414290.0560403289</v>
      </c>
      <c r="AI311" s="81">
        <v>8006699.3099594153</v>
      </c>
      <c r="AJ311" s="81">
        <v>10164347.723296504</v>
      </c>
      <c r="AK311" s="81">
        <v>0</v>
      </c>
      <c r="AL311" s="81">
        <v>0</v>
      </c>
      <c r="AM311" s="81">
        <v>689004.14710315748</v>
      </c>
      <c r="AN311" s="81">
        <v>0</v>
      </c>
      <c r="AO311" s="81">
        <v>0</v>
      </c>
      <c r="AP311" s="82"/>
      <c r="AQ311" s="81">
        <v>47</v>
      </c>
      <c r="AR311" s="81">
        <v>20</v>
      </c>
      <c r="AS311" s="81">
        <v>0</v>
      </c>
      <c r="AT311" s="81">
        <v>0</v>
      </c>
      <c r="AU311" s="81">
        <v>0</v>
      </c>
      <c r="AV311" s="81">
        <v>0</v>
      </c>
      <c r="AW311" s="81"/>
      <c r="AX311" s="82"/>
      <c r="AY311" s="81">
        <v>236.429</v>
      </c>
      <c r="AZ311" s="81">
        <v>1116.7</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1679</v>
      </c>
      <c r="B312" s="80">
        <v>357</v>
      </c>
      <c r="C312" s="80">
        <v>19</v>
      </c>
      <c r="D312" s="80">
        <v>21</v>
      </c>
      <c r="E312" s="80">
        <v>2022</v>
      </c>
      <c r="F312" s="80" t="s">
        <v>568</v>
      </c>
      <c r="G312" s="174" t="s">
        <v>1680</v>
      </c>
      <c r="H312" s="80" t="s">
        <v>1681</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48</v>
      </c>
      <c r="AR312" s="81">
        <v>22</v>
      </c>
      <c r="AS312" s="81">
        <v>1</v>
      </c>
      <c r="AT312" s="81">
        <v>0</v>
      </c>
      <c r="AU312" s="81">
        <v>0</v>
      </c>
      <c r="AV312" s="81">
        <v>0</v>
      </c>
      <c r="AW312" s="81"/>
      <c r="AX312" s="82"/>
      <c r="AY312" s="81">
        <v>241.22900000000004</v>
      </c>
      <c r="AZ312" s="81">
        <v>1156.3</v>
      </c>
      <c r="BA312" s="81">
        <v>19.2</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2154</v>
      </c>
      <c r="B313" s="80">
        <v>171</v>
      </c>
      <c r="C313" s="80">
        <v>1</v>
      </c>
      <c r="D313" s="80">
        <v>11</v>
      </c>
      <c r="E313" s="80">
        <v>1990</v>
      </c>
      <c r="F313" s="80" t="s">
        <v>562</v>
      </c>
      <c r="G313" s="80" t="s">
        <v>2155</v>
      </c>
      <c r="H313" s="80" t="s">
        <v>2156</v>
      </c>
      <c r="I313" s="177"/>
      <c r="J313" s="81">
        <v>3.6161060425746578</v>
      </c>
      <c r="K313" s="81">
        <v>1.6998979868487551</v>
      </c>
      <c r="L313" s="81">
        <v>0.7564713277339814</v>
      </c>
      <c r="M313" s="81">
        <v>2.1011826976727264</v>
      </c>
      <c r="N313" s="81">
        <v>4.8808588481965707</v>
      </c>
      <c r="O313" s="81">
        <v>6.5595022972841432</v>
      </c>
      <c r="P313" s="81">
        <v>7.6273286114930885</v>
      </c>
      <c r="Q313" s="81">
        <v>0.40821346180815765</v>
      </c>
      <c r="R313" s="81">
        <v>0</v>
      </c>
      <c r="S313" s="81">
        <v>0.41991754238263995</v>
      </c>
      <c r="T313" s="82"/>
      <c r="U313" s="81">
        <v>95572</v>
      </c>
      <c r="V313" s="81">
        <v>413</v>
      </c>
      <c r="W313" s="81">
        <v>7</v>
      </c>
      <c r="X313" s="81">
        <v>754</v>
      </c>
      <c r="Y313" s="81">
        <v>2140</v>
      </c>
      <c r="Z313" s="81">
        <v>2698</v>
      </c>
      <c r="AA313" s="81">
        <v>1852</v>
      </c>
      <c r="AB313" s="81">
        <v>6628</v>
      </c>
      <c r="AC313" s="81">
        <v>0</v>
      </c>
      <c r="AD313" s="81">
        <v>0.41991754238263995</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2157</v>
      </c>
      <c r="B314" s="80">
        <v>172</v>
      </c>
      <c r="C314" s="80">
        <v>2</v>
      </c>
      <c r="D314" s="80">
        <v>11</v>
      </c>
      <c r="E314" s="80">
        <v>2005</v>
      </c>
      <c r="F314" s="80" t="s">
        <v>565</v>
      </c>
      <c r="G314" s="80" t="s">
        <v>2155</v>
      </c>
      <c r="H314" s="80" t="s">
        <v>2156</v>
      </c>
      <c r="I314" s="177"/>
      <c r="J314" s="81">
        <v>7.1853078157433821</v>
      </c>
      <c r="K314" s="81">
        <v>0.55058841475626741</v>
      </c>
      <c r="L314" s="81">
        <v>0</v>
      </c>
      <c r="M314" s="81">
        <v>2.7633266044160996</v>
      </c>
      <c r="N314" s="81">
        <v>7.0248851728380401</v>
      </c>
      <c r="O314" s="81">
        <v>8.4922022514366358</v>
      </c>
      <c r="P314" s="81">
        <v>9.6751485894578408</v>
      </c>
      <c r="Q314" s="81">
        <v>0.35537409105398698</v>
      </c>
      <c r="R314" s="81">
        <v>0</v>
      </c>
      <c r="S314" s="81">
        <v>0.73543949906049122</v>
      </c>
      <c r="T314" s="82"/>
      <c r="U314" s="81">
        <v>277164</v>
      </c>
      <c r="V314" s="81">
        <v>265</v>
      </c>
      <c r="W314" s="81">
        <v>0</v>
      </c>
      <c r="X314" s="81">
        <v>613</v>
      </c>
      <c r="Y314" s="81">
        <v>2554</v>
      </c>
      <c r="Z314" s="81">
        <v>4042</v>
      </c>
      <c r="AA314" s="81">
        <v>1924</v>
      </c>
      <c r="AB314" s="81">
        <v>6032</v>
      </c>
      <c r="AC314" s="81">
        <v>0</v>
      </c>
      <c r="AD314" s="81">
        <v>0.73543949906049122</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2158</v>
      </c>
      <c r="B315" s="80">
        <v>173</v>
      </c>
      <c r="C315" s="80">
        <v>3</v>
      </c>
      <c r="D315" s="80">
        <v>11</v>
      </c>
      <c r="E315" s="80">
        <v>2006</v>
      </c>
      <c r="F315" s="80" t="s">
        <v>566</v>
      </c>
      <c r="G315" s="80" t="s">
        <v>2155</v>
      </c>
      <c r="H315" s="80" t="s">
        <v>2156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2159</v>
      </c>
      <c r="B316" s="80">
        <v>174</v>
      </c>
      <c r="C316" s="80">
        <v>4</v>
      </c>
      <c r="D316" s="80">
        <v>11</v>
      </c>
      <c r="E316" s="80">
        <v>2007</v>
      </c>
      <c r="F316" s="80" t="s">
        <v>567</v>
      </c>
      <c r="G316" s="80" t="s">
        <v>2155</v>
      </c>
      <c r="H316" s="80" t="s">
        <v>2156</v>
      </c>
      <c r="I316" s="177"/>
      <c r="J316" s="81">
        <v>4.4179758838178271</v>
      </c>
      <c r="K316" s="81">
        <v>0.70831999877419571</v>
      </c>
      <c r="L316" s="81">
        <v>0</v>
      </c>
      <c r="M316" s="81">
        <v>3.3528746544449839</v>
      </c>
      <c r="N316" s="81">
        <v>7.0329731396361943</v>
      </c>
      <c r="O316" s="81">
        <v>8.2297327483695852</v>
      </c>
      <c r="P316" s="81">
        <v>9.5440511360147688</v>
      </c>
      <c r="Q316" s="81">
        <v>0.36750422527767657</v>
      </c>
      <c r="R316" s="81">
        <v>0</v>
      </c>
      <c r="S316" s="81">
        <v>0.6882131516537735</v>
      </c>
      <c r="T316" s="82"/>
      <c r="U316" s="81">
        <v>188749</v>
      </c>
      <c r="V316" s="81">
        <v>317</v>
      </c>
      <c r="W316" s="81">
        <v>0</v>
      </c>
      <c r="X316" s="81">
        <v>886</v>
      </c>
      <c r="Y316" s="81">
        <v>2590</v>
      </c>
      <c r="Z316" s="81">
        <v>4072</v>
      </c>
      <c r="AA316" s="81">
        <v>1869</v>
      </c>
      <c r="AB316" s="81">
        <v>5908</v>
      </c>
      <c r="AC316" s="81">
        <v>0</v>
      </c>
      <c r="AD316" s="81">
        <v>0.6882131516537735</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2160</v>
      </c>
      <c r="B317" s="80">
        <v>175</v>
      </c>
      <c r="C317" s="80">
        <v>5</v>
      </c>
      <c r="D317" s="80">
        <v>11</v>
      </c>
      <c r="E317" s="80">
        <v>2008</v>
      </c>
      <c r="F317" s="80" t="s">
        <v>84</v>
      </c>
      <c r="G317" s="80" t="s">
        <v>2155</v>
      </c>
      <c r="H317" s="80" t="s">
        <v>2156</v>
      </c>
      <c r="I317" s="177"/>
      <c r="J317" s="81">
        <v>4.8657033163682568</v>
      </c>
      <c r="K317" s="81">
        <v>0.55321194787461647</v>
      </c>
      <c r="L317" s="81">
        <v>0</v>
      </c>
      <c r="M317" s="81">
        <v>3.5087554342980334</v>
      </c>
      <c r="N317" s="81">
        <v>6.5677908317323892</v>
      </c>
      <c r="O317" s="81">
        <v>7.9760607004378246</v>
      </c>
      <c r="P317" s="81">
        <v>9.420959277510466</v>
      </c>
      <c r="Q317" s="81">
        <v>0.3553818765402999</v>
      </c>
      <c r="R317" s="81">
        <v>0</v>
      </c>
      <c r="S317" s="81">
        <v>0.80053512202901145</v>
      </c>
      <c r="T317" s="82"/>
      <c r="U317" s="81">
        <v>214725</v>
      </c>
      <c r="V317" s="81">
        <v>317</v>
      </c>
      <c r="W317" s="81">
        <v>0</v>
      </c>
      <c r="X317" s="81">
        <v>886</v>
      </c>
      <c r="Y317" s="81">
        <v>2584</v>
      </c>
      <c r="Z317" s="81">
        <v>4085</v>
      </c>
      <c r="AA317" s="81">
        <v>1847</v>
      </c>
      <c r="AB317" s="81">
        <v>5807</v>
      </c>
      <c r="AC317" s="81">
        <v>0</v>
      </c>
      <c r="AD317" s="81">
        <v>0.80053512202901145</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2161</v>
      </c>
      <c r="B318" s="80">
        <v>176</v>
      </c>
      <c r="C318" s="80">
        <v>6</v>
      </c>
      <c r="D318" s="80">
        <v>11</v>
      </c>
      <c r="E318" s="80">
        <v>2009</v>
      </c>
      <c r="F318" s="80" t="s">
        <v>85</v>
      </c>
      <c r="G318" s="80" t="s">
        <v>2155</v>
      </c>
      <c r="H318" s="80" t="s">
        <v>2156</v>
      </c>
      <c r="I318" s="177"/>
      <c r="J318" s="81">
        <v>0</v>
      </c>
      <c r="K318" s="81">
        <v>0.37736943394232586</v>
      </c>
      <c r="L318" s="81">
        <v>0</v>
      </c>
      <c r="M318" s="81">
        <v>4.2925915631211531</v>
      </c>
      <c r="N318" s="81">
        <v>6.2550821093918794</v>
      </c>
      <c r="O318" s="81">
        <v>8.0490670798773145</v>
      </c>
      <c r="P318" s="81">
        <v>9.1668029406092035</v>
      </c>
      <c r="Q318" s="81">
        <v>0.33282452460806233</v>
      </c>
      <c r="R318" s="81">
        <v>0</v>
      </c>
      <c r="S318" s="81">
        <v>0.68970431124401743</v>
      </c>
      <c r="T318" s="82"/>
      <c r="U318" s="81">
        <v>0</v>
      </c>
      <c r="V318" s="81">
        <v>272</v>
      </c>
      <c r="W318" s="81">
        <v>0</v>
      </c>
      <c r="X318" s="81">
        <v>1143</v>
      </c>
      <c r="Y318" s="81">
        <v>2530</v>
      </c>
      <c r="Z318" s="81">
        <v>4069</v>
      </c>
      <c r="AA318" s="81">
        <v>1845</v>
      </c>
      <c r="AB318" s="81">
        <v>5709</v>
      </c>
      <c r="AC318" s="81">
        <v>0</v>
      </c>
      <c r="AD318" s="81">
        <v>0.68970431124401743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2162</v>
      </c>
      <c r="B319" s="80">
        <v>177</v>
      </c>
      <c r="C319" s="80">
        <v>7</v>
      </c>
      <c r="D319" s="80">
        <v>11</v>
      </c>
      <c r="E319" s="80">
        <v>2010</v>
      </c>
      <c r="F319" s="80" t="s">
        <v>86</v>
      </c>
      <c r="G319" s="80" t="s">
        <v>2155</v>
      </c>
      <c r="H319" s="80" t="s">
        <v>2156</v>
      </c>
      <c r="I319" s="177"/>
      <c r="J319" s="81">
        <v>4.8952981822025716</v>
      </c>
      <c r="K319" s="81">
        <v>0.42284425924753705</v>
      </c>
      <c r="L319" s="81">
        <v>0</v>
      </c>
      <c r="M319" s="81">
        <v>4.5150791706589306</v>
      </c>
      <c r="N319" s="81">
        <v>6.3294102494416231</v>
      </c>
      <c r="O319" s="81">
        <v>8.0886284527551648</v>
      </c>
      <c r="P319" s="81">
        <v>9.2996811526508552</v>
      </c>
      <c r="Q319" s="81">
        <v>0.34703862450318895</v>
      </c>
      <c r="R319" s="81">
        <v>0</v>
      </c>
      <c r="S319" s="81">
        <v>0.68795481971610517</v>
      </c>
      <c r="T319" s="82"/>
      <c r="U319" s="81">
        <v>204086</v>
      </c>
      <c r="V319" s="81">
        <v>272</v>
      </c>
      <c r="W319" s="81">
        <v>0</v>
      </c>
      <c r="X319" s="81">
        <v>1143</v>
      </c>
      <c r="Y319" s="81">
        <v>2525</v>
      </c>
      <c r="Z319" s="81">
        <v>4108</v>
      </c>
      <c r="AA319" s="81">
        <v>1825</v>
      </c>
      <c r="AB319" s="81">
        <v>5704</v>
      </c>
      <c r="AC319" s="81">
        <v>0</v>
      </c>
      <c r="AD319" s="81">
        <v>0.68795481971610517</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2163</v>
      </c>
      <c r="B320" s="80">
        <v>178</v>
      </c>
      <c r="C320" s="80">
        <v>8</v>
      </c>
      <c r="D320" s="80">
        <v>11</v>
      </c>
      <c r="E320" s="80">
        <v>2011</v>
      </c>
      <c r="F320" s="80" t="s">
        <v>87</v>
      </c>
      <c r="G320" s="80" t="s">
        <v>2155</v>
      </c>
      <c r="H320" s="80" t="s">
        <v>2156</v>
      </c>
      <c r="I320" s="177"/>
      <c r="J320" s="81">
        <v>5.6440109131330818</v>
      </c>
      <c r="K320" s="81">
        <v>0.68544015659756052</v>
      </c>
      <c r="L320" s="81">
        <v>0</v>
      </c>
      <c r="M320" s="81">
        <v>5.4637493938518684</v>
      </c>
      <c r="N320" s="81">
        <v>7.7473500040454297</v>
      </c>
      <c r="O320" s="81">
        <v>7.9108580484228206</v>
      </c>
      <c r="P320" s="81">
        <v>9.0606256522463333</v>
      </c>
      <c r="Q320" s="81">
        <v>0.39657766242244658</v>
      </c>
      <c r="R320" s="81">
        <v>0</v>
      </c>
      <c r="S320" s="81">
        <v>0.73454411909552031</v>
      </c>
      <c r="T320" s="82"/>
      <c r="U320" s="81">
        <v>222187</v>
      </c>
      <c r="V320" s="81">
        <v>272</v>
      </c>
      <c r="W320" s="81">
        <v>0</v>
      </c>
      <c r="X320" s="81">
        <v>1143</v>
      </c>
      <c r="Y320" s="81">
        <v>2533</v>
      </c>
      <c r="Z320" s="81">
        <v>4105</v>
      </c>
      <c r="AA320" s="81">
        <v>1831</v>
      </c>
      <c r="AB320" s="81">
        <v>5651</v>
      </c>
      <c r="AC320" s="81">
        <v>0</v>
      </c>
      <c r="AD320" s="81">
        <v>0.73454411909552031</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2164</v>
      </c>
      <c r="B321" s="80">
        <v>179</v>
      </c>
      <c r="C321" s="80">
        <v>9</v>
      </c>
      <c r="D321" s="80">
        <v>11</v>
      </c>
      <c r="E321" s="80">
        <v>2012</v>
      </c>
      <c r="F321" s="80" t="s">
        <v>88</v>
      </c>
      <c r="G321" s="80" t="s">
        <v>2155</v>
      </c>
      <c r="H321" s="80" t="s">
        <v>2156</v>
      </c>
      <c r="I321" s="177"/>
      <c r="J321" s="81">
        <v>5.1922152783386277</v>
      </c>
      <c r="K321" s="81">
        <v>0.64030431960004774</v>
      </c>
      <c r="L321" s="81">
        <v>0</v>
      </c>
      <c r="M321" s="81">
        <v>6.061430483131903</v>
      </c>
      <c r="N321" s="81">
        <v>8.8981797020584636</v>
      </c>
      <c r="O321" s="81">
        <v>7.9155246734591449</v>
      </c>
      <c r="P321" s="81">
        <v>9.1271070500631719</v>
      </c>
      <c r="Q321" s="81">
        <v>0.42538236274760693</v>
      </c>
      <c r="R321" s="81">
        <v>0</v>
      </c>
      <c r="S321" s="81">
        <v>0.61050327257112935</v>
      </c>
      <c r="T321" s="82"/>
      <c r="U321" s="81">
        <v>196634</v>
      </c>
      <c r="V321" s="81">
        <v>272</v>
      </c>
      <c r="W321" s="81">
        <v>0</v>
      </c>
      <c r="X321" s="81">
        <v>1143</v>
      </c>
      <c r="Y321" s="81">
        <v>2517</v>
      </c>
      <c r="Z321" s="81">
        <v>4140</v>
      </c>
      <c r="AA321" s="81">
        <v>1834</v>
      </c>
      <c r="AB321" s="81">
        <v>5579</v>
      </c>
      <c r="AC321" s="81">
        <v>0</v>
      </c>
      <c r="AD321" s="81">
        <v>0.61050327257112935</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2165</v>
      </c>
      <c r="B322" s="80">
        <v>180</v>
      </c>
      <c r="C322" s="80">
        <v>10</v>
      </c>
      <c r="D322" s="80">
        <v>11</v>
      </c>
      <c r="E322" s="80">
        <v>2013</v>
      </c>
      <c r="F322" s="80" t="s">
        <v>89</v>
      </c>
      <c r="G322" s="80" t="s">
        <v>2155</v>
      </c>
      <c r="H322" s="80" t="s">
        <v>2156</v>
      </c>
      <c r="I322" s="177"/>
      <c r="J322" s="81">
        <v>4.8160862015102115</v>
      </c>
      <c r="K322" s="81">
        <v>0.53326179692698683</v>
      </c>
      <c r="L322" s="81">
        <v>0</v>
      </c>
      <c r="M322" s="81">
        <v>6.0053406559833196</v>
      </c>
      <c r="N322" s="81">
        <v>8.5468754164645766</v>
      </c>
      <c r="O322" s="81">
        <v>7.6650676965510094</v>
      </c>
      <c r="P322" s="81">
        <v>9.0965572797678735</v>
      </c>
      <c r="Q322" s="81">
        <v>0.42832136594791759</v>
      </c>
      <c r="R322" s="81">
        <v>0</v>
      </c>
      <c r="S322" s="81">
        <v>0.66738752691180336</v>
      </c>
      <c r="T322" s="82"/>
      <c r="U322" s="81">
        <v>183200</v>
      </c>
      <c r="V322" s="81">
        <v>272</v>
      </c>
      <c r="W322" s="81">
        <v>0</v>
      </c>
      <c r="X322" s="81">
        <v>1143</v>
      </c>
      <c r="Y322" s="81">
        <v>2537</v>
      </c>
      <c r="Z322" s="81">
        <v>4188</v>
      </c>
      <c r="AA322" s="81">
        <v>1821</v>
      </c>
      <c r="AB322" s="81">
        <v>5537</v>
      </c>
      <c r="AC322" s="81">
        <v>0</v>
      </c>
      <c r="AD322" s="81">
        <v>0.66738752691180336</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2166</v>
      </c>
      <c r="B323" s="80">
        <v>181</v>
      </c>
      <c r="C323" s="80">
        <v>11</v>
      </c>
      <c r="D323" s="80">
        <v>11</v>
      </c>
      <c r="E323" s="80">
        <v>2014</v>
      </c>
      <c r="F323" s="80" t="s">
        <v>90</v>
      </c>
      <c r="G323" s="80" t="s">
        <v>2155</v>
      </c>
      <c r="H323" s="80" t="s">
        <v>2156</v>
      </c>
      <c r="I323" s="177"/>
      <c r="J323" s="81">
        <v>5.7349531894197838</v>
      </c>
      <c r="K323" s="81">
        <v>0.55984109704676988</v>
      </c>
      <c r="L323" s="81">
        <v>0.21790910461111329</v>
      </c>
      <c r="M323" s="81">
        <v>6.5167983045141655</v>
      </c>
      <c r="N323" s="81">
        <v>7.3966121200239678</v>
      </c>
      <c r="O323" s="81">
        <v>7.3003978060806416</v>
      </c>
      <c r="P323" s="81">
        <v>9.2342534562064333</v>
      </c>
      <c r="Q323" s="81">
        <v>0.4036072496610868</v>
      </c>
      <c r="R323" s="81">
        <v>0</v>
      </c>
      <c r="S323" s="81">
        <v>0.62618619800732256</v>
      </c>
      <c r="T323" s="82"/>
      <c r="U323" s="81">
        <v>222548</v>
      </c>
      <c r="V323" s="81">
        <v>219</v>
      </c>
      <c r="W323" s="81">
        <v>5</v>
      </c>
      <c r="X323" s="81">
        <v>1268</v>
      </c>
      <c r="Y323" s="81">
        <v>2511</v>
      </c>
      <c r="Z323" s="81">
        <v>4201</v>
      </c>
      <c r="AA323" s="81">
        <v>1839</v>
      </c>
      <c r="AB323" s="81">
        <v>5438</v>
      </c>
      <c r="AC323" s="81">
        <v>0</v>
      </c>
      <c r="AD323" s="81">
        <v>0.62618619800732256</v>
      </c>
      <c r="AE323" s="82"/>
      <c r="AF323" s="81">
        <v>2864297.8193446235</v>
      </c>
      <c r="AG323" s="81">
        <v>465119.88956948929</v>
      </c>
      <c r="AH323" s="81">
        <v>47420.602244880691</v>
      </c>
      <c r="AI323" s="81">
        <v>8039376.718143167</v>
      </c>
      <c r="AJ323" s="81">
        <v>10060753.751512518</v>
      </c>
      <c r="AK323" s="81">
        <v>0</v>
      </c>
      <c r="AL323" s="81">
        <v>0</v>
      </c>
      <c r="AM323" s="81">
        <v>746556.13879700657</v>
      </c>
      <c r="AN323" s="81">
        <v>0</v>
      </c>
      <c r="AO323" s="81">
        <v>0</v>
      </c>
      <c r="AP323" s="82"/>
      <c r="AQ323" s="81">
        <v>95</v>
      </c>
      <c r="AR323" s="81">
        <v>25</v>
      </c>
      <c r="AS323" s="81">
        <v>0</v>
      </c>
      <c r="AT323" s="81">
        <v>0</v>
      </c>
      <c r="AU323" s="81">
        <v>0</v>
      </c>
      <c r="AV323" s="81">
        <v>0</v>
      </c>
      <c r="AW323" s="81" t="s">
        <v>564</v>
      </c>
      <c r="AX323" s="82"/>
      <c r="AY323" s="81">
        <v>454.9</v>
      </c>
      <c r="AZ323" s="81">
        <v>465.3</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2167</v>
      </c>
      <c r="B324" s="80">
        <v>182</v>
      </c>
      <c r="C324" s="80">
        <v>12</v>
      </c>
      <c r="D324" s="80">
        <v>11</v>
      </c>
      <c r="E324" s="80">
        <v>2015</v>
      </c>
      <c r="F324" s="80" t="s">
        <v>91</v>
      </c>
      <c r="G324" s="80" t="s">
        <v>2155</v>
      </c>
      <c r="H324" s="80" t="s">
        <v>2156</v>
      </c>
      <c r="I324" s="177"/>
      <c r="J324" s="81">
        <v>3.8478600055369467</v>
      </c>
      <c r="K324" s="81">
        <v>0.50267194350187661</v>
      </c>
      <c r="L324" s="81">
        <v>0.21795870779880985</v>
      </c>
      <c r="M324" s="81">
        <v>6.2366834514372718</v>
      </c>
      <c r="N324" s="81">
        <v>6.5404849952993249</v>
      </c>
      <c r="O324" s="81">
        <v>7.2582705254722288</v>
      </c>
      <c r="P324" s="81">
        <v>9.2063420506401084</v>
      </c>
      <c r="Q324" s="81">
        <v>0.39067935372938567</v>
      </c>
      <c r="R324" s="81">
        <v>0</v>
      </c>
      <c r="S324" s="81">
        <v>0.71345107786587358</v>
      </c>
      <c r="T324" s="82"/>
      <c r="U324" s="81">
        <v>170448</v>
      </c>
      <c r="V324" s="81">
        <v>219</v>
      </c>
      <c r="W324" s="81">
        <v>5</v>
      </c>
      <c r="X324" s="81">
        <v>1268</v>
      </c>
      <c r="Y324" s="81">
        <v>2505</v>
      </c>
      <c r="Z324" s="81">
        <v>4217</v>
      </c>
      <c r="AA324" s="81">
        <v>1832</v>
      </c>
      <c r="AB324" s="81">
        <v>5377</v>
      </c>
      <c r="AC324" s="81">
        <v>0</v>
      </c>
      <c r="AD324" s="81">
        <v>0.71345107786587358</v>
      </c>
      <c r="AE324" s="82"/>
      <c r="AF324" s="81">
        <v>1955772.1977397306</v>
      </c>
      <c r="AG324" s="81">
        <v>403138.29489341739</v>
      </c>
      <c r="AH324" s="81">
        <v>40938.332359764121</v>
      </c>
      <c r="AI324" s="81">
        <v>7838163.8023740193</v>
      </c>
      <c r="AJ324" s="81">
        <v>9761252.9399869852</v>
      </c>
      <c r="AK324" s="81">
        <v>0</v>
      </c>
      <c r="AL324" s="81">
        <v>0</v>
      </c>
      <c r="AM324" s="81">
        <v>736895.2943333349</v>
      </c>
      <c r="AN324" s="81">
        <v>0</v>
      </c>
      <c r="AO324" s="81">
        <v>0</v>
      </c>
      <c r="AP324" s="82"/>
      <c r="AQ324" s="81">
        <v>101</v>
      </c>
      <c r="AR324" s="81">
        <v>43</v>
      </c>
      <c r="AS324" s="81">
        <v>0</v>
      </c>
      <c r="AT324" s="81">
        <v>0</v>
      </c>
      <c r="AU324" s="81">
        <v>0</v>
      </c>
      <c r="AV324" s="81">
        <v>0</v>
      </c>
      <c r="AW324" s="81" t="s">
        <v>564</v>
      </c>
      <c r="AX324" s="82"/>
      <c r="AY324" s="81">
        <v>493.6</v>
      </c>
      <c r="AZ324" s="81">
        <v>3352.3</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2168</v>
      </c>
      <c r="B325" s="80">
        <v>183</v>
      </c>
      <c r="C325" s="80">
        <v>13</v>
      </c>
      <c r="D325" s="80">
        <v>11</v>
      </c>
      <c r="E325" s="80">
        <v>2016</v>
      </c>
      <c r="F325" s="80" t="s">
        <v>92</v>
      </c>
      <c r="G325" s="80" t="s">
        <v>2155</v>
      </c>
      <c r="H325" s="80" t="s">
        <v>2156</v>
      </c>
      <c r="I325" s="177"/>
      <c r="J325" s="81">
        <v>4.4826539816099134</v>
      </c>
      <c r="K325" s="81">
        <v>0.48895833685470469</v>
      </c>
      <c r="L325" s="81">
        <v>0.20576277791843928</v>
      </c>
      <c r="M325" s="81">
        <v>5.071829473506523</v>
      </c>
      <c r="N325" s="81">
        <v>6.5296533635717626</v>
      </c>
      <c r="O325" s="81">
        <v>7.202435645936216</v>
      </c>
      <c r="P325" s="81">
        <v>8.8525913638586289</v>
      </c>
      <c r="Q325" s="81">
        <v>0.37350216327770652</v>
      </c>
      <c r="R325" s="81">
        <v>0</v>
      </c>
      <c r="S325" s="81">
        <v>0.65076584878183852</v>
      </c>
      <c r="T325" s="82"/>
      <c r="U325" s="81">
        <v>210028</v>
      </c>
      <c r="V325" s="81">
        <v>219</v>
      </c>
      <c r="W325" s="81">
        <v>5</v>
      </c>
      <c r="X325" s="81">
        <v>1268</v>
      </c>
      <c r="Y325" s="81">
        <v>2515</v>
      </c>
      <c r="Z325" s="81">
        <v>4236</v>
      </c>
      <c r="AA325" s="81">
        <v>1822</v>
      </c>
      <c r="AB325" s="81">
        <v>5288</v>
      </c>
      <c r="AC325" s="81">
        <v>0</v>
      </c>
      <c r="AD325" s="81">
        <v>0.65076584878183852</v>
      </c>
      <c r="AE325" s="82"/>
      <c r="AF325" s="81">
        <v>2347910.9906273028</v>
      </c>
      <c r="AG325" s="81">
        <v>406219.9767648775</v>
      </c>
      <c r="AH325" s="81">
        <v>30363.400973664509</v>
      </c>
      <c r="AI325" s="81">
        <v>8149596.4559563752</v>
      </c>
      <c r="AJ325" s="81">
        <v>10587080.35039486</v>
      </c>
      <c r="AK325" s="81">
        <v>0</v>
      </c>
      <c r="AL325" s="81">
        <v>0</v>
      </c>
      <c r="AM325" s="81">
        <v>725261.2370826744</v>
      </c>
      <c r="AN325" s="81">
        <v>0</v>
      </c>
      <c r="AO325" s="81">
        <v>0</v>
      </c>
      <c r="AP325" s="82"/>
      <c r="AQ325" s="81">
        <v>106</v>
      </c>
      <c r="AR325" s="81">
        <v>98</v>
      </c>
      <c r="AS325" s="81">
        <v>0</v>
      </c>
      <c r="AT325" s="81">
        <v>0</v>
      </c>
      <c r="AU325" s="81">
        <v>0</v>
      </c>
      <c r="AV325" s="81">
        <v>0</v>
      </c>
      <c r="AW325" s="81" t="s">
        <v>564</v>
      </c>
      <c r="AX325" s="82"/>
      <c r="AY325" s="81">
        <v>520.20000000000005</v>
      </c>
      <c r="AZ325" s="81">
        <v>9104.7999999999993</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2169</v>
      </c>
      <c r="B326" s="80">
        <v>184</v>
      </c>
      <c r="C326" s="80">
        <v>14</v>
      </c>
      <c r="D326" s="80">
        <v>11</v>
      </c>
      <c r="E326" s="80">
        <v>2017</v>
      </c>
      <c r="F326" s="80" t="s">
        <v>71</v>
      </c>
      <c r="G326" s="80" t="s">
        <v>2155</v>
      </c>
      <c r="H326" s="80" t="s">
        <v>2156</v>
      </c>
      <c r="I326" s="177"/>
      <c r="J326" s="81">
        <v>4.6008730719070563</v>
      </c>
      <c r="K326" s="81">
        <v>0.50236773010068891</v>
      </c>
      <c r="L326" s="81">
        <v>0.20410110817547503</v>
      </c>
      <c r="M326" s="81">
        <v>4.722202402900308</v>
      </c>
      <c r="N326" s="81">
        <v>6.0121885266518778</v>
      </c>
      <c r="O326" s="81">
        <v>7.0163346310850505</v>
      </c>
      <c r="P326" s="81">
        <v>8.8109971897115074</v>
      </c>
      <c r="Q326" s="81">
        <v>0.35803205377268732</v>
      </c>
      <c r="R326" s="81">
        <v>0</v>
      </c>
      <c r="S326" s="81">
        <v>0.64509656768858648</v>
      </c>
      <c r="T326" s="82"/>
      <c r="U326" s="81">
        <v>231844</v>
      </c>
      <c r="V326" s="81">
        <v>219</v>
      </c>
      <c r="W326" s="81">
        <v>5</v>
      </c>
      <c r="X326" s="81">
        <v>1268</v>
      </c>
      <c r="Y326" s="81">
        <v>2502</v>
      </c>
      <c r="Z326" s="81">
        <v>4195</v>
      </c>
      <c r="AA326" s="81">
        <v>1825</v>
      </c>
      <c r="AB326" s="81">
        <v>5242</v>
      </c>
      <c r="AC326" s="81">
        <v>0</v>
      </c>
      <c r="AD326" s="81">
        <v>0.64509656768858648</v>
      </c>
      <c r="AE326" s="82"/>
      <c r="AF326" s="81">
        <v>2468205.3851873358</v>
      </c>
      <c r="AG326" s="81">
        <v>411233.74787944398</v>
      </c>
      <c r="AH326" s="81">
        <v>40745.01608277169</v>
      </c>
      <c r="AI326" s="81">
        <v>7743303.9529547533</v>
      </c>
      <c r="AJ326" s="81">
        <v>10486081.235957099</v>
      </c>
      <c r="AK326" s="81">
        <v>0</v>
      </c>
      <c r="AL326" s="81">
        <v>0</v>
      </c>
      <c r="AM326" s="81">
        <v>720077.19636359927</v>
      </c>
      <c r="AN326" s="81">
        <v>0</v>
      </c>
      <c r="AO326" s="81">
        <v>0</v>
      </c>
      <c r="AP326" s="82"/>
      <c r="AQ326" s="81">
        <v>108</v>
      </c>
      <c r="AR326" s="81">
        <v>104</v>
      </c>
      <c r="AS326" s="81">
        <v>0</v>
      </c>
      <c r="AT326" s="81">
        <v>0</v>
      </c>
      <c r="AU326" s="81">
        <v>0</v>
      </c>
      <c r="AV326" s="81">
        <v>0</v>
      </c>
      <c r="AW326" s="81" t="s">
        <v>564</v>
      </c>
      <c r="AX326" s="82"/>
      <c r="AY326" s="81">
        <v>529.1</v>
      </c>
      <c r="AZ326" s="81">
        <v>11291.3</v>
      </c>
      <c r="BA326" s="81">
        <v>0</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2170</v>
      </c>
      <c r="B327" s="80">
        <v>185</v>
      </c>
      <c r="C327" s="80">
        <v>15</v>
      </c>
      <c r="D327" s="80">
        <v>11</v>
      </c>
      <c r="E327" s="80">
        <v>2018</v>
      </c>
      <c r="F327" s="80" t="s">
        <v>93</v>
      </c>
      <c r="G327" s="80" t="s">
        <v>2155</v>
      </c>
      <c r="H327" s="80" t="s">
        <v>2156</v>
      </c>
      <c r="I327" s="177"/>
      <c r="J327" s="81">
        <v>4.452263814428556</v>
      </c>
      <c r="K327" s="81">
        <v>0.42394785908989491</v>
      </c>
      <c r="L327" s="81">
        <v>0.18432630237090267</v>
      </c>
      <c r="M327" s="81">
        <v>4.3084879977138097</v>
      </c>
      <c r="N327" s="81">
        <v>4.2423875049793924</v>
      </c>
      <c r="O327" s="81">
        <v>6.8927186335415103</v>
      </c>
      <c r="P327" s="81">
        <v>8.7280703175025653</v>
      </c>
      <c r="Q327" s="81">
        <v>0.33546803529144154</v>
      </c>
      <c r="R327" s="81">
        <v>0</v>
      </c>
      <c r="S327" s="81">
        <v>0.6106209041491818</v>
      </c>
      <c r="T327" s="82"/>
      <c r="U327" s="81">
        <v>247589</v>
      </c>
      <c r="V327" s="81">
        <v>219</v>
      </c>
      <c r="W327" s="81">
        <v>5</v>
      </c>
      <c r="X327" s="81">
        <v>1268</v>
      </c>
      <c r="Y327" s="81">
        <v>2554</v>
      </c>
      <c r="Z327" s="81">
        <v>4200</v>
      </c>
      <c r="AA327" s="81">
        <v>1826</v>
      </c>
      <c r="AB327" s="81">
        <v>5293</v>
      </c>
      <c r="AC327" s="81">
        <v>0</v>
      </c>
      <c r="AD327" s="81">
        <v>0.6106209041491818</v>
      </c>
      <c r="AE327" s="82"/>
      <c r="AF327" s="81">
        <v>2418780.3631485789</v>
      </c>
      <c r="AG327" s="81">
        <v>372010.36216394999</v>
      </c>
      <c r="AH327" s="81">
        <v>38697.188562734547</v>
      </c>
      <c r="AI327" s="81">
        <v>7437212.7212427231</v>
      </c>
      <c r="AJ327" s="81">
        <v>9036583.1008125786</v>
      </c>
      <c r="AK327" s="81">
        <v>0</v>
      </c>
      <c r="AL327" s="81">
        <v>0</v>
      </c>
      <c r="AM327" s="81">
        <v>728587.32899675739</v>
      </c>
      <c r="AN327" s="81">
        <v>0</v>
      </c>
      <c r="AO327" s="81">
        <v>0</v>
      </c>
      <c r="AP327" s="82"/>
      <c r="AQ327" s="81">
        <v>113</v>
      </c>
      <c r="AR327" s="81">
        <v>105</v>
      </c>
      <c r="AS327" s="81">
        <v>0</v>
      </c>
      <c r="AT327" s="81">
        <v>0</v>
      </c>
      <c r="AU327" s="81">
        <v>0</v>
      </c>
      <c r="AV327" s="81">
        <v>0</v>
      </c>
      <c r="AW327" s="81" t="s">
        <v>564</v>
      </c>
      <c r="AX327" s="82"/>
      <c r="AY327" s="81">
        <v>553.70000000000005</v>
      </c>
      <c r="AZ327" s="81">
        <v>11341</v>
      </c>
      <c r="BA327" s="81">
        <v>0</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2171</v>
      </c>
      <c r="B328" s="80">
        <v>186</v>
      </c>
      <c r="C328" s="80">
        <v>16</v>
      </c>
      <c r="D328" s="80">
        <v>11</v>
      </c>
      <c r="E328" s="80">
        <v>2019</v>
      </c>
      <c r="F328" s="80" t="s">
        <v>73</v>
      </c>
      <c r="G328" s="80" t="s">
        <v>2155</v>
      </c>
      <c r="H328" s="80" t="s">
        <v>2156</v>
      </c>
      <c r="I328" s="177"/>
      <c r="J328" s="81">
        <v>4.7492260092107319</v>
      </c>
      <c r="K328" s="81">
        <v>0.402826975100611</v>
      </c>
      <c r="L328" s="81">
        <v>0.18744557124874278</v>
      </c>
      <c r="M328" s="81">
        <v>4.5245760414074967</v>
      </c>
      <c r="N328" s="81">
        <v>4.2093850209585986</v>
      </c>
      <c r="O328" s="81">
        <v>6.7372817041683568</v>
      </c>
      <c r="P328" s="81">
        <v>8.5723549479578907</v>
      </c>
      <c r="Q328" s="81">
        <v>0.32489677893296803</v>
      </c>
      <c r="R328" s="81">
        <v>0</v>
      </c>
      <c r="S328" s="81">
        <v>0.60440172708227824</v>
      </c>
      <c r="T328" s="82"/>
      <c r="U328" s="81">
        <v>263550</v>
      </c>
      <c r="V328" s="81">
        <v>219</v>
      </c>
      <c r="W328" s="81">
        <v>5</v>
      </c>
      <c r="X328" s="81">
        <v>1268</v>
      </c>
      <c r="Y328" s="81">
        <v>2582</v>
      </c>
      <c r="Z328" s="81">
        <v>4218</v>
      </c>
      <c r="AA328" s="81">
        <v>1780</v>
      </c>
      <c r="AB328" s="81">
        <v>5265</v>
      </c>
      <c r="AC328" s="81">
        <v>0</v>
      </c>
      <c r="AD328" s="81">
        <v>0.60440172708227824</v>
      </c>
      <c r="AE328" s="82"/>
      <c r="AF328" s="81">
        <v>2635386.8546318389</v>
      </c>
      <c r="AG328" s="81">
        <v>360522.75758136151</v>
      </c>
      <c r="AH328" s="81">
        <v>41123.208998881571</v>
      </c>
      <c r="AI328" s="81">
        <v>7603941.3448122563</v>
      </c>
      <c r="AJ328" s="81">
        <v>8370552.0558392322</v>
      </c>
      <c r="AK328" s="81">
        <v>0</v>
      </c>
      <c r="AL328" s="81">
        <v>0</v>
      </c>
      <c r="AM328" s="81">
        <v>717053.36510122044</v>
      </c>
      <c r="AN328" s="81">
        <v>0</v>
      </c>
      <c r="AO328" s="81">
        <v>0</v>
      </c>
      <c r="AP328" s="82"/>
      <c r="AQ328" s="81">
        <v>117</v>
      </c>
      <c r="AR328" s="81">
        <v>105</v>
      </c>
      <c r="AS328" s="81">
        <v>0</v>
      </c>
      <c r="AT328" s="81">
        <v>0</v>
      </c>
      <c r="AU328" s="81">
        <v>0</v>
      </c>
      <c r="AV328" s="81">
        <v>0</v>
      </c>
      <c r="AW328" s="81" t="s">
        <v>564</v>
      </c>
      <c r="AX328" s="82"/>
      <c r="AY328" s="81">
        <v>579.46</v>
      </c>
      <c r="AZ328" s="81">
        <v>11340.8</v>
      </c>
      <c r="BA328" s="81">
        <v>0</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2172</v>
      </c>
      <c r="B329" s="80">
        <v>187</v>
      </c>
      <c r="C329" s="80">
        <v>17</v>
      </c>
      <c r="D329" s="80">
        <v>11</v>
      </c>
      <c r="E329" s="80">
        <v>2020</v>
      </c>
      <c r="F329" s="80" t="s">
        <v>218</v>
      </c>
      <c r="G329" s="174" t="s">
        <v>2155</v>
      </c>
      <c r="H329" s="80" t="s">
        <v>2156</v>
      </c>
      <c r="I329" s="177"/>
      <c r="J329" s="81">
        <v>4.1052378900143092</v>
      </c>
      <c r="K329" s="81">
        <v>0.29591818865670222</v>
      </c>
      <c r="L329" s="81">
        <v>2.8350697568731906E-2</v>
      </c>
      <c r="M329" s="81">
        <v>4.6661217241246771</v>
      </c>
      <c r="N329" s="81">
        <v>4.9205024000452218</v>
      </c>
      <c r="O329" s="81">
        <v>5.9014126745404507</v>
      </c>
      <c r="P329" s="81">
        <v>8.0407110534452215</v>
      </c>
      <c r="Q329" s="81">
        <v>0.30784671606352598</v>
      </c>
      <c r="R329" s="81">
        <v>0</v>
      </c>
      <c r="S329" s="81">
        <v>0.58230203748021536</v>
      </c>
      <c r="T329" s="82"/>
      <c r="U329" s="81">
        <v>231747</v>
      </c>
      <c r="V329" s="81">
        <v>159</v>
      </c>
      <c r="W329" s="81">
        <v>1</v>
      </c>
      <c r="X329" s="81">
        <v>1377</v>
      </c>
      <c r="Y329" s="81">
        <v>2602</v>
      </c>
      <c r="Z329" s="81">
        <v>4217</v>
      </c>
      <c r="AA329" s="81">
        <v>1814</v>
      </c>
      <c r="AB329" s="81">
        <v>5221</v>
      </c>
      <c r="AC329" s="81">
        <v>0</v>
      </c>
      <c r="AD329" s="81">
        <v>0.58230203748021536</v>
      </c>
      <c r="AE329" s="82"/>
      <c r="AF329" s="81">
        <v>2356435.5477035721</v>
      </c>
      <c r="AG329" s="81">
        <v>238953.25563731551</v>
      </c>
      <c r="AH329" s="81">
        <v>6451.2709351239655</v>
      </c>
      <c r="AI329" s="81">
        <v>7770617.9569212627</v>
      </c>
      <c r="AJ329" s="81">
        <v>9518611.8792395238</v>
      </c>
      <c r="AK329" s="81"/>
      <c r="AL329" s="81"/>
      <c r="AM329" s="81">
        <v>681398.50651984464</v>
      </c>
      <c r="AN329" s="81"/>
      <c r="AO329" s="81"/>
      <c r="AP329" s="82"/>
      <c r="AQ329" s="81">
        <v>120</v>
      </c>
      <c r="AR329" s="81">
        <v>107</v>
      </c>
      <c r="AS329" s="81">
        <v>0</v>
      </c>
      <c r="AT329" s="81">
        <v>0</v>
      </c>
      <c r="AU329" s="81">
        <v>0</v>
      </c>
      <c r="AV329" s="81">
        <v>0</v>
      </c>
      <c r="AW329" s="81">
        <v>0</v>
      </c>
      <c r="AX329" s="82"/>
      <c r="AY329" s="81">
        <v>598.79999999999995</v>
      </c>
      <c r="AZ329" s="81">
        <v>11790.3</v>
      </c>
      <c r="BA329" s="81">
        <v>0</v>
      </c>
      <c r="BB329" s="81">
        <v>0</v>
      </c>
      <c r="BC329" s="81">
        <v>0</v>
      </c>
      <c r="BD329" s="81">
        <v>0</v>
      </c>
      <c r="BE329" s="81">
        <v>0</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2173</v>
      </c>
      <c r="B330" s="80">
        <v>187</v>
      </c>
      <c r="C330" s="80">
        <v>18</v>
      </c>
      <c r="D330" s="80">
        <v>11</v>
      </c>
      <c r="E330" s="80">
        <v>2021</v>
      </c>
      <c r="F330" s="80" t="s">
        <v>75</v>
      </c>
      <c r="G330" s="174" t="s">
        <v>2155</v>
      </c>
      <c r="H330" s="80" t="s">
        <v>2156</v>
      </c>
      <c r="I330" s="177"/>
      <c r="J330" s="81">
        <v>4.0269099805268471</v>
      </c>
      <c r="K330" s="81">
        <v>0.3198426869543608</v>
      </c>
      <c r="L330" s="81">
        <v>2.5761173478445604E-2</v>
      </c>
      <c r="M330" s="81">
        <v>4.2712134015318561</v>
      </c>
      <c r="N330" s="81">
        <v>4.4692021624321816</v>
      </c>
      <c r="O330" s="81">
        <v>5.7299188963614611</v>
      </c>
      <c r="P330" s="81">
        <v>8.249704819881817</v>
      </c>
      <c r="Q330" s="81">
        <v>0.31046705230396571</v>
      </c>
      <c r="R330" s="81">
        <v>0</v>
      </c>
      <c r="S330" s="81">
        <v>0.723605511537048</v>
      </c>
      <c r="T330" s="82"/>
      <c r="U330" s="81">
        <v>247834</v>
      </c>
      <c r="V330" s="81">
        <v>159</v>
      </c>
      <c r="W330" s="81">
        <v>1</v>
      </c>
      <c r="X330" s="81">
        <v>1377</v>
      </c>
      <c r="Y330" s="81">
        <v>2615</v>
      </c>
      <c r="Z330" s="81">
        <v>4216</v>
      </c>
      <c r="AA330" s="81">
        <v>1815</v>
      </c>
      <c r="AB330" s="81">
        <v>5203</v>
      </c>
      <c r="AC330" s="81">
        <v>0</v>
      </c>
      <c r="AD330" s="81">
        <v>0.723605511537048</v>
      </c>
      <c r="AE330" s="82"/>
      <c r="AF330" s="81">
        <v>2403622.9586564917</v>
      </c>
      <c r="AG330" s="81">
        <v>266440.81265055516</v>
      </c>
      <c r="AH330" s="81">
        <v>5773.9158496961545</v>
      </c>
      <c r="AI330" s="81">
        <v>8214933.2431019796</v>
      </c>
      <c r="AJ330" s="81">
        <v>9973665.8826711476</v>
      </c>
      <c r="AK330" s="81">
        <v>0</v>
      </c>
      <c r="AL330" s="81">
        <v>0</v>
      </c>
      <c r="AM330" s="81">
        <v>682966.00826399855</v>
      </c>
      <c r="AN330" s="81">
        <v>0</v>
      </c>
      <c r="AO330" s="81">
        <v>0</v>
      </c>
      <c r="AP330" s="82"/>
      <c r="AQ330" s="81">
        <v>126</v>
      </c>
      <c r="AR330" s="81">
        <v>107</v>
      </c>
      <c r="AS330" s="81">
        <v>0</v>
      </c>
      <c r="AT330" s="81">
        <v>0</v>
      </c>
      <c r="AU330" s="81">
        <v>0</v>
      </c>
      <c r="AV330" s="81">
        <v>0</v>
      </c>
      <c r="AW330" s="81"/>
      <c r="AX330" s="82"/>
      <c r="AY330" s="81">
        <v>628.04</v>
      </c>
      <c r="AZ330" s="81">
        <v>11790.3</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2174</v>
      </c>
      <c r="B331" s="80">
        <v>187</v>
      </c>
      <c r="C331" s="80">
        <v>19</v>
      </c>
      <c r="D331" s="80">
        <v>11</v>
      </c>
      <c r="E331" s="80">
        <v>2022</v>
      </c>
      <c r="F331" s="80" t="s">
        <v>568</v>
      </c>
      <c r="G331" s="80" t="s">
        <v>2155</v>
      </c>
      <c r="H331" s="80" t="s">
        <v>2156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128</v>
      </c>
      <c r="AR331" s="81">
        <v>108</v>
      </c>
      <c r="AS331" s="81">
        <v>0</v>
      </c>
      <c r="AT331" s="81">
        <v>0</v>
      </c>
      <c r="AU331" s="81">
        <v>0</v>
      </c>
      <c r="AV331" s="81">
        <v>0</v>
      </c>
      <c r="AW331" s="81"/>
      <c r="AX331" s="82"/>
      <c r="AY331" s="81">
        <v>643.06999999999994</v>
      </c>
      <c r="AZ331" s="81">
        <v>11839.8</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2175</v>
      </c>
      <c r="B332" s="80">
        <v>477</v>
      </c>
      <c r="C332" s="80">
        <v>1</v>
      </c>
      <c r="D332" s="80">
        <v>29</v>
      </c>
      <c r="E332" s="80">
        <v>1990</v>
      </c>
      <c r="F332" s="80" t="s">
        <v>562</v>
      </c>
      <c r="G332" s="80" t="s">
        <v>1696</v>
      </c>
      <c r="H332" s="80" t="s">
        <v>1697</v>
      </c>
      <c r="I332" s="177"/>
      <c r="J332" s="81">
        <v>3.9642473665950924</v>
      </c>
      <c r="K332" s="81">
        <v>0.80340995495860035</v>
      </c>
      <c r="L332" s="81">
        <v>12.995322038871906</v>
      </c>
      <c r="M332" s="81">
        <v>6.3371209010089178</v>
      </c>
      <c r="N332" s="81">
        <v>8.8488441199360217</v>
      </c>
      <c r="O332" s="81">
        <v>5.6234725031943009</v>
      </c>
      <c r="P332" s="81">
        <v>11.272137370224938</v>
      </c>
      <c r="Q332" s="81">
        <v>0.38844331678093702</v>
      </c>
      <c r="R332" s="81">
        <v>0</v>
      </c>
      <c r="S332" s="81">
        <v>0.31631413509030593</v>
      </c>
      <c r="T332" s="82"/>
      <c r="U332" s="81">
        <v>111302</v>
      </c>
      <c r="V332" s="81">
        <v>147</v>
      </c>
      <c r="W332" s="81">
        <v>152</v>
      </c>
      <c r="X332" s="81">
        <v>2125</v>
      </c>
      <c r="Y332" s="81">
        <v>1893</v>
      </c>
      <c r="Z332" s="81">
        <v>2313</v>
      </c>
      <c r="AA332" s="81">
        <v>2737</v>
      </c>
      <c r="AB332" s="81">
        <v>6307</v>
      </c>
      <c r="AC332" s="81">
        <v>0</v>
      </c>
      <c r="AD332" s="81">
        <v>0.31631413509030593</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2176</v>
      </c>
      <c r="B333" s="80">
        <v>478</v>
      </c>
      <c r="C333" s="80">
        <v>2</v>
      </c>
      <c r="D333" s="80">
        <v>29</v>
      </c>
      <c r="E333" s="80">
        <v>2005</v>
      </c>
      <c r="F333" s="80" t="s">
        <v>565</v>
      </c>
      <c r="G333" s="80" t="s">
        <v>1696</v>
      </c>
      <c r="H333" s="80" t="s">
        <v>1697</v>
      </c>
      <c r="I333" s="177"/>
      <c r="J333" s="81">
        <v>1.2191854153624764</v>
      </c>
      <c r="K333" s="81">
        <v>0.44912609467327574</v>
      </c>
      <c r="L333" s="81">
        <v>28.491358303902377</v>
      </c>
      <c r="M333" s="81">
        <v>6.6442066174098215</v>
      </c>
      <c r="N333" s="81">
        <v>11.89925199682628</v>
      </c>
      <c r="O333" s="81">
        <v>7.8892180737616462</v>
      </c>
      <c r="P333" s="81">
        <v>9.1270242670821116</v>
      </c>
      <c r="Q333" s="81">
        <v>0.3496004403704176</v>
      </c>
      <c r="R333" s="81">
        <v>0</v>
      </c>
      <c r="S333" s="81">
        <v>0</v>
      </c>
      <c r="T333" s="82"/>
      <c r="U333" s="81">
        <v>37655</v>
      </c>
      <c r="V333" s="81">
        <v>137</v>
      </c>
      <c r="W333" s="81">
        <v>253</v>
      </c>
      <c r="X333" s="81">
        <v>1079</v>
      </c>
      <c r="Y333" s="81">
        <v>2426</v>
      </c>
      <c r="Z333" s="81">
        <v>3755</v>
      </c>
      <c r="AA333" s="81">
        <v>1815</v>
      </c>
      <c r="AB333" s="81">
        <v>5934</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2177</v>
      </c>
      <c r="B334" s="80">
        <v>479</v>
      </c>
      <c r="C334" s="80">
        <v>3</v>
      </c>
      <c r="D334" s="80">
        <v>29</v>
      </c>
      <c r="E334" s="80">
        <v>2006</v>
      </c>
      <c r="F334" s="80" t="s">
        <v>566</v>
      </c>
      <c r="G334" s="80" t="s">
        <v>1696</v>
      </c>
      <c r="H334" s="80" t="s">
        <v>1697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2178</v>
      </c>
      <c r="B335" s="80">
        <v>480</v>
      </c>
      <c r="C335" s="80">
        <v>4</v>
      </c>
      <c r="D335" s="80">
        <v>29</v>
      </c>
      <c r="E335" s="80">
        <v>2007</v>
      </c>
      <c r="F335" s="80" t="s">
        <v>567</v>
      </c>
      <c r="G335" s="80" t="s">
        <v>1696</v>
      </c>
      <c r="H335" s="80" t="s">
        <v>1697</v>
      </c>
      <c r="I335" s="177"/>
      <c r="J335" s="81">
        <v>1.2692060885144112</v>
      </c>
      <c r="K335" s="81">
        <v>0.40274597886513308</v>
      </c>
      <c r="L335" s="81">
        <v>16.82410739789179</v>
      </c>
      <c r="M335" s="81">
        <v>9.8470805435934707</v>
      </c>
      <c r="N335" s="81">
        <v>11.647880415101035</v>
      </c>
      <c r="O335" s="81">
        <v>7.4455637143893787</v>
      </c>
      <c r="P335" s="81">
        <v>9.2683000598538285</v>
      </c>
      <c r="Q335" s="81">
        <v>0.35599639154775609</v>
      </c>
      <c r="R335" s="81">
        <v>0</v>
      </c>
      <c r="S335" s="81">
        <v>0</v>
      </c>
      <c r="T335" s="82"/>
      <c r="U335" s="81">
        <v>41681</v>
      </c>
      <c r="V335" s="81">
        <v>134</v>
      </c>
      <c r="W335" s="81">
        <v>205</v>
      </c>
      <c r="X335" s="81">
        <v>2003</v>
      </c>
      <c r="Y335" s="81">
        <v>2381</v>
      </c>
      <c r="Z335" s="81">
        <v>3684</v>
      </c>
      <c r="AA335" s="81">
        <v>1815</v>
      </c>
      <c r="AB335" s="81">
        <v>5723</v>
      </c>
      <c r="AC335" s="81">
        <v>0</v>
      </c>
      <c r="AD335" s="81">
        <v>0</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2179</v>
      </c>
      <c r="B336" s="80">
        <v>481</v>
      </c>
      <c r="C336" s="80">
        <v>5</v>
      </c>
      <c r="D336" s="80">
        <v>29</v>
      </c>
      <c r="E336" s="80">
        <v>2008</v>
      </c>
      <c r="F336" s="80" t="s">
        <v>84</v>
      </c>
      <c r="G336" s="80" t="s">
        <v>1696</v>
      </c>
      <c r="H336" s="80" t="s">
        <v>1697</v>
      </c>
      <c r="I336" s="177"/>
      <c r="J336" s="81">
        <v>1.1090606305817174</v>
      </c>
      <c r="K336" s="81">
        <v>0.35347301864753444</v>
      </c>
      <c r="L336" s="81">
        <v>14.526981763803212</v>
      </c>
      <c r="M336" s="81">
        <v>11.522037782727837</v>
      </c>
      <c r="N336" s="81">
        <v>11.933564650656539</v>
      </c>
      <c r="O336" s="81">
        <v>7.2672944741810488</v>
      </c>
      <c r="P336" s="81">
        <v>8.9465958704674389</v>
      </c>
      <c r="Q336" s="81">
        <v>0.34846640348208502</v>
      </c>
      <c r="R336" s="81">
        <v>0</v>
      </c>
      <c r="S336" s="81">
        <v>0</v>
      </c>
      <c r="T336" s="82"/>
      <c r="U336" s="81">
        <v>38268</v>
      </c>
      <c r="V336" s="81">
        <v>134</v>
      </c>
      <c r="W336" s="81">
        <v>205</v>
      </c>
      <c r="X336" s="81">
        <v>2003</v>
      </c>
      <c r="Y336" s="81">
        <v>2407</v>
      </c>
      <c r="Z336" s="81">
        <v>3722</v>
      </c>
      <c r="AA336" s="81">
        <v>1754</v>
      </c>
      <c r="AB336" s="81">
        <v>5694</v>
      </c>
      <c r="AC336" s="81">
        <v>0</v>
      </c>
      <c r="AD336" s="81">
        <v>0</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2180</v>
      </c>
      <c r="B337" s="80">
        <v>482</v>
      </c>
      <c r="C337" s="80">
        <v>6</v>
      </c>
      <c r="D337" s="80">
        <v>29</v>
      </c>
      <c r="E337" s="80">
        <v>2009</v>
      </c>
      <c r="F337" s="80" t="s">
        <v>85</v>
      </c>
      <c r="G337" s="80" t="s">
        <v>1696</v>
      </c>
      <c r="H337" s="80" t="s">
        <v>1697</v>
      </c>
      <c r="I337" s="177"/>
      <c r="J337" s="81">
        <v>0.75789747853505862</v>
      </c>
      <c r="K337" s="81">
        <v>0.31445088100542834</v>
      </c>
      <c r="L337" s="81">
        <v>14.717800038672372</v>
      </c>
      <c r="M337" s="81">
        <v>8.9822335826663906</v>
      </c>
      <c r="N337" s="81">
        <v>10.271379586726239</v>
      </c>
      <c r="O337" s="81">
        <v>7.3646293286761475</v>
      </c>
      <c r="P337" s="81">
        <v>8.8339163297578143</v>
      </c>
      <c r="Q337" s="81">
        <v>0.33189175312553842</v>
      </c>
      <c r="R337" s="81">
        <v>0</v>
      </c>
      <c r="S337" s="81">
        <v>0</v>
      </c>
      <c r="T337" s="82"/>
      <c r="U337" s="81">
        <v>26409</v>
      </c>
      <c r="V337" s="81">
        <v>146</v>
      </c>
      <c r="W337" s="81">
        <v>238</v>
      </c>
      <c r="X337" s="81">
        <v>1972</v>
      </c>
      <c r="Y337" s="81">
        <v>2412</v>
      </c>
      <c r="Z337" s="81">
        <v>3723</v>
      </c>
      <c r="AA337" s="81">
        <v>1778</v>
      </c>
      <c r="AB337" s="81">
        <v>5693</v>
      </c>
      <c r="AC337" s="81">
        <v>0</v>
      </c>
      <c r="AD337" s="81">
        <v>0</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2181</v>
      </c>
      <c r="B338" s="80">
        <v>483</v>
      </c>
      <c r="C338" s="80">
        <v>7</v>
      </c>
      <c r="D338" s="80">
        <v>29</v>
      </c>
      <c r="E338" s="80">
        <v>2010</v>
      </c>
      <c r="F338" s="80" t="s">
        <v>86</v>
      </c>
      <c r="G338" s="80" t="s">
        <v>1696</v>
      </c>
      <c r="H338" s="80" t="s">
        <v>1697</v>
      </c>
      <c r="I338" s="177"/>
      <c r="J338" s="81">
        <v>0.65261466750305941</v>
      </c>
      <c r="K338" s="81">
        <v>0.32794278113600606</v>
      </c>
      <c r="L338" s="81">
        <v>13.399118316090712</v>
      </c>
      <c r="M338" s="81">
        <v>8.0403517892153786</v>
      </c>
      <c r="N338" s="81">
        <v>10.145428889712818</v>
      </c>
      <c r="O338" s="81">
        <v>7.4664262640816901</v>
      </c>
      <c r="P338" s="81">
        <v>9.19267112294912</v>
      </c>
      <c r="Q338" s="81">
        <v>0.34350983063551982</v>
      </c>
      <c r="R338" s="81">
        <v>0</v>
      </c>
      <c r="S338" s="81">
        <v>0</v>
      </c>
      <c r="T338" s="82"/>
      <c r="U338" s="81">
        <v>25456</v>
      </c>
      <c r="V338" s="81">
        <v>146</v>
      </c>
      <c r="W338" s="81">
        <v>238</v>
      </c>
      <c r="X338" s="81">
        <v>1972</v>
      </c>
      <c r="Y338" s="81">
        <v>2423</v>
      </c>
      <c r="Z338" s="81">
        <v>3792</v>
      </c>
      <c r="AA338" s="81">
        <v>1804</v>
      </c>
      <c r="AB338" s="81">
        <v>5646</v>
      </c>
      <c r="AC338" s="81">
        <v>0</v>
      </c>
      <c r="AD338" s="81">
        <v>0</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2182</v>
      </c>
      <c r="B339" s="80">
        <v>484</v>
      </c>
      <c r="C339" s="80">
        <v>8</v>
      </c>
      <c r="D339" s="80">
        <v>29</v>
      </c>
      <c r="E339" s="80">
        <v>2011</v>
      </c>
      <c r="F339" s="80" t="s">
        <v>87</v>
      </c>
      <c r="G339" s="80" t="s">
        <v>1696</v>
      </c>
      <c r="H339" s="80" t="s">
        <v>1697</v>
      </c>
      <c r="I339" s="177"/>
      <c r="J339" s="81">
        <v>0.6601449752778582</v>
      </c>
      <c r="K339" s="81">
        <v>0.45950883588403368</v>
      </c>
      <c r="L339" s="81">
        <v>12.50235371353973</v>
      </c>
      <c r="M339" s="81">
        <v>10.157224810180127</v>
      </c>
      <c r="N339" s="81">
        <v>12.262237045833507</v>
      </c>
      <c r="O339" s="81">
        <v>7.3789708812207015</v>
      </c>
      <c r="P339" s="81">
        <v>9.006192619928088</v>
      </c>
      <c r="Q339" s="81">
        <v>0.39482320452816927</v>
      </c>
      <c r="R339" s="81">
        <v>0</v>
      </c>
      <c r="S339" s="81">
        <v>0</v>
      </c>
      <c r="T339" s="82"/>
      <c r="U339" s="81">
        <v>24251</v>
      </c>
      <c r="V339" s="81">
        <v>146</v>
      </c>
      <c r="W339" s="81">
        <v>238</v>
      </c>
      <c r="X339" s="81">
        <v>1972</v>
      </c>
      <c r="Y339" s="81">
        <v>2433</v>
      </c>
      <c r="Z339" s="81">
        <v>3829</v>
      </c>
      <c r="AA339" s="81">
        <v>1820</v>
      </c>
      <c r="AB339" s="81">
        <v>5626</v>
      </c>
      <c r="AC339" s="81">
        <v>0</v>
      </c>
      <c r="AD339" s="81">
        <v>0</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2183</v>
      </c>
      <c r="B340" s="80">
        <v>485</v>
      </c>
      <c r="C340" s="80">
        <v>9</v>
      </c>
      <c r="D340" s="80">
        <v>29</v>
      </c>
      <c r="E340" s="80">
        <v>2012</v>
      </c>
      <c r="F340" s="80" t="s">
        <v>88</v>
      </c>
      <c r="G340" s="80" t="s">
        <v>1696</v>
      </c>
      <c r="H340" s="80" t="s">
        <v>1697</v>
      </c>
      <c r="I340" s="177"/>
      <c r="J340" s="81">
        <v>0.52605292013760419</v>
      </c>
      <c r="K340" s="81">
        <v>0.51765447559861977</v>
      </c>
      <c r="L340" s="81">
        <v>12.614503129549018</v>
      </c>
      <c r="M340" s="81">
        <v>12.615240941318252</v>
      </c>
      <c r="N340" s="81">
        <v>13.503405452923669</v>
      </c>
      <c r="O340" s="81">
        <v>7.3648794787837266</v>
      </c>
      <c r="P340" s="81">
        <v>9.1718965612139733</v>
      </c>
      <c r="Q340" s="81">
        <v>0.42744103344023737</v>
      </c>
      <c r="R340" s="81">
        <v>0</v>
      </c>
      <c r="S340" s="81">
        <v>0</v>
      </c>
      <c r="T340" s="82"/>
      <c r="U340" s="81">
        <v>18516</v>
      </c>
      <c r="V340" s="81">
        <v>146</v>
      </c>
      <c r="W340" s="81">
        <v>238</v>
      </c>
      <c r="X340" s="81">
        <v>1972</v>
      </c>
      <c r="Y340" s="81">
        <v>2439</v>
      </c>
      <c r="Z340" s="81">
        <v>3852</v>
      </c>
      <c r="AA340" s="81">
        <v>1843</v>
      </c>
      <c r="AB340" s="81">
        <v>5606</v>
      </c>
      <c r="AC340" s="81">
        <v>0</v>
      </c>
      <c r="AD340" s="81">
        <v>0</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2184</v>
      </c>
      <c r="B341" s="80">
        <v>486</v>
      </c>
      <c r="C341" s="80">
        <v>10</v>
      </c>
      <c r="D341" s="80">
        <v>29</v>
      </c>
      <c r="E341" s="80">
        <v>2013</v>
      </c>
      <c r="F341" s="80" t="s">
        <v>89</v>
      </c>
      <c r="G341" s="80" t="s">
        <v>1696</v>
      </c>
      <c r="H341" s="80" t="s">
        <v>1697</v>
      </c>
      <c r="I341" s="177"/>
      <c r="J341" s="81">
        <v>0.60922842019679813</v>
      </c>
      <c r="K341" s="81">
        <v>0.42784318978438218</v>
      </c>
      <c r="L341" s="81">
        <v>11.139600937421893</v>
      </c>
      <c r="M341" s="81">
        <v>11.732475683143967</v>
      </c>
      <c r="N341" s="81">
        <v>13.134885990179873</v>
      </c>
      <c r="O341" s="81">
        <v>7.1763921772150212</v>
      </c>
      <c r="P341" s="81">
        <v>9.271395008923216</v>
      </c>
      <c r="Q341" s="81">
        <v>0.43737204317672496</v>
      </c>
      <c r="R341" s="81">
        <v>0</v>
      </c>
      <c r="S341" s="81">
        <v>0</v>
      </c>
      <c r="T341" s="82"/>
      <c r="U341" s="81">
        <v>21834</v>
      </c>
      <c r="V341" s="81">
        <v>146</v>
      </c>
      <c r="W341" s="81">
        <v>238</v>
      </c>
      <c r="X341" s="81">
        <v>1972</v>
      </c>
      <c r="Y341" s="81">
        <v>2448</v>
      </c>
      <c r="Z341" s="81">
        <v>3921</v>
      </c>
      <c r="AA341" s="81">
        <v>1856</v>
      </c>
      <c r="AB341" s="81">
        <v>5654</v>
      </c>
      <c r="AC341" s="81">
        <v>0</v>
      </c>
      <c r="AD341" s="81">
        <v>0</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2185</v>
      </c>
      <c r="B342" s="80">
        <v>487</v>
      </c>
      <c r="C342" s="80">
        <v>11</v>
      </c>
      <c r="D342" s="80">
        <v>29</v>
      </c>
      <c r="E342" s="80">
        <v>2014</v>
      </c>
      <c r="F342" s="80" t="s">
        <v>90</v>
      </c>
      <c r="G342" s="80" t="s">
        <v>1696</v>
      </c>
      <c r="H342" s="80" t="s">
        <v>1697</v>
      </c>
      <c r="I342" s="177"/>
      <c r="J342" s="81">
        <v>0.46008952359002564</v>
      </c>
      <c r="K342" s="81">
        <v>0.50590075902780363</v>
      </c>
      <c r="L342" s="81">
        <v>13.068122650791985</v>
      </c>
      <c r="M342" s="81">
        <v>11.552350198869531</v>
      </c>
      <c r="N342" s="81">
        <v>14.004733101447977</v>
      </c>
      <c r="O342" s="81">
        <v>6.7373583180610925</v>
      </c>
      <c r="P342" s="81">
        <v>9.2945095962143061</v>
      </c>
      <c r="Q342" s="81">
        <v>0.41585351597114184</v>
      </c>
      <c r="R342" s="81">
        <v>0</v>
      </c>
      <c r="S342" s="81">
        <v>0</v>
      </c>
      <c r="T342" s="82"/>
      <c r="U342" s="81">
        <v>18313</v>
      </c>
      <c r="V342" s="81">
        <v>150</v>
      </c>
      <c r="W342" s="81">
        <v>285</v>
      </c>
      <c r="X342" s="81">
        <v>1846</v>
      </c>
      <c r="Y342" s="81">
        <v>2465</v>
      </c>
      <c r="Z342" s="81">
        <v>3877</v>
      </c>
      <c r="AA342" s="81">
        <v>1851</v>
      </c>
      <c r="AB342" s="81">
        <v>5603</v>
      </c>
      <c r="AC342" s="81">
        <v>0</v>
      </c>
      <c r="AD342" s="81">
        <v>0</v>
      </c>
      <c r="AE342" s="82"/>
      <c r="AF342" s="81">
        <v>149143.88121938956</v>
      </c>
      <c r="AG342" s="81">
        <v>354987.85130291979</v>
      </c>
      <c r="AH342" s="81">
        <v>2125531.4987050793</v>
      </c>
      <c r="AI342" s="81">
        <v>12156673.795203762</v>
      </c>
      <c r="AJ342" s="81">
        <v>10601905.530786192</v>
      </c>
      <c r="AK342" s="81">
        <v>0</v>
      </c>
      <c r="AL342" s="81">
        <v>0</v>
      </c>
      <c r="AM342" s="81">
        <v>769208.17316653684</v>
      </c>
      <c r="AN342" s="81">
        <v>0</v>
      </c>
      <c r="AO342" s="81">
        <v>0</v>
      </c>
      <c r="AP342" s="82"/>
      <c r="AQ342" s="81">
        <v>69</v>
      </c>
      <c r="AR342" s="81">
        <v>24</v>
      </c>
      <c r="AS342" s="81">
        <v>0</v>
      </c>
      <c r="AT342" s="81">
        <v>0</v>
      </c>
      <c r="AU342" s="81">
        <v>0</v>
      </c>
      <c r="AV342" s="81">
        <v>1</v>
      </c>
      <c r="AW342" s="81" t="s">
        <v>564</v>
      </c>
      <c r="AX342" s="82"/>
      <c r="AY342" s="81">
        <v>393.089</v>
      </c>
      <c r="AZ342" s="81">
        <v>513.29999999999995</v>
      </c>
      <c r="BA342" s="81">
        <v>0</v>
      </c>
      <c r="BB342" s="81">
        <v>0</v>
      </c>
      <c r="BC342" s="81">
        <v>0</v>
      </c>
      <c r="BD342" s="81">
        <v>292</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2186</v>
      </c>
      <c r="B343" s="80">
        <v>488</v>
      </c>
      <c r="C343" s="80">
        <v>12</v>
      </c>
      <c r="D343" s="80">
        <v>29</v>
      </c>
      <c r="E343" s="80">
        <v>2015</v>
      </c>
      <c r="F343" s="80" t="s">
        <v>91</v>
      </c>
      <c r="G343" s="80" t="s">
        <v>1696</v>
      </c>
      <c r="H343" s="80" t="s">
        <v>1697</v>
      </c>
      <c r="I343" s="177"/>
      <c r="J343" s="81">
        <v>1.3115984232600233</v>
      </c>
      <c r="K343" s="81">
        <v>0.48510623811331793</v>
      </c>
      <c r="L343" s="81">
        <v>13.755562405297816</v>
      </c>
      <c r="M343" s="81">
        <v>11.177740308956176</v>
      </c>
      <c r="N343" s="81">
        <v>12.973613101117596</v>
      </c>
      <c r="O343" s="81">
        <v>6.7178159499450105</v>
      </c>
      <c r="P343" s="81">
        <v>9.4123791816860916</v>
      </c>
      <c r="Q343" s="81">
        <v>0.40557414032312272</v>
      </c>
      <c r="R343" s="81">
        <v>0</v>
      </c>
      <c r="S343" s="81">
        <v>0</v>
      </c>
      <c r="T343" s="82"/>
      <c r="U343" s="81">
        <v>52342</v>
      </c>
      <c r="V343" s="81">
        <v>150</v>
      </c>
      <c r="W343" s="81">
        <v>285</v>
      </c>
      <c r="X343" s="81">
        <v>1846</v>
      </c>
      <c r="Y343" s="81">
        <v>2481</v>
      </c>
      <c r="Z343" s="81">
        <v>3903</v>
      </c>
      <c r="AA343" s="81">
        <v>1873</v>
      </c>
      <c r="AB343" s="81">
        <v>5582</v>
      </c>
      <c r="AC343" s="81">
        <v>0</v>
      </c>
      <c r="AD343" s="81">
        <v>0</v>
      </c>
      <c r="AE343" s="82"/>
      <c r="AF343" s="81">
        <v>403938.94634050957</v>
      </c>
      <c r="AG343" s="81">
        <v>323187.41382224165</v>
      </c>
      <c r="AH343" s="81">
        <v>1778619.8646751042</v>
      </c>
      <c r="AI343" s="81">
        <v>11740709.829152687</v>
      </c>
      <c r="AJ343" s="81">
        <v>10240463.240439352</v>
      </c>
      <c r="AK343" s="81">
        <v>0</v>
      </c>
      <c r="AL343" s="81">
        <v>0</v>
      </c>
      <c r="AM343" s="81">
        <v>764989.68439067795</v>
      </c>
      <c r="AN343" s="81">
        <v>0</v>
      </c>
      <c r="AO343" s="81">
        <v>0</v>
      </c>
      <c r="AP343" s="82"/>
      <c r="AQ343" s="81">
        <v>112</v>
      </c>
      <c r="AR343" s="81">
        <v>24</v>
      </c>
      <c r="AS343" s="81">
        <v>0</v>
      </c>
      <c r="AT343" s="81">
        <v>0</v>
      </c>
      <c r="AU343" s="81">
        <v>0</v>
      </c>
      <c r="AV343" s="81">
        <v>2</v>
      </c>
      <c r="AW343" s="81" t="s">
        <v>564</v>
      </c>
      <c r="AX343" s="82"/>
      <c r="AY343" s="81">
        <v>764.68899999999996</v>
      </c>
      <c r="AZ343" s="81">
        <v>513.29999999999995</v>
      </c>
      <c r="BA343" s="81">
        <v>0</v>
      </c>
      <c r="BB343" s="81">
        <v>0</v>
      </c>
      <c r="BC343" s="81">
        <v>0</v>
      </c>
      <c r="BD343" s="81">
        <v>1262</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2187</v>
      </c>
      <c r="B344" s="80">
        <v>489</v>
      </c>
      <c r="C344" s="80">
        <v>13</v>
      </c>
      <c r="D344" s="80">
        <v>29</v>
      </c>
      <c r="E344" s="80">
        <v>2016</v>
      </c>
      <c r="F344" s="80" t="s">
        <v>92</v>
      </c>
      <c r="G344" s="80" t="s">
        <v>1696</v>
      </c>
      <c r="H344" s="80" t="s">
        <v>1697</v>
      </c>
      <c r="I344" s="177"/>
      <c r="J344" s="81">
        <v>0.53859168612050157</v>
      </c>
      <c r="K344" s="81">
        <v>0.45759007025134296</v>
      </c>
      <c r="L344" s="81">
        <v>14.792018914026716</v>
      </c>
      <c r="M344" s="81">
        <v>9.5836159909699994</v>
      </c>
      <c r="N344" s="81">
        <v>13.336886299933948</v>
      </c>
      <c r="O344" s="81">
        <v>6.7008495941063808</v>
      </c>
      <c r="P344" s="81">
        <v>11.243082555416503</v>
      </c>
      <c r="Q344" s="81">
        <v>0.39264344282541047</v>
      </c>
      <c r="R344" s="81">
        <v>0</v>
      </c>
      <c r="S344" s="81">
        <v>0</v>
      </c>
      <c r="T344" s="82"/>
      <c r="U344" s="81">
        <v>20459</v>
      </c>
      <c r="V344" s="81">
        <v>150</v>
      </c>
      <c r="W344" s="81">
        <v>285</v>
      </c>
      <c r="X344" s="81">
        <v>1846</v>
      </c>
      <c r="Y344" s="81">
        <v>2508</v>
      </c>
      <c r="Z344" s="81">
        <v>3941</v>
      </c>
      <c r="AA344" s="81">
        <v>2314</v>
      </c>
      <c r="AB344" s="81">
        <v>5559</v>
      </c>
      <c r="AC344" s="81">
        <v>0</v>
      </c>
      <c r="AD344" s="81">
        <v>0</v>
      </c>
      <c r="AE344" s="82"/>
      <c r="AF344" s="81">
        <v>168776.436511862</v>
      </c>
      <c r="AG344" s="81">
        <v>308063.70067118498</v>
      </c>
      <c r="AH344" s="81">
        <v>1507467.977878348</v>
      </c>
      <c r="AI344" s="81">
        <v>11719569.24332393</v>
      </c>
      <c r="AJ344" s="81">
        <v>10774857.564858161</v>
      </c>
      <c r="AK344" s="81">
        <v>0</v>
      </c>
      <c r="AL344" s="81">
        <v>0</v>
      </c>
      <c r="AM344" s="81">
        <v>762429.50396039849</v>
      </c>
      <c r="AN344" s="81">
        <v>0</v>
      </c>
      <c r="AO344" s="81">
        <v>0</v>
      </c>
      <c r="AP344" s="82"/>
      <c r="AQ344" s="81">
        <v>120</v>
      </c>
      <c r="AR344" s="81">
        <v>26</v>
      </c>
      <c r="AS344" s="81">
        <v>0</v>
      </c>
      <c r="AT344" s="81">
        <v>0</v>
      </c>
      <c r="AU344" s="81">
        <v>0</v>
      </c>
      <c r="AV344" s="81">
        <v>2</v>
      </c>
      <c r="AW344" s="81" t="s">
        <v>564</v>
      </c>
      <c r="AX344" s="82"/>
      <c r="AY344" s="81">
        <v>835.78899999999999</v>
      </c>
      <c r="AZ344" s="81">
        <v>586</v>
      </c>
      <c r="BA344" s="81">
        <v>0</v>
      </c>
      <c r="BB344" s="81">
        <v>0</v>
      </c>
      <c r="BC344" s="81">
        <v>0</v>
      </c>
      <c r="BD344" s="81">
        <v>1262</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2188</v>
      </c>
      <c r="B345" s="80">
        <v>490</v>
      </c>
      <c r="C345" s="80">
        <v>14</v>
      </c>
      <c r="D345" s="80">
        <v>29</v>
      </c>
      <c r="E345" s="80">
        <v>2017</v>
      </c>
      <c r="F345" s="80" t="s">
        <v>71</v>
      </c>
      <c r="G345" s="80" t="s">
        <v>1696</v>
      </c>
      <c r="H345" s="80" t="s">
        <v>1697</v>
      </c>
      <c r="I345" s="177"/>
      <c r="J345" s="81">
        <v>1.5561987582208205</v>
      </c>
      <c r="K345" s="81">
        <v>0.46758853774352305</v>
      </c>
      <c r="L345" s="81">
        <v>13.352904208251282</v>
      </c>
      <c r="M345" s="81">
        <v>9.609395635136325</v>
      </c>
      <c r="N345" s="81">
        <v>12.941635165260193</v>
      </c>
      <c r="O345" s="81">
        <v>6.6232860879849342</v>
      </c>
      <c r="P345" s="81">
        <v>11.447054431126567</v>
      </c>
      <c r="Q345" s="81">
        <v>0.37585852573656969</v>
      </c>
      <c r="R345" s="81">
        <v>0</v>
      </c>
      <c r="S345" s="81">
        <v>0</v>
      </c>
      <c r="T345" s="82"/>
      <c r="U345" s="81">
        <v>58166.999999999993</v>
      </c>
      <c r="V345" s="81">
        <v>150</v>
      </c>
      <c r="W345" s="81">
        <v>285</v>
      </c>
      <c r="X345" s="81">
        <v>1846</v>
      </c>
      <c r="Y345" s="81">
        <v>2487</v>
      </c>
      <c r="Z345" s="81">
        <v>3960</v>
      </c>
      <c r="AA345" s="81">
        <v>2371</v>
      </c>
      <c r="AB345" s="81">
        <v>5503</v>
      </c>
      <c r="AC345" s="81">
        <v>0</v>
      </c>
      <c r="AD345" s="81">
        <v>0</v>
      </c>
      <c r="AE345" s="82"/>
      <c r="AF345" s="81">
        <v>471517.60413148312</v>
      </c>
      <c r="AG345" s="81">
        <v>308958.79459183489</v>
      </c>
      <c r="AH345" s="81">
        <v>1841531.629875411</v>
      </c>
      <c r="AI345" s="81">
        <v>11429619.723199761</v>
      </c>
      <c r="AJ345" s="81">
        <v>9363359.0724429507</v>
      </c>
      <c r="AK345" s="81">
        <v>0</v>
      </c>
      <c r="AL345" s="81">
        <v>0</v>
      </c>
      <c r="AM345" s="81">
        <v>755929.95261138631</v>
      </c>
      <c r="AN345" s="81">
        <v>0</v>
      </c>
      <c r="AO345" s="81">
        <v>0</v>
      </c>
      <c r="AP345" s="82"/>
      <c r="AQ345" s="81">
        <v>126</v>
      </c>
      <c r="AR345" s="81">
        <v>35</v>
      </c>
      <c r="AS345" s="81">
        <v>0</v>
      </c>
      <c r="AT345" s="81">
        <v>0</v>
      </c>
      <c r="AU345" s="81">
        <v>0</v>
      </c>
      <c r="AV345" s="81">
        <v>2</v>
      </c>
      <c r="AW345" s="81" t="s">
        <v>564</v>
      </c>
      <c r="AX345" s="82"/>
      <c r="AY345" s="81">
        <v>874.38900000000001</v>
      </c>
      <c r="AZ345" s="81">
        <v>1033.3</v>
      </c>
      <c r="BA345" s="81">
        <v>0</v>
      </c>
      <c r="BB345" s="81">
        <v>0</v>
      </c>
      <c r="BC345" s="81">
        <v>0</v>
      </c>
      <c r="BD345" s="81">
        <v>1262</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2189</v>
      </c>
      <c r="B346" s="80">
        <v>491</v>
      </c>
      <c r="C346" s="80">
        <v>15</v>
      </c>
      <c r="D346" s="80">
        <v>29</v>
      </c>
      <c r="E346" s="80">
        <v>2018</v>
      </c>
      <c r="F346" s="80" t="s">
        <v>93</v>
      </c>
      <c r="G346" s="80" t="s">
        <v>1696</v>
      </c>
      <c r="H346" s="80" t="s">
        <v>1697</v>
      </c>
      <c r="I346" s="177"/>
      <c r="J346" s="81">
        <v>1.9694949729912905</v>
      </c>
      <c r="K346" s="81">
        <v>0.43519828035973235</v>
      </c>
      <c r="L346" s="81">
        <v>12.249569709960713</v>
      </c>
      <c r="M346" s="81">
        <v>9.6567899083754458</v>
      </c>
      <c r="N346" s="81">
        <v>11.943890718841445</v>
      </c>
      <c r="O346" s="81">
        <v>6.5448004548960821</v>
      </c>
      <c r="P346" s="81">
        <v>11.457384748660269</v>
      </c>
      <c r="Q346" s="81">
        <v>0.34434117433183487</v>
      </c>
      <c r="R346" s="81">
        <v>0</v>
      </c>
      <c r="S346" s="81">
        <v>0</v>
      </c>
      <c r="T346" s="82"/>
      <c r="U346" s="81">
        <v>76919</v>
      </c>
      <c r="V346" s="81">
        <v>150</v>
      </c>
      <c r="W346" s="81">
        <v>285</v>
      </c>
      <c r="X346" s="81">
        <v>1846</v>
      </c>
      <c r="Y346" s="81">
        <v>2493</v>
      </c>
      <c r="Z346" s="81">
        <v>3988</v>
      </c>
      <c r="AA346" s="81">
        <v>2397</v>
      </c>
      <c r="AB346" s="81">
        <v>5433</v>
      </c>
      <c r="AC346" s="81">
        <v>0</v>
      </c>
      <c r="AD346" s="81">
        <v>0</v>
      </c>
      <c r="AE346" s="82"/>
      <c r="AF346" s="81">
        <v>625910.95243581629</v>
      </c>
      <c r="AG346" s="81">
        <v>279533.79940534872</v>
      </c>
      <c r="AH346" s="81">
        <v>1735643.787747971</v>
      </c>
      <c r="AI346" s="81">
        <v>11683406.022905961</v>
      </c>
      <c r="AJ346" s="81">
        <v>9096651.1862215772</v>
      </c>
      <c r="AK346" s="81">
        <v>0</v>
      </c>
      <c r="AL346" s="81">
        <v>0</v>
      </c>
      <c r="AM346" s="81">
        <v>747858.48449638824</v>
      </c>
      <c r="AN346" s="81">
        <v>0</v>
      </c>
      <c r="AO346" s="81">
        <v>0</v>
      </c>
      <c r="AP346" s="82"/>
      <c r="AQ346" s="81">
        <v>136</v>
      </c>
      <c r="AR346" s="81">
        <v>86</v>
      </c>
      <c r="AS346" s="81">
        <v>0</v>
      </c>
      <c r="AT346" s="81">
        <v>0</v>
      </c>
      <c r="AU346" s="81">
        <v>0</v>
      </c>
      <c r="AV346" s="81">
        <v>2</v>
      </c>
      <c r="AW346" s="81" t="s">
        <v>564</v>
      </c>
      <c r="AX346" s="82"/>
      <c r="AY346" s="81">
        <v>943.78899999999999</v>
      </c>
      <c r="AZ346" s="81">
        <v>3442.9</v>
      </c>
      <c r="BA346" s="81">
        <v>0</v>
      </c>
      <c r="BB346" s="81">
        <v>0</v>
      </c>
      <c r="BC346" s="81">
        <v>0</v>
      </c>
      <c r="BD346" s="81">
        <v>1255</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2190</v>
      </c>
      <c r="B347" s="80">
        <v>492</v>
      </c>
      <c r="C347" s="80">
        <v>16</v>
      </c>
      <c r="D347" s="80">
        <v>29</v>
      </c>
      <c r="E347" s="80">
        <v>2019</v>
      </c>
      <c r="F347" s="80" t="s">
        <v>73</v>
      </c>
      <c r="G347" s="80" t="s">
        <v>1696</v>
      </c>
      <c r="H347" s="80" t="s">
        <v>1697</v>
      </c>
      <c r="I347" s="177"/>
      <c r="J347" s="81">
        <v>1.3708710235485186</v>
      </c>
      <c r="K347" s="81">
        <v>0.40383195825454782</v>
      </c>
      <c r="L347" s="81">
        <v>12.304451961949933</v>
      </c>
      <c r="M347" s="81">
        <v>8.6630174128172115</v>
      </c>
      <c r="N347" s="81">
        <v>11.965295388230562</v>
      </c>
      <c r="O347" s="81">
        <v>6.3427561989693082</v>
      </c>
      <c r="P347" s="81">
        <v>9.4536700914838985</v>
      </c>
      <c r="Q347" s="81">
        <v>0.32896955906774028</v>
      </c>
      <c r="R347" s="81">
        <v>0</v>
      </c>
      <c r="S347" s="81">
        <v>0</v>
      </c>
      <c r="T347" s="82"/>
      <c r="U347" s="81">
        <v>56321</v>
      </c>
      <c r="V347" s="81">
        <v>150</v>
      </c>
      <c r="W347" s="81">
        <v>285</v>
      </c>
      <c r="X347" s="81">
        <v>1846</v>
      </c>
      <c r="Y347" s="81">
        <v>2467</v>
      </c>
      <c r="Z347" s="81">
        <v>3971</v>
      </c>
      <c r="AA347" s="81">
        <v>1963</v>
      </c>
      <c r="AB347" s="81">
        <v>5331</v>
      </c>
      <c r="AC347" s="81">
        <v>0</v>
      </c>
      <c r="AD347" s="81">
        <v>0</v>
      </c>
      <c r="AE347" s="82"/>
      <c r="AF347" s="81">
        <v>449713.61642039742</v>
      </c>
      <c r="AG347" s="81">
        <v>279451.02160229167</v>
      </c>
      <c r="AH347" s="81">
        <v>1873976.850234881</v>
      </c>
      <c r="AI347" s="81">
        <v>11448768.00180456</v>
      </c>
      <c r="AJ347" s="81">
        <v>9155191.643055981</v>
      </c>
      <c r="AK347" s="81">
        <v>0</v>
      </c>
      <c r="AL347" s="81">
        <v>0</v>
      </c>
      <c r="AM347" s="81">
        <v>726042.06825348642</v>
      </c>
      <c r="AN347" s="81">
        <v>0</v>
      </c>
      <c r="AO347" s="81">
        <v>0</v>
      </c>
      <c r="AP347" s="82"/>
      <c r="AQ347" s="81">
        <v>144</v>
      </c>
      <c r="AR347" s="81">
        <v>88</v>
      </c>
      <c r="AS347" s="81">
        <v>0</v>
      </c>
      <c r="AT347" s="81">
        <v>0</v>
      </c>
      <c r="AU347" s="81">
        <v>0</v>
      </c>
      <c r="AV347" s="81">
        <v>2</v>
      </c>
      <c r="AW347" s="81" t="s">
        <v>564</v>
      </c>
      <c r="AX347" s="82"/>
      <c r="AY347" s="81">
        <v>1005.116</v>
      </c>
      <c r="AZ347" s="81">
        <v>3542.000000000005</v>
      </c>
      <c r="BA347" s="81">
        <v>0</v>
      </c>
      <c r="BB347" s="81">
        <v>0</v>
      </c>
      <c r="BC347" s="81">
        <v>0</v>
      </c>
      <c r="BD347" s="81">
        <v>1254.97</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2191</v>
      </c>
      <c r="B348" s="80">
        <v>493</v>
      </c>
      <c r="C348" s="80">
        <v>17</v>
      </c>
      <c r="D348" s="80">
        <v>29</v>
      </c>
      <c r="E348" s="80">
        <v>2020</v>
      </c>
      <c r="F348" s="80" t="s">
        <v>218</v>
      </c>
      <c r="G348" s="80" t="s">
        <v>1696</v>
      </c>
      <c r="H348" s="80" t="s">
        <v>1697</v>
      </c>
      <c r="I348" s="177"/>
      <c r="J348" s="81">
        <v>0</v>
      </c>
      <c r="K348" s="81">
        <v>0.45394570234853115</v>
      </c>
      <c r="L348" s="81">
        <v>19.240773285575219</v>
      </c>
      <c r="M348" s="81">
        <v>7.470583826917423</v>
      </c>
      <c r="N348" s="81">
        <v>10.966868750690187</v>
      </c>
      <c r="O348" s="81">
        <v>5.559950807671143</v>
      </c>
      <c r="P348" s="81">
        <v>10.890863868971836</v>
      </c>
      <c r="Q348" s="81">
        <v>0.30937975851088317</v>
      </c>
      <c r="R348" s="81">
        <v>0</v>
      </c>
      <c r="S348" s="81">
        <v>0</v>
      </c>
      <c r="T348" s="82"/>
      <c r="U348" s="81">
        <v>0</v>
      </c>
      <c r="V348" s="81">
        <v>156</v>
      </c>
      <c r="W348" s="81">
        <v>396</v>
      </c>
      <c r="X348" s="81">
        <v>1674</v>
      </c>
      <c r="Y348" s="81">
        <v>2467</v>
      </c>
      <c r="Z348" s="81">
        <v>3973</v>
      </c>
      <c r="AA348" s="81">
        <v>2457</v>
      </c>
      <c r="AB348" s="81">
        <v>5247</v>
      </c>
      <c r="AC348" s="81">
        <v>0</v>
      </c>
      <c r="AD348" s="81">
        <v>0</v>
      </c>
      <c r="AE348" s="82"/>
      <c r="AF348" s="81">
        <v>0</v>
      </c>
      <c r="AG348" s="81">
        <v>290843.28201848967</v>
      </c>
      <c r="AH348" s="81">
        <v>2821626.4636701709</v>
      </c>
      <c r="AI348" s="81">
        <v>9611575.0955996886</v>
      </c>
      <c r="AJ348" s="81">
        <v>9346523.6251106746</v>
      </c>
      <c r="AK348" s="81"/>
      <c r="AL348" s="81"/>
      <c r="AM348" s="81">
        <v>684791.79538586957</v>
      </c>
      <c r="AN348" s="81"/>
      <c r="AO348" s="81"/>
      <c r="AP348" s="82"/>
      <c r="AQ348" s="81">
        <v>150</v>
      </c>
      <c r="AR348" s="81">
        <v>90</v>
      </c>
      <c r="AS348" s="81">
        <v>0</v>
      </c>
      <c r="AT348" s="81">
        <v>0</v>
      </c>
      <c r="AU348" s="81">
        <v>0</v>
      </c>
      <c r="AV348" s="81">
        <v>2</v>
      </c>
      <c r="AW348" s="81">
        <v>0</v>
      </c>
      <c r="AX348" s="82"/>
      <c r="AY348" s="81">
        <v>1043.1559999999999</v>
      </c>
      <c r="AZ348" s="81">
        <v>3641.0000000000018</v>
      </c>
      <c r="BA348" s="81">
        <v>0</v>
      </c>
      <c r="BB348" s="81">
        <v>0</v>
      </c>
      <c r="BC348" s="81">
        <v>0</v>
      </c>
      <c r="BD348" s="81">
        <v>1254.97</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1707</v>
      </c>
      <c r="B349" s="80">
        <v>493</v>
      </c>
      <c r="C349" s="80">
        <v>18</v>
      </c>
      <c r="D349" s="80">
        <v>29</v>
      </c>
      <c r="E349" s="80">
        <v>2021</v>
      </c>
      <c r="F349" s="80" t="s">
        <v>75</v>
      </c>
      <c r="G349" s="174" t="s">
        <v>1696</v>
      </c>
      <c r="H349" s="80" t="s">
        <v>1697</v>
      </c>
      <c r="I349" s="177"/>
      <c r="J349" s="81">
        <v>1.5323655779038146</v>
      </c>
      <c r="K349" s="81">
        <v>0.43727571894130346</v>
      </c>
      <c r="L349" s="81">
        <v>17.558916969688788</v>
      </c>
      <c r="M349" s="81">
        <v>7.5455271905165162</v>
      </c>
      <c r="N349" s="81">
        <v>10.561087266991208</v>
      </c>
      <c r="O349" s="81">
        <v>5.3643239762662915</v>
      </c>
      <c r="P349" s="81">
        <v>11.345048611804415</v>
      </c>
      <c r="Q349" s="81">
        <v>0.31195882172691386</v>
      </c>
      <c r="R349" s="81">
        <v>0</v>
      </c>
      <c r="S349" s="81">
        <v>0.23231375070666341</v>
      </c>
      <c r="T349" s="82"/>
      <c r="U349" s="81">
        <v>73288</v>
      </c>
      <c r="V349" s="81">
        <v>156</v>
      </c>
      <c r="W349" s="81">
        <v>396</v>
      </c>
      <c r="X349" s="81">
        <v>1674</v>
      </c>
      <c r="Y349" s="81">
        <v>2501</v>
      </c>
      <c r="Z349" s="81">
        <v>3947</v>
      </c>
      <c r="AA349" s="81">
        <v>2496</v>
      </c>
      <c r="AB349" s="81">
        <v>5228</v>
      </c>
      <c r="AC349" s="81">
        <v>0</v>
      </c>
      <c r="AD349" s="81">
        <v>0.23231375070666341</v>
      </c>
      <c r="AE349" s="82"/>
      <c r="AF349" s="81">
        <v>561354.53423863451</v>
      </c>
      <c r="AG349" s="81">
        <v>295865.68897258816</v>
      </c>
      <c r="AH349" s="81">
        <v>2529752.3331287554</v>
      </c>
      <c r="AI349" s="81">
        <v>10487648.391918672</v>
      </c>
      <c r="AJ349" s="81">
        <v>9233938.8506954424</v>
      </c>
      <c r="AK349" s="81">
        <v>0</v>
      </c>
      <c r="AL349" s="81">
        <v>0</v>
      </c>
      <c r="AM349" s="81">
        <v>686247.6054591937</v>
      </c>
      <c r="AN349" s="81">
        <v>0</v>
      </c>
      <c r="AO349" s="81">
        <v>0</v>
      </c>
      <c r="AP349" s="82"/>
      <c r="AQ349" s="81">
        <v>157</v>
      </c>
      <c r="AR349" s="81">
        <v>93</v>
      </c>
      <c r="AS349" s="81">
        <v>0</v>
      </c>
      <c r="AT349" s="81">
        <v>0</v>
      </c>
      <c r="AU349" s="81">
        <v>0</v>
      </c>
      <c r="AV349" s="81">
        <v>2</v>
      </c>
      <c r="AW349" s="81"/>
      <c r="AX349" s="82"/>
      <c r="AY349" s="81">
        <v>1101.6859999999999</v>
      </c>
      <c r="AZ349" s="81">
        <v>3789.5000000000018</v>
      </c>
      <c r="BA349" s="81">
        <v>0</v>
      </c>
      <c r="BB349" s="81">
        <v>0</v>
      </c>
      <c r="BC349" s="81">
        <v>0</v>
      </c>
      <c r="BD349" s="81">
        <v>1254.97</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1695</v>
      </c>
      <c r="B350" s="80">
        <v>493</v>
      </c>
      <c r="C350" s="80">
        <v>19</v>
      </c>
      <c r="D350" s="80">
        <v>29</v>
      </c>
      <c r="E350" s="80">
        <v>2022</v>
      </c>
      <c r="F350" s="80" t="s">
        <v>568</v>
      </c>
      <c r="G350" s="174" t="s">
        <v>1696</v>
      </c>
      <c r="H350" s="80" t="s">
        <v>1697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171</v>
      </c>
      <c r="AR350" s="81">
        <v>96</v>
      </c>
      <c r="AS350" s="81">
        <v>0</v>
      </c>
      <c r="AT350" s="81">
        <v>0</v>
      </c>
      <c r="AU350" s="81">
        <v>0</v>
      </c>
      <c r="AV350" s="81">
        <v>2</v>
      </c>
      <c r="AW350" s="81"/>
      <c r="AX350" s="82"/>
      <c r="AY350" s="81">
        <v>1189.7040000000002</v>
      </c>
      <c r="AZ350" s="81">
        <v>5423.300000000002</v>
      </c>
      <c r="BA350" s="81">
        <v>0</v>
      </c>
      <c r="BB350" s="81">
        <v>0</v>
      </c>
      <c r="BC350" s="81">
        <v>0</v>
      </c>
      <c r="BD350" s="81">
        <v>1254.97</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2192</v>
      </c>
      <c r="B351" s="80">
        <v>273</v>
      </c>
      <c r="C351" s="80">
        <v>1</v>
      </c>
      <c r="D351" s="80">
        <v>17</v>
      </c>
      <c r="E351" s="80">
        <v>1990</v>
      </c>
      <c r="F351" s="80" t="s">
        <v>562</v>
      </c>
      <c r="G351" s="80" t="s">
        <v>2193</v>
      </c>
      <c r="H351" s="80" t="s">
        <v>2194</v>
      </c>
      <c r="I351" s="177"/>
      <c r="J351" s="81">
        <v>0.83828445313511879</v>
      </c>
      <c r="K351" s="81">
        <v>3.0580334168334056</v>
      </c>
      <c r="L351" s="81">
        <v>3.0689201539364062</v>
      </c>
      <c r="M351" s="81">
        <v>3.7457166002016975</v>
      </c>
      <c r="N351" s="81">
        <v>6.5675584576933383</v>
      </c>
      <c r="O351" s="81">
        <v>4.451611825918186</v>
      </c>
      <c r="P351" s="81">
        <v>9.3694236453276325</v>
      </c>
      <c r="Q351" s="81">
        <v>0.46284311488960544</v>
      </c>
      <c r="R351" s="81">
        <v>0.24402171354529251</v>
      </c>
      <c r="S351" s="81">
        <v>0.3673984590779073</v>
      </c>
      <c r="T351" s="82"/>
      <c r="U351" s="81">
        <v>67688</v>
      </c>
      <c r="V351" s="81">
        <v>888</v>
      </c>
      <c r="W351" s="81">
        <v>32</v>
      </c>
      <c r="X351" s="81">
        <v>1384</v>
      </c>
      <c r="Y351" s="81">
        <v>1996</v>
      </c>
      <c r="Z351" s="81">
        <v>1831</v>
      </c>
      <c r="AA351" s="81">
        <v>2275</v>
      </c>
      <c r="AB351" s="81">
        <v>7515</v>
      </c>
      <c r="AC351" s="81">
        <v>42265</v>
      </c>
      <c r="AD351" s="81">
        <v>0.3673984590779073</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2195</v>
      </c>
      <c r="B352" s="80">
        <v>274</v>
      </c>
      <c r="C352" s="80">
        <v>2</v>
      </c>
      <c r="D352" s="80">
        <v>17</v>
      </c>
      <c r="E352" s="80">
        <v>2005</v>
      </c>
      <c r="F352" s="80" t="s">
        <v>565</v>
      </c>
      <c r="G352" s="80" t="s">
        <v>2193</v>
      </c>
      <c r="H352" s="80" t="s">
        <v>2194</v>
      </c>
      <c r="I352" s="177"/>
      <c r="J352" s="81">
        <v>0.73523295735678329</v>
      </c>
      <c r="K352" s="81">
        <v>2.3938642041030245</v>
      </c>
      <c r="L352" s="81">
        <v>0.3174871928066782</v>
      </c>
      <c r="M352" s="81">
        <v>9.1981727638901489</v>
      </c>
      <c r="N352" s="81">
        <v>6.7424820536693986</v>
      </c>
      <c r="O352" s="81">
        <v>6.9521764596743765</v>
      </c>
      <c r="P352" s="81">
        <v>10.530021385823659</v>
      </c>
      <c r="Q352" s="81">
        <v>0.40120980770518094</v>
      </c>
      <c r="R352" s="81">
        <v>4.670606214517925E-2</v>
      </c>
      <c r="S352" s="81">
        <v>0</v>
      </c>
      <c r="T352" s="82"/>
      <c r="U352" s="81">
        <v>74627</v>
      </c>
      <c r="V352" s="81">
        <v>1015</v>
      </c>
      <c r="W352" s="81">
        <v>5</v>
      </c>
      <c r="X352" s="81">
        <v>1848</v>
      </c>
      <c r="Y352" s="81">
        <v>1907</v>
      </c>
      <c r="Z352" s="81">
        <v>3309</v>
      </c>
      <c r="AA352" s="81">
        <v>2094</v>
      </c>
      <c r="AB352" s="81">
        <v>6810</v>
      </c>
      <c r="AC352" s="81">
        <v>8259</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2196</v>
      </c>
      <c r="B353" s="80">
        <v>275</v>
      </c>
      <c r="C353" s="80">
        <v>3</v>
      </c>
      <c r="D353" s="80">
        <v>17</v>
      </c>
      <c r="E353" s="80">
        <v>2006</v>
      </c>
      <c r="F353" s="80" t="s">
        <v>566</v>
      </c>
      <c r="G353" s="80" t="s">
        <v>2193</v>
      </c>
      <c r="H353" s="80" t="s">
        <v>2194</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2197</v>
      </c>
      <c r="B354" s="80">
        <v>276</v>
      </c>
      <c r="C354" s="80">
        <v>4</v>
      </c>
      <c r="D354" s="80">
        <v>17</v>
      </c>
      <c r="E354" s="80">
        <v>2007</v>
      </c>
      <c r="F354" s="80" t="s">
        <v>567</v>
      </c>
      <c r="G354" s="80" t="s">
        <v>2193</v>
      </c>
      <c r="H354" s="80" t="s">
        <v>2194</v>
      </c>
      <c r="I354" s="177"/>
      <c r="J354" s="81">
        <v>0.48364698963969771</v>
      </c>
      <c r="K354" s="81">
        <v>2.3007719925705286</v>
      </c>
      <c r="L354" s="81">
        <v>3.1774951184397477</v>
      </c>
      <c r="M354" s="81">
        <v>9.1703431626941043</v>
      </c>
      <c r="N354" s="81">
        <v>7.0547501620535344</v>
      </c>
      <c r="O354" s="81">
        <v>6.8594579931155142</v>
      </c>
      <c r="P354" s="81">
        <v>10.565351418092327</v>
      </c>
      <c r="Q354" s="81">
        <v>0.41527728638350858</v>
      </c>
      <c r="R354" s="81">
        <v>4.0834954661534334E-2</v>
      </c>
      <c r="S354" s="81">
        <v>0</v>
      </c>
      <c r="T354" s="82"/>
      <c r="U354" s="81">
        <v>69296</v>
      </c>
      <c r="V354" s="81">
        <v>964</v>
      </c>
      <c r="W354" s="81">
        <v>30</v>
      </c>
      <c r="X354" s="81">
        <v>2324</v>
      </c>
      <c r="Y354" s="81">
        <v>1916</v>
      </c>
      <c r="Z354" s="81">
        <v>3394</v>
      </c>
      <c r="AA354" s="81">
        <v>2069</v>
      </c>
      <c r="AB354" s="81">
        <v>6676</v>
      </c>
      <c r="AC354" s="81">
        <v>7428</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2198</v>
      </c>
      <c r="B355" s="80">
        <v>277</v>
      </c>
      <c r="C355" s="80">
        <v>5</v>
      </c>
      <c r="D355" s="80">
        <v>17</v>
      </c>
      <c r="E355" s="80">
        <v>2008</v>
      </c>
      <c r="F355" s="80" t="s">
        <v>84</v>
      </c>
      <c r="G355" s="80" t="s">
        <v>2193</v>
      </c>
      <c r="H355" s="80" t="s">
        <v>2194</v>
      </c>
      <c r="I355" s="177"/>
      <c r="J355" s="81">
        <v>0.40511423941580138</v>
      </c>
      <c r="K355" s="81">
        <v>1.7061988980331946</v>
      </c>
      <c r="L355" s="81">
        <v>2.7817459178120418</v>
      </c>
      <c r="M355" s="81">
        <v>9.9110518586797962</v>
      </c>
      <c r="N355" s="81">
        <v>6.0558971307671703</v>
      </c>
      <c r="O355" s="81">
        <v>6.6854423104771383</v>
      </c>
      <c r="P355" s="81">
        <v>10.42069290955814</v>
      </c>
      <c r="Q355" s="81">
        <v>0.40458577334388202</v>
      </c>
      <c r="R355" s="81">
        <v>3.87270134840874E-2</v>
      </c>
      <c r="S355" s="81">
        <v>0</v>
      </c>
      <c r="T355" s="82"/>
      <c r="U355" s="81">
        <v>54860</v>
      </c>
      <c r="V355" s="81">
        <v>964</v>
      </c>
      <c r="W355" s="81">
        <v>30</v>
      </c>
      <c r="X355" s="81">
        <v>2324</v>
      </c>
      <c r="Y355" s="81">
        <v>1918</v>
      </c>
      <c r="Z355" s="81">
        <v>3424</v>
      </c>
      <c r="AA355" s="81">
        <v>2043</v>
      </c>
      <c r="AB355" s="81">
        <v>6611</v>
      </c>
      <c r="AC355" s="81">
        <v>7315</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2199</v>
      </c>
      <c r="B356" s="80">
        <v>278</v>
      </c>
      <c r="C356" s="80">
        <v>6</v>
      </c>
      <c r="D356" s="80">
        <v>17</v>
      </c>
      <c r="E356" s="80">
        <v>2009</v>
      </c>
      <c r="F356" s="80" t="s">
        <v>85</v>
      </c>
      <c r="G356" s="80" t="s">
        <v>2193</v>
      </c>
      <c r="H356" s="80" t="s">
        <v>2194</v>
      </c>
      <c r="I356" s="177"/>
      <c r="J356" s="81">
        <v>0.39768616680873009</v>
      </c>
      <c r="K356" s="81">
        <v>1.8392092682004746</v>
      </c>
      <c r="L356" s="81">
        <v>4.2483150510488734</v>
      </c>
      <c r="M356" s="81">
        <v>10.228716861814659</v>
      </c>
      <c r="N356" s="81">
        <v>6.0226004365474575</v>
      </c>
      <c r="O356" s="81">
        <v>6.9511972766500083</v>
      </c>
      <c r="P356" s="81">
        <v>10.011440609933629</v>
      </c>
      <c r="Q356" s="81">
        <v>0.38185332565822527</v>
      </c>
      <c r="R356" s="81">
        <v>3.9696393257013143E-2</v>
      </c>
      <c r="S356" s="81">
        <v>0</v>
      </c>
      <c r="T356" s="82"/>
      <c r="U356" s="81">
        <v>48042</v>
      </c>
      <c r="V356" s="81">
        <v>1028</v>
      </c>
      <c r="W356" s="81">
        <v>66</v>
      </c>
      <c r="X356" s="81">
        <v>2336</v>
      </c>
      <c r="Y356" s="81">
        <v>1942</v>
      </c>
      <c r="Z356" s="81">
        <v>3514</v>
      </c>
      <c r="AA356" s="81">
        <v>2015</v>
      </c>
      <c r="AB356" s="81">
        <v>6550</v>
      </c>
      <c r="AC356" s="81">
        <v>7315</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8.7200000000000006</v>
      </c>
      <c r="BK356" s="81">
        <v>0</v>
      </c>
      <c r="BL356" s="81">
        <v>0</v>
      </c>
      <c r="BM356" s="82"/>
      <c r="BN356" s="81">
        <v>0</v>
      </c>
      <c r="BO356" s="81">
        <v>0</v>
      </c>
      <c r="BP356" s="81">
        <v>0</v>
      </c>
      <c r="BQ356" s="81">
        <v>1</v>
      </c>
      <c r="BR356" s="81">
        <v>0</v>
      </c>
      <c r="BS356" s="81">
        <v>0</v>
      </c>
      <c r="BT356"/>
      <c r="BU356" s="80"/>
      <c r="BV356" s="80"/>
      <c r="BW356" s="80"/>
      <c r="BX356" s="80"/>
      <c r="BY356" s="80"/>
      <c r="BZ356" s="80"/>
      <c r="CA356" s="80"/>
      <c r="CB356" s="80"/>
      <c r="CC356" s="80"/>
    </row>
    <row r="357" spans="1:81">
      <c r="A357" s="80" t="s">
        <v>2200</v>
      </c>
      <c r="B357" s="80">
        <v>279</v>
      </c>
      <c r="C357" s="80">
        <v>7</v>
      </c>
      <c r="D357" s="80">
        <v>17</v>
      </c>
      <c r="E357" s="80">
        <v>2010</v>
      </c>
      <c r="F357" s="80" t="s">
        <v>86</v>
      </c>
      <c r="G357" s="80" t="s">
        <v>2193</v>
      </c>
      <c r="H357" s="80" t="s">
        <v>2194</v>
      </c>
      <c r="I357" s="177"/>
      <c r="J357" s="81">
        <v>0.258386584963753</v>
      </c>
      <c r="K357" s="81">
        <v>1.9970488180449506</v>
      </c>
      <c r="L357" s="81">
        <v>4.0374268987408071</v>
      </c>
      <c r="M357" s="81">
        <v>10.7623719272403</v>
      </c>
      <c r="N357" s="81">
        <v>6.9512143414453567</v>
      </c>
      <c r="O357" s="81">
        <v>6.9072318919827458</v>
      </c>
      <c r="P357" s="81">
        <v>10.176144253065074</v>
      </c>
      <c r="Q357" s="81">
        <v>0.39248705586782473</v>
      </c>
      <c r="R357" s="81">
        <v>7.9992639970565341E-2</v>
      </c>
      <c r="S357" s="81">
        <v>0</v>
      </c>
      <c r="T357" s="82"/>
      <c r="U357" s="81">
        <v>34269</v>
      </c>
      <c r="V357" s="81">
        <v>1028</v>
      </c>
      <c r="W357" s="81">
        <v>66</v>
      </c>
      <c r="X357" s="81">
        <v>2336</v>
      </c>
      <c r="Y357" s="81">
        <v>1967</v>
      </c>
      <c r="Z357" s="81">
        <v>3508</v>
      </c>
      <c r="AA357" s="81">
        <v>1997</v>
      </c>
      <c r="AB357" s="81">
        <v>6451</v>
      </c>
      <c r="AC357" s="81">
        <v>13969</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7.13</v>
      </c>
      <c r="BK357" s="81">
        <v>0</v>
      </c>
      <c r="BL357" s="81">
        <v>0</v>
      </c>
      <c r="BM357" s="82"/>
      <c r="BN357" s="81">
        <v>0</v>
      </c>
      <c r="BO357" s="81">
        <v>0</v>
      </c>
      <c r="BP357" s="81">
        <v>0</v>
      </c>
      <c r="BQ357" s="81">
        <v>1</v>
      </c>
      <c r="BR357" s="81">
        <v>0</v>
      </c>
      <c r="BS357" s="81">
        <v>0</v>
      </c>
      <c r="BT357"/>
      <c r="BU357" s="80">
        <v>7.13</v>
      </c>
      <c r="BV357" s="80">
        <v>0</v>
      </c>
      <c r="BW357" s="80">
        <v>0</v>
      </c>
      <c r="BX357" s="80">
        <v>0</v>
      </c>
      <c r="BY357" s="80">
        <v>0</v>
      </c>
      <c r="BZ357" s="80">
        <v>0</v>
      </c>
      <c r="CA357" s="80">
        <v>0</v>
      </c>
      <c r="CB357" s="80">
        <v>0</v>
      </c>
      <c r="CC357" s="80">
        <v>0</v>
      </c>
    </row>
    <row r="358" spans="1:81">
      <c r="A358" s="80" t="s">
        <v>2201</v>
      </c>
      <c r="B358" s="80">
        <v>280</v>
      </c>
      <c r="C358" s="80">
        <v>8</v>
      </c>
      <c r="D358" s="80">
        <v>17</v>
      </c>
      <c r="E358" s="80">
        <v>2011</v>
      </c>
      <c r="F358" s="80" t="s">
        <v>87</v>
      </c>
      <c r="G358" s="80" t="s">
        <v>2193</v>
      </c>
      <c r="H358" s="80" t="s">
        <v>2194</v>
      </c>
      <c r="I358" s="177"/>
      <c r="J358" s="81">
        <v>0.14797833864475968</v>
      </c>
      <c r="K358" s="81">
        <v>2.6683120683782389</v>
      </c>
      <c r="L358" s="81">
        <v>2.8842995510914502</v>
      </c>
      <c r="M358" s="81">
        <v>12.836798603384548</v>
      </c>
      <c r="N358" s="81">
        <v>8.9544274771288421</v>
      </c>
      <c r="O358" s="81">
        <v>6.8567193511055766</v>
      </c>
      <c r="P358" s="81">
        <v>9.6593890077470483</v>
      </c>
      <c r="Q358" s="81">
        <v>0.44752711967226011</v>
      </c>
      <c r="R358" s="81">
        <v>5.4594548256714344E-2</v>
      </c>
      <c r="S358" s="81">
        <v>0</v>
      </c>
      <c r="T358" s="82"/>
      <c r="U358" s="81">
        <v>15090</v>
      </c>
      <c r="V358" s="81">
        <v>1028</v>
      </c>
      <c r="W358" s="81">
        <v>66</v>
      </c>
      <c r="X358" s="81">
        <v>2336</v>
      </c>
      <c r="Y358" s="81">
        <v>1991</v>
      </c>
      <c r="Z358" s="81">
        <v>3558</v>
      </c>
      <c r="AA358" s="81">
        <v>1952</v>
      </c>
      <c r="AB358" s="81">
        <v>6377</v>
      </c>
      <c r="AC358" s="81">
        <v>9518</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49.87</v>
      </c>
      <c r="BK358" s="81">
        <v>0</v>
      </c>
      <c r="BL358" s="81">
        <v>0</v>
      </c>
      <c r="BM358" s="82"/>
      <c r="BN358" s="81">
        <v>0</v>
      </c>
      <c r="BO358" s="81">
        <v>0</v>
      </c>
      <c r="BP358" s="81">
        <v>0</v>
      </c>
      <c r="BQ358" s="81">
        <v>1</v>
      </c>
      <c r="BR358" s="81">
        <v>0</v>
      </c>
      <c r="BS358" s="81">
        <v>0</v>
      </c>
      <c r="BT358"/>
      <c r="BU358" s="80">
        <v>49.87</v>
      </c>
      <c r="BV358" s="80">
        <v>0</v>
      </c>
      <c r="BW358" s="80">
        <v>0</v>
      </c>
      <c r="BX358" s="80">
        <v>0</v>
      </c>
      <c r="BY358" s="80">
        <v>0</v>
      </c>
      <c r="BZ358" s="80">
        <v>0</v>
      </c>
      <c r="CA358" s="80">
        <v>0</v>
      </c>
      <c r="CB358" s="80">
        <v>0</v>
      </c>
      <c r="CC358" s="80">
        <v>0</v>
      </c>
    </row>
    <row r="359" spans="1:81">
      <c r="A359" s="80" t="s">
        <v>2202</v>
      </c>
      <c r="B359" s="80">
        <v>281</v>
      </c>
      <c r="C359" s="80">
        <v>9</v>
      </c>
      <c r="D359" s="80">
        <v>17</v>
      </c>
      <c r="E359" s="80">
        <v>2012</v>
      </c>
      <c r="F359" s="80" t="s">
        <v>88</v>
      </c>
      <c r="G359" s="80" t="s">
        <v>2193</v>
      </c>
      <c r="H359" s="80" t="s">
        <v>2194</v>
      </c>
      <c r="I359" s="177"/>
      <c r="J359" s="81">
        <v>9.0818177746273585E-2</v>
      </c>
      <c r="K359" s="81">
        <v>2.5863407680552251</v>
      </c>
      <c r="L359" s="81">
        <v>2.8953575475446129</v>
      </c>
      <c r="M359" s="81">
        <v>14.899967866298613</v>
      </c>
      <c r="N359" s="81">
        <v>9.3032541160326065</v>
      </c>
      <c r="O359" s="81">
        <v>6.8314419464419149</v>
      </c>
      <c r="P359" s="81">
        <v>9.5252360380702914</v>
      </c>
      <c r="Q359" s="81">
        <v>0.48035649494710947</v>
      </c>
      <c r="R359" s="81">
        <v>4.9127270692240564E-2</v>
      </c>
      <c r="S359" s="81">
        <v>0</v>
      </c>
      <c r="T359" s="82"/>
      <c r="U359" s="81">
        <v>9371</v>
      </c>
      <c r="V359" s="81">
        <v>1028</v>
      </c>
      <c r="W359" s="81">
        <v>66</v>
      </c>
      <c r="X359" s="81">
        <v>2336</v>
      </c>
      <c r="Y359" s="81">
        <v>1996</v>
      </c>
      <c r="Z359" s="81">
        <v>3573</v>
      </c>
      <c r="AA359" s="81">
        <v>1914</v>
      </c>
      <c r="AB359" s="81">
        <v>6300</v>
      </c>
      <c r="AC359" s="81">
        <v>8343</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106.711</v>
      </c>
      <c r="BK359" s="81">
        <v>0</v>
      </c>
      <c r="BL359" s="81">
        <v>0</v>
      </c>
      <c r="BM359" s="82"/>
      <c r="BN359" s="81">
        <v>0</v>
      </c>
      <c r="BO359" s="81">
        <v>0</v>
      </c>
      <c r="BP359" s="81">
        <v>0</v>
      </c>
      <c r="BQ359" s="81">
        <v>1</v>
      </c>
      <c r="BR359" s="81">
        <v>0</v>
      </c>
      <c r="BS359" s="81">
        <v>0</v>
      </c>
      <c r="BT359"/>
      <c r="BU359" s="80">
        <v>106.711</v>
      </c>
      <c r="BV359" s="80">
        <v>0</v>
      </c>
      <c r="BW359" s="80">
        <v>0</v>
      </c>
      <c r="BX359" s="80">
        <v>0</v>
      </c>
      <c r="BY359" s="80">
        <v>0</v>
      </c>
      <c r="BZ359" s="80">
        <v>0</v>
      </c>
      <c r="CA359" s="80">
        <v>0</v>
      </c>
      <c r="CB359" s="80">
        <v>0</v>
      </c>
      <c r="CC359" s="80">
        <v>0</v>
      </c>
    </row>
    <row r="360" spans="1:81">
      <c r="A360" s="80" t="s">
        <v>2203</v>
      </c>
      <c r="B360" s="80">
        <v>282</v>
      </c>
      <c r="C360" s="80">
        <v>10</v>
      </c>
      <c r="D360" s="80">
        <v>17</v>
      </c>
      <c r="E360" s="80">
        <v>2013</v>
      </c>
      <c r="F360" s="80" t="s">
        <v>89</v>
      </c>
      <c r="G360" s="80" t="s">
        <v>2193</v>
      </c>
      <c r="H360" s="80" t="s">
        <v>2194</v>
      </c>
      <c r="I360" s="177"/>
      <c r="J360" s="81">
        <v>7.5617724871361008E-2</v>
      </c>
      <c r="K360" s="81">
        <v>2.1387104920136264</v>
      </c>
      <c r="L360" s="81">
        <v>2.2925564598430102</v>
      </c>
      <c r="M360" s="81">
        <v>16.01575100131608</v>
      </c>
      <c r="N360" s="81">
        <v>10.506850856752322</v>
      </c>
      <c r="O360" s="81">
        <v>6.7316425472575494</v>
      </c>
      <c r="P360" s="81">
        <v>9.4062698285573347</v>
      </c>
      <c r="Q360" s="81">
        <v>0.48424990984900917</v>
      </c>
      <c r="R360" s="81">
        <v>4.970688329663743E-2</v>
      </c>
      <c r="S360" s="81">
        <v>0</v>
      </c>
      <c r="T360" s="82"/>
      <c r="U360" s="81">
        <v>6831</v>
      </c>
      <c r="V360" s="81">
        <v>1028</v>
      </c>
      <c r="W360" s="81">
        <v>66</v>
      </c>
      <c r="X360" s="81">
        <v>2336</v>
      </c>
      <c r="Y360" s="81">
        <v>1996</v>
      </c>
      <c r="Z360" s="81">
        <v>3678</v>
      </c>
      <c r="AA360" s="81">
        <v>1883</v>
      </c>
      <c r="AB360" s="81">
        <v>6260</v>
      </c>
      <c r="AC360" s="81">
        <v>8240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112.661</v>
      </c>
      <c r="BK360" s="81">
        <v>0</v>
      </c>
      <c r="BL360" s="81">
        <v>0</v>
      </c>
      <c r="BM360" s="82"/>
      <c r="BN360" s="81">
        <v>0</v>
      </c>
      <c r="BO360" s="81">
        <v>0</v>
      </c>
      <c r="BP360" s="81">
        <v>0</v>
      </c>
      <c r="BQ360" s="81">
        <v>1</v>
      </c>
      <c r="BR360" s="81">
        <v>0</v>
      </c>
      <c r="BS360" s="81">
        <v>0</v>
      </c>
      <c r="BT360"/>
      <c r="BU360" s="80">
        <v>112.661</v>
      </c>
      <c r="BV360" s="80">
        <v>0</v>
      </c>
      <c r="BW360" s="80">
        <v>0</v>
      </c>
      <c r="BX360" s="80">
        <v>0</v>
      </c>
      <c r="BY360" s="80">
        <v>0</v>
      </c>
      <c r="BZ360" s="80">
        <v>0</v>
      </c>
      <c r="CA360" s="80">
        <v>0</v>
      </c>
      <c r="CB360" s="80">
        <v>0</v>
      </c>
      <c r="CC360" s="80">
        <v>0</v>
      </c>
    </row>
    <row r="361" spans="1:81">
      <c r="A361" s="80" t="s">
        <v>2204</v>
      </c>
      <c r="B361" s="80">
        <v>283</v>
      </c>
      <c r="C361" s="80">
        <v>11</v>
      </c>
      <c r="D361" s="80">
        <v>17</v>
      </c>
      <c r="E361" s="80">
        <v>2014</v>
      </c>
      <c r="F361" s="80" t="s">
        <v>90</v>
      </c>
      <c r="G361" s="80" t="s">
        <v>2193</v>
      </c>
      <c r="H361" s="80" t="s">
        <v>2194</v>
      </c>
      <c r="I361" s="177"/>
      <c r="J361" s="81">
        <v>7.1781868846285207E-2</v>
      </c>
      <c r="K361" s="81">
        <v>2.3772982753679748</v>
      </c>
      <c r="L361" s="81">
        <v>1.4923831552340177</v>
      </c>
      <c r="M361" s="81">
        <v>15.106663466494229</v>
      </c>
      <c r="N361" s="81">
        <v>9.1557714393800609</v>
      </c>
      <c r="O361" s="81">
        <v>6.3672119879741658</v>
      </c>
      <c r="P361" s="81">
        <v>9.4049791862287382</v>
      </c>
      <c r="Q361" s="81">
        <v>0.4556353265298661</v>
      </c>
      <c r="R361" s="81">
        <v>4.8282231833953804E-2</v>
      </c>
      <c r="S361" s="81">
        <v>0</v>
      </c>
      <c r="T361" s="82"/>
      <c r="U361" s="81">
        <v>6834</v>
      </c>
      <c r="V361" s="81">
        <v>991</v>
      </c>
      <c r="W361" s="81">
        <v>28</v>
      </c>
      <c r="X361" s="81">
        <v>2499</v>
      </c>
      <c r="Y361" s="81">
        <v>1976</v>
      </c>
      <c r="Z361" s="81">
        <v>3664</v>
      </c>
      <c r="AA361" s="81">
        <v>1873</v>
      </c>
      <c r="AB361" s="81">
        <v>6139</v>
      </c>
      <c r="AC361" s="81">
        <v>8029</v>
      </c>
      <c r="AD361" s="81">
        <v>0</v>
      </c>
      <c r="AE361" s="82"/>
      <c r="AF361" s="81">
        <v>80350.640096350413</v>
      </c>
      <c r="AG361" s="81">
        <v>1859057.9198296897</v>
      </c>
      <c r="AH361" s="81">
        <v>348323.29184524401</v>
      </c>
      <c r="AI361" s="81">
        <v>17776457.402854979</v>
      </c>
      <c r="AJ361" s="81">
        <v>12399060.888020346</v>
      </c>
      <c r="AK361" s="81">
        <v>0</v>
      </c>
      <c r="AL361" s="81">
        <v>0</v>
      </c>
      <c r="AM361" s="81">
        <v>842792.96360331436</v>
      </c>
      <c r="AN361" s="81">
        <v>0</v>
      </c>
      <c r="AO361" s="81">
        <v>0</v>
      </c>
      <c r="AP361" s="82"/>
      <c r="AQ361" s="81">
        <v>108</v>
      </c>
      <c r="AR361" s="81">
        <v>23</v>
      </c>
      <c r="AS361" s="81">
        <v>1</v>
      </c>
      <c r="AT361" s="81">
        <v>0</v>
      </c>
      <c r="AU361" s="81">
        <v>0</v>
      </c>
      <c r="AV361" s="81">
        <v>0</v>
      </c>
      <c r="AW361" s="81" t="s">
        <v>564</v>
      </c>
      <c r="AX361" s="82"/>
      <c r="AY361" s="81">
        <v>514.16</v>
      </c>
      <c r="AZ361" s="81">
        <v>693.8</v>
      </c>
      <c r="BA361" s="81">
        <v>9000</v>
      </c>
      <c r="BB361" s="81">
        <v>0</v>
      </c>
      <c r="BC361" s="81">
        <v>0</v>
      </c>
      <c r="BD361" s="81">
        <v>0</v>
      </c>
      <c r="BE361" s="81" t="s">
        <v>564</v>
      </c>
      <c r="BF361" s="82"/>
      <c r="BG361" s="81">
        <v>0</v>
      </c>
      <c r="BH361" s="81">
        <v>0</v>
      </c>
      <c r="BI361" s="81">
        <v>0</v>
      </c>
      <c r="BJ361" s="81">
        <v>109.38200000000001</v>
      </c>
      <c r="BK361" s="81">
        <v>0</v>
      </c>
      <c r="BL361" s="81">
        <v>0</v>
      </c>
      <c r="BM361" s="82"/>
      <c r="BN361" s="81">
        <v>0</v>
      </c>
      <c r="BO361" s="81">
        <v>0</v>
      </c>
      <c r="BP361" s="81">
        <v>0</v>
      </c>
      <c r="BQ361" s="81">
        <v>1</v>
      </c>
      <c r="BR361" s="81">
        <v>0</v>
      </c>
      <c r="BS361" s="81">
        <v>0</v>
      </c>
      <c r="BT361"/>
      <c r="BU361" s="80">
        <v>109.38200000000001</v>
      </c>
      <c r="BV361" s="80">
        <v>0</v>
      </c>
      <c r="BW361" s="80">
        <v>0</v>
      </c>
      <c r="BX361" s="80">
        <v>0</v>
      </c>
      <c r="BY361" s="80">
        <v>0</v>
      </c>
      <c r="BZ361" s="80">
        <v>0</v>
      </c>
      <c r="CA361" s="80">
        <v>0</v>
      </c>
      <c r="CB361" s="80">
        <v>0</v>
      </c>
      <c r="CC361" s="80">
        <v>0</v>
      </c>
    </row>
    <row r="362" spans="1:81">
      <c r="A362" s="80" t="s">
        <v>2205</v>
      </c>
      <c r="B362" s="80">
        <v>284</v>
      </c>
      <c r="C362" s="80">
        <v>12</v>
      </c>
      <c r="D362" s="80">
        <v>17</v>
      </c>
      <c r="E362" s="80">
        <v>2015</v>
      </c>
      <c r="F362" s="80" t="s">
        <v>91</v>
      </c>
      <c r="G362" s="80" t="s">
        <v>2193</v>
      </c>
      <c r="H362" s="80" t="s">
        <v>2194</v>
      </c>
      <c r="I362" s="177"/>
      <c r="J362" s="81">
        <v>0.14720201457335935</v>
      </c>
      <c r="K362" s="81">
        <v>2.2300031062706838</v>
      </c>
      <c r="L362" s="81">
        <v>1.8488890339149899</v>
      </c>
      <c r="M362" s="81">
        <v>11.891236527502764</v>
      </c>
      <c r="N362" s="81">
        <v>8.0165183832868028</v>
      </c>
      <c r="O362" s="81">
        <v>6.3288263509986686</v>
      </c>
      <c r="P362" s="81">
        <v>9.3118732641026849</v>
      </c>
      <c r="Q362" s="81">
        <v>0.43877861580281946</v>
      </c>
      <c r="R362" s="81">
        <v>4.5696861006409767E-2</v>
      </c>
      <c r="S362" s="81">
        <v>0</v>
      </c>
      <c r="T362" s="82"/>
      <c r="U362" s="81">
        <v>17040</v>
      </c>
      <c r="V362" s="81">
        <v>991</v>
      </c>
      <c r="W362" s="81">
        <v>28</v>
      </c>
      <c r="X362" s="81">
        <v>2499</v>
      </c>
      <c r="Y362" s="81">
        <v>1951</v>
      </c>
      <c r="Z362" s="81">
        <v>3677</v>
      </c>
      <c r="AA362" s="81">
        <v>1853</v>
      </c>
      <c r="AB362" s="81">
        <v>6039</v>
      </c>
      <c r="AC362" s="81">
        <v>7828</v>
      </c>
      <c r="AD362" s="81">
        <v>0</v>
      </c>
      <c r="AE362" s="82"/>
      <c r="AF362" s="81">
        <v>171185.61790079682</v>
      </c>
      <c r="AG362" s="81">
        <v>1709105.5507899257</v>
      </c>
      <c r="AH362" s="81">
        <v>469716.17308000941</v>
      </c>
      <c r="AI362" s="81">
        <v>16282613.492102841</v>
      </c>
      <c r="AJ362" s="81">
        <v>12260277.722598687</v>
      </c>
      <c r="AK362" s="81">
        <v>0</v>
      </c>
      <c r="AL362" s="81">
        <v>0</v>
      </c>
      <c r="AM362" s="81">
        <v>827619.61734777933</v>
      </c>
      <c r="AN362" s="81">
        <v>0</v>
      </c>
      <c r="AO362" s="81">
        <v>0</v>
      </c>
      <c r="AP362" s="82"/>
      <c r="AQ362" s="81">
        <v>122</v>
      </c>
      <c r="AR362" s="81">
        <v>25</v>
      </c>
      <c r="AS362" s="81">
        <v>1</v>
      </c>
      <c r="AT362" s="81">
        <v>0</v>
      </c>
      <c r="AU362" s="81">
        <v>0</v>
      </c>
      <c r="AV362" s="81">
        <v>0</v>
      </c>
      <c r="AW362" s="81" t="s">
        <v>564</v>
      </c>
      <c r="AX362" s="82"/>
      <c r="AY362" s="81">
        <v>619.55999999999995</v>
      </c>
      <c r="AZ362" s="81">
        <v>777.8</v>
      </c>
      <c r="BA362" s="81">
        <v>9000</v>
      </c>
      <c r="BB362" s="81">
        <v>0</v>
      </c>
      <c r="BC362" s="81">
        <v>0</v>
      </c>
      <c r="BD362" s="81">
        <v>0</v>
      </c>
      <c r="BE362" s="81" t="s">
        <v>564</v>
      </c>
      <c r="BF362" s="82"/>
      <c r="BG362" s="81">
        <v>0</v>
      </c>
      <c r="BH362" s="81">
        <v>0</v>
      </c>
      <c r="BI362" s="81">
        <v>0</v>
      </c>
      <c r="BJ362" s="81">
        <v>101.557</v>
      </c>
      <c r="BK362" s="81">
        <v>0</v>
      </c>
      <c r="BL362" s="81">
        <v>0</v>
      </c>
      <c r="BM362" s="82"/>
      <c r="BN362" s="81">
        <v>0</v>
      </c>
      <c r="BO362" s="81">
        <v>0</v>
      </c>
      <c r="BP362" s="81">
        <v>0</v>
      </c>
      <c r="BQ362" s="81">
        <v>1</v>
      </c>
      <c r="BR362" s="81">
        <v>0</v>
      </c>
      <c r="BS362" s="81">
        <v>0</v>
      </c>
      <c r="BT362"/>
      <c r="BU362" s="80">
        <v>101.557</v>
      </c>
      <c r="BV362" s="80">
        <v>0</v>
      </c>
      <c r="BW362" s="80">
        <v>0</v>
      </c>
      <c r="BX362" s="80">
        <v>0</v>
      </c>
      <c r="BY362" s="80">
        <v>0</v>
      </c>
      <c r="BZ362" s="80">
        <v>0</v>
      </c>
      <c r="CA362" s="80">
        <v>0</v>
      </c>
      <c r="CB362" s="80">
        <v>0</v>
      </c>
      <c r="CC362" s="80">
        <v>0</v>
      </c>
    </row>
    <row r="363" spans="1:81">
      <c r="A363" s="80" t="s">
        <v>2206</v>
      </c>
      <c r="B363" s="80">
        <v>285</v>
      </c>
      <c r="C363" s="80">
        <v>13</v>
      </c>
      <c r="D363" s="80">
        <v>17</v>
      </c>
      <c r="E363" s="80">
        <v>2016</v>
      </c>
      <c r="F363" s="80" t="s">
        <v>92</v>
      </c>
      <c r="G363" s="80" t="s">
        <v>2193</v>
      </c>
      <c r="H363" s="80" t="s">
        <v>2194</v>
      </c>
      <c r="I363" s="177"/>
      <c r="J363" s="81">
        <v>0.15407038786027988</v>
      </c>
      <c r="K363" s="81">
        <v>2.1286287975718508</v>
      </c>
      <c r="L363" s="81">
        <v>3.0522648052250445</v>
      </c>
      <c r="M363" s="81">
        <v>9.7562665999481695</v>
      </c>
      <c r="N363" s="81">
        <v>7.1811333811435833</v>
      </c>
      <c r="O363" s="81">
        <v>6.2417708348044965</v>
      </c>
      <c r="P363" s="81">
        <v>8.9740594122101456</v>
      </c>
      <c r="Q363" s="81">
        <v>0.41637580418344933</v>
      </c>
      <c r="R363" s="81">
        <v>0.10726006788476526</v>
      </c>
      <c r="S363" s="81">
        <v>0</v>
      </c>
      <c r="T363" s="82"/>
      <c r="U363" s="81">
        <v>17953</v>
      </c>
      <c r="V363" s="81">
        <v>991</v>
      </c>
      <c r="W363" s="81">
        <v>28</v>
      </c>
      <c r="X363" s="81">
        <v>2499</v>
      </c>
      <c r="Y363" s="81">
        <v>1954</v>
      </c>
      <c r="Z363" s="81">
        <v>3671</v>
      </c>
      <c r="AA363" s="81">
        <v>1847</v>
      </c>
      <c r="AB363" s="81">
        <v>5895</v>
      </c>
      <c r="AC363" s="81">
        <v>18318.9637823798</v>
      </c>
      <c r="AD363" s="81">
        <v>0</v>
      </c>
      <c r="AE363" s="82"/>
      <c r="AF363" s="81">
        <v>195689.8869601578</v>
      </c>
      <c r="AG363" s="81">
        <v>1599102.2377948409</v>
      </c>
      <c r="AH363" s="81">
        <v>3274297.7288638852</v>
      </c>
      <c r="AI363" s="81">
        <v>15542000.532607989</v>
      </c>
      <c r="AJ363" s="81">
        <v>12152284.7792258</v>
      </c>
      <c r="AK363" s="81">
        <v>0</v>
      </c>
      <c r="AL363" s="81">
        <v>0</v>
      </c>
      <c r="AM363" s="81">
        <v>808512.66879772418</v>
      </c>
      <c r="AN363" s="81">
        <v>0</v>
      </c>
      <c r="AO363" s="81">
        <v>0</v>
      </c>
      <c r="AP363" s="82"/>
      <c r="AQ363" s="81">
        <v>129</v>
      </c>
      <c r="AR363" s="81">
        <v>28</v>
      </c>
      <c r="AS363" s="81">
        <v>1</v>
      </c>
      <c r="AT363" s="81">
        <v>0</v>
      </c>
      <c r="AU363" s="81">
        <v>0</v>
      </c>
      <c r="AV363" s="81">
        <v>0</v>
      </c>
      <c r="AW363" s="81" t="s">
        <v>564</v>
      </c>
      <c r="AX363" s="82"/>
      <c r="AY363" s="81">
        <v>665.06</v>
      </c>
      <c r="AZ363" s="81">
        <v>1232.5</v>
      </c>
      <c r="BA363" s="81">
        <v>9000</v>
      </c>
      <c r="BB363" s="81">
        <v>0</v>
      </c>
      <c r="BC363" s="81">
        <v>0</v>
      </c>
      <c r="BD363" s="81">
        <v>0</v>
      </c>
      <c r="BE363" s="81" t="s">
        <v>564</v>
      </c>
      <c r="BF363" s="82"/>
      <c r="BG363" s="81">
        <v>0</v>
      </c>
      <c r="BH363" s="81">
        <v>0</v>
      </c>
      <c r="BI363" s="81">
        <v>0</v>
      </c>
      <c r="BJ363" s="81">
        <v>97.721999999999994</v>
      </c>
      <c r="BK363" s="81">
        <v>0</v>
      </c>
      <c r="BL363" s="81">
        <v>0</v>
      </c>
      <c r="BM363" s="82"/>
      <c r="BN363" s="81">
        <v>0</v>
      </c>
      <c r="BO363" s="81">
        <v>0</v>
      </c>
      <c r="BP363" s="81">
        <v>0</v>
      </c>
      <c r="BQ363" s="81">
        <v>1</v>
      </c>
      <c r="BR363" s="81">
        <v>0</v>
      </c>
      <c r="BS363" s="81">
        <v>0</v>
      </c>
      <c r="BT363"/>
      <c r="BU363" s="80">
        <v>97.721999999999994</v>
      </c>
      <c r="BV363" s="80">
        <v>0</v>
      </c>
      <c r="BW363" s="80">
        <v>0</v>
      </c>
      <c r="BX363" s="80">
        <v>0</v>
      </c>
      <c r="BY363" s="80">
        <v>0</v>
      </c>
      <c r="BZ363" s="80">
        <v>0</v>
      </c>
      <c r="CA363" s="80">
        <v>0</v>
      </c>
      <c r="CB363" s="80">
        <v>0</v>
      </c>
      <c r="CC363" s="80">
        <v>0</v>
      </c>
    </row>
    <row r="364" spans="1:81">
      <c r="A364" s="80" t="s">
        <v>2207</v>
      </c>
      <c r="B364" s="80">
        <v>286</v>
      </c>
      <c r="C364" s="80">
        <v>14</v>
      </c>
      <c r="D364" s="80">
        <v>17</v>
      </c>
      <c r="E364" s="80">
        <v>2017</v>
      </c>
      <c r="F364" s="80" t="s">
        <v>71</v>
      </c>
      <c r="G364" s="80" t="s">
        <v>2193</v>
      </c>
      <c r="H364" s="80" t="s">
        <v>2194</v>
      </c>
      <c r="I364" s="177"/>
      <c r="J364" s="81">
        <v>0.11531237684400651</v>
      </c>
      <c r="K364" s="81">
        <v>2.0478923973050658</v>
      </c>
      <c r="L364" s="81">
        <v>1.592686339787261</v>
      </c>
      <c r="M364" s="81">
        <v>9.0494717196668688</v>
      </c>
      <c r="N364" s="81">
        <v>7.2357975109771324</v>
      </c>
      <c r="O364" s="81">
        <v>6.0813808626043491</v>
      </c>
      <c r="P364" s="81">
        <v>8.9172119503546039</v>
      </c>
      <c r="Q364" s="81">
        <v>0.39143107595789217</v>
      </c>
      <c r="R364" s="81">
        <v>3.8506366610389232E-2</v>
      </c>
      <c r="S364" s="81">
        <v>0</v>
      </c>
      <c r="T364" s="82"/>
      <c r="U364" s="81">
        <v>13618</v>
      </c>
      <c r="V364" s="81">
        <v>991</v>
      </c>
      <c r="W364" s="81">
        <v>28</v>
      </c>
      <c r="X364" s="81">
        <v>2499</v>
      </c>
      <c r="Y364" s="81">
        <v>1941</v>
      </c>
      <c r="Z364" s="81">
        <v>3636</v>
      </c>
      <c r="AA364" s="81">
        <v>1847</v>
      </c>
      <c r="AB364" s="81">
        <v>5731</v>
      </c>
      <c r="AC364" s="81">
        <v>6706.9999999999973</v>
      </c>
      <c r="AD364" s="81">
        <v>0</v>
      </c>
      <c r="AE364" s="82"/>
      <c r="AF364" s="81">
        <v>156689.67794737761</v>
      </c>
      <c r="AG364" s="81">
        <v>1575403.486468662</v>
      </c>
      <c r="AH364" s="81">
        <v>342586.41594176722</v>
      </c>
      <c r="AI364" s="81">
        <v>15436333.088560211</v>
      </c>
      <c r="AJ364" s="81">
        <v>12880857.689177159</v>
      </c>
      <c r="AK364" s="81">
        <v>0</v>
      </c>
      <c r="AL364" s="81">
        <v>0</v>
      </c>
      <c r="AM364" s="81">
        <v>787249.60174738406</v>
      </c>
      <c r="AN364" s="81">
        <v>0</v>
      </c>
      <c r="AO364" s="81">
        <v>0</v>
      </c>
      <c r="AP364" s="82"/>
      <c r="AQ364" s="81">
        <v>132</v>
      </c>
      <c r="AR364" s="81">
        <v>28</v>
      </c>
      <c r="AS364" s="81">
        <v>1</v>
      </c>
      <c r="AT364" s="81">
        <v>1</v>
      </c>
      <c r="AU364" s="81">
        <v>0</v>
      </c>
      <c r="AV364" s="81">
        <v>0</v>
      </c>
      <c r="AW364" s="81" t="s">
        <v>564</v>
      </c>
      <c r="AX364" s="82"/>
      <c r="AY364" s="81">
        <v>684.96</v>
      </c>
      <c r="AZ364" s="81">
        <v>1232.5</v>
      </c>
      <c r="BA364" s="81">
        <v>9000</v>
      </c>
      <c r="BB364" s="81">
        <v>49</v>
      </c>
      <c r="BC364" s="81">
        <v>0</v>
      </c>
      <c r="BD364" s="81">
        <v>0</v>
      </c>
      <c r="BE364" s="81" t="s">
        <v>564</v>
      </c>
      <c r="BF364" s="82"/>
      <c r="BG364" s="81">
        <v>0</v>
      </c>
      <c r="BH364" s="81">
        <v>0</v>
      </c>
      <c r="BI364" s="81">
        <v>0</v>
      </c>
      <c r="BJ364" s="81">
        <v>121.654</v>
      </c>
      <c r="BK364" s="81">
        <v>0</v>
      </c>
      <c r="BL364" s="81">
        <v>0</v>
      </c>
      <c r="BM364" s="82"/>
      <c r="BN364" s="81">
        <v>0</v>
      </c>
      <c r="BO364" s="81">
        <v>0</v>
      </c>
      <c r="BP364" s="81">
        <v>0</v>
      </c>
      <c r="BQ364" s="81">
        <v>1</v>
      </c>
      <c r="BR364" s="81">
        <v>0</v>
      </c>
      <c r="BS364" s="81">
        <v>0</v>
      </c>
      <c r="BT364"/>
      <c r="BU364" s="80">
        <v>121.654</v>
      </c>
      <c r="BV364" s="80">
        <v>0</v>
      </c>
      <c r="BW364" s="80">
        <v>0</v>
      </c>
      <c r="BX364" s="80">
        <v>0</v>
      </c>
      <c r="BY364" s="80">
        <v>0</v>
      </c>
      <c r="BZ364" s="80">
        <v>0</v>
      </c>
      <c r="CA364" s="80">
        <v>0</v>
      </c>
      <c r="CB364" s="80">
        <v>0</v>
      </c>
      <c r="CC364" s="80">
        <v>0</v>
      </c>
    </row>
    <row r="365" spans="1:81">
      <c r="A365" s="80" t="s">
        <v>2208</v>
      </c>
      <c r="B365" s="80">
        <v>287</v>
      </c>
      <c r="C365" s="80">
        <v>15</v>
      </c>
      <c r="D365" s="80">
        <v>17</v>
      </c>
      <c r="E365" s="80">
        <v>2018</v>
      </c>
      <c r="F365" s="80" t="s">
        <v>93</v>
      </c>
      <c r="G365" s="80" t="s">
        <v>2193</v>
      </c>
      <c r="H365" s="80" t="s">
        <v>2194</v>
      </c>
      <c r="I365" s="177"/>
      <c r="J365" s="81">
        <v>6.2113628697044114E-2</v>
      </c>
      <c r="K365" s="81">
        <v>1.7770594610016432</v>
      </c>
      <c r="L365" s="81">
        <v>1.4833000448282403</v>
      </c>
      <c r="M365" s="81">
        <v>7.5147149890415745</v>
      </c>
      <c r="N365" s="81">
        <v>4.5646122297578273</v>
      </c>
      <c r="O365" s="81">
        <v>6.0376932982855278</v>
      </c>
      <c r="P365" s="81">
        <v>8.7806490543549902</v>
      </c>
      <c r="Q365" s="81">
        <v>0.3580945398444445</v>
      </c>
      <c r="R365" s="81">
        <v>8.7609908610843078E-3</v>
      </c>
      <c r="S365" s="81">
        <v>0</v>
      </c>
      <c r="T365" s="82"/>
      <c r="U365" s="81">
        <v>9691</v>
      </c>
      <c r="V365" s="81">
        <v>991</v>
      </c>
      <c r="W365" s="81">
        <v>28</v>
      </c>
      <c r="X365" s="81">
        <v>2499</v>
      </c>
      <c r="Y365" s="81">
        <v>1976</v>
      </c>
      <c r="Z365" s="81">
        <v>3679</v>
      </c>
      <c r="AA365" s="81">
        <v>1837</v>
      </c>
      <c r="AB365" s="81">
        <v>5650</v>
      </c>
      <c r="AC365" s="81">
        <v>1520</v>
      </c>
      <c r="AD365" s="81">
        <v>0</v>
      </c>
      <c r="AE365" s="82"/>
      <c r="AF365" s="81">
        <v>96669.079479768145</v>
      </c>
      <c r="AG365" s="81">
        <v>1393331.605472751</v>
      </c>
      <c r="AH365" s="81">
        <v>428367.37828878412</v>
      </c>
      <c r="AI365" s="81">
        <v>14479294.22352675</v>
      </c>
      <c r="AJ365" s="81">
        <v>11002020.71803966</v>
      </c>
      <c r="AK365" s="81">
        <v>0</v>
      </c>
      <c r="AL365" s="81">
        <v>0</v>
      </c>
      <c r="AM365" s="81">
        <v>777728.7755208161</v>
      </c>
      <c r="AN365" s="81">
        <v>0</v>
      </c>
      <c r="AO365" s="81">
        <v>0</v>
      </c>
      <c r="AP365" s="82"/>
      <c r="AQ365" s="81">
        <v>134</v>
      </c>
      <c r="AR365" s="81">
        <v>30</v>
      </c>
      <c r="AS365" s="81">
        <v>1</v>
      </c>
      <c r="AT365" s="81">
        <v>1</v>
      </c>
      <c r="AU365" s="81">
        <v>0</v>
      </c>
      <c r="AV365" s="81">
        <v>0</v>
      </c>
      <c r="AW365" s="81" t="s">
        <v>564</v>
      </c>
      <c r="AX365" s="82"/>
      <c r="AY365" s="81">
        <v>694.16</v>
      </c>
      <c r="AZ365" s="81">
        <v>1326</v>
      </c>
      <c r="BA365" s="81">
        <v>9000</v>
      </c>
      <c r="BB365" s="81">
        <v>49</v>
      </c>
      <c r="BC365" s="81">
        <v>0</v>
      </c>
      <c r="BD365" s="81">
        <v>0</v>
      </c>
      <c r="BE365" s="81" t="s">
        <v>564</v>
      </c>
      <c r="BF365" s="82"/>
      <c r="BG365" s="81">
        <v>0</v>
      </c>
      <c r="BH365" s="81">
        <v>0</v>
      </c>
      <c r="BI365" s="81">
        <v>0</v>
      </c>
      <c r="BJ365" s="81">
        <v>50.832000000000001</v>
      </c>
      <c r="BK365" s="81">
        <v>0</v>
      </c>
      <c r="BL365" s="81">
        <v>0</v>
      </c>
      <c r="BM365" s="82"/>
      <c r="BN365" s="81">
        <v>0</v>
      </c>
      <c r="BO365" s="81">
        <v>0</v>
      </c>
      <c r="BP365" s="81">
        <v>0</v>
      </c>
      <c r="BQ365" s="81">
        <v>1</v>
      </c>
      <c r="BR365" s="81">
        <v>0</v>
      </c>
      <c r="BS365" s="81">
        <v>0</v>
      </c>
      <c r="BT365"/>
      <c r="BU365" s="80">
        <v>50.832000000000001</v>
      </c>
      <c r="BV365" s="80">
        <v>0</v>
      </c>
      <c r="BW365" s="80">
        <v>0</v>
      </c>
      <c r="BX365" s="80">
        <v>0</v>
      </c>
      <c r="BY365" s="80">
        <v>0</v>
      </c>
      <c r="BZ365" s="80">
        <v>0</v>
      </c>
      <c r="CA365" s="80">
        <v>0</v>
      </c>
      <c r="CB365" s="80">
        <v>0</v>
      </c>
      <c r="CC365" s="80">
        <v>0</v>
      </c>
    </row>
    <row r="366" spans="1:81">
      <c r="A366" s="80" t="s">
        <v>2209</v>
      </c>
      <c r="B366" s="80">
        <v>288</v>
      </c>
      <c r="C366" s="80">
        <v>16</v>
      </c>
      <c r="D366" s="80">
        <v>17</v>
      </c>
      <c r="E366" s="80">
        <v>2019</v>
      </c>
      <c r="F366" s="80" t="s">
        <v>73</v>
      </c>
      <c r="G366" s="80" t="s">
        <v>2193</v>
      </c>
      <c r="H366" s="80" t="s">
        <v>2194</v>
      </c>
      <c r="I366" s="177"/>
      <c r="J366" s="81">
        <v>0</v>
      </c>
      <c r="K366" s="81">
        <v>1.6742600019228437</v>
      </c>
      <c r="L366" s="81">
        <v>1.5089733379520351</v>
      </c>
      <c r="M366" s="81">
        <v>9.5522675572219597</v>
      </c>
      <c r="N366" s="81">
        <v>5.6173502105165527</v>
      </c>
      <c r="O366" s="81">
        <v>5.8731590389348147</v>
      </c>
      <c r="P366" s="81">
        <v>8.7023850511010732</v>
      </c>
      <c r="Q366" s="81">
        <v>0.33970688851395803</v>
      </c>
      <c r="R366" s="81">
        <v>9.3230035995073568E-2</v>
      </c>
      <c r="S366" s="81">
        <v>0</v>
      </c>
      <c r="T366" s="82"/>
      <c r="U366" s="81">
        <v>0</v>
      </c>
      <c r="V366" s="81">
        <v>991</v>
      </c>
      <c r="W366" s="81">
        <v>28</v>
      </c>
      <c r="X366" s="81">
        <v>2499</v>
      </c>
      <c r="Y366" s="81">
        <v>1967</v>
      </c>
      <c r="Z366" s="81">
        <v>3677</v>
      </c>
      <c r="AA366" s="81">
        <v>1807</v>
      </c>
      <c r="AB366" s="81">
        <v>5505</v>
      </c>
      <c r="AC366" s="81">
        <v>16440</v>
      </c>
      <c r="AD366" s="81">
        <v>0</v>
      </c>
      <c r="AE366" s="82"/>
      <c r="AF366" s="81">
        <v>0</v>
      </c>
      <c r="AG366" s="81">
        <v>1350492.56250044</v>
      </c>
      <c r="AH366" s="81">
        <v>447173.06758139958</v>
      </c>
      <c r="AI366" s="81">
        <v>16205245.818762081</v>
      </c>
      <c r="AJ366" s="81">
        <v>11802359.148056071</v>
      </c>
      <c r="AK366" s="81">
        <v>0</v>
      </c>
      <c r="AL366" s="81">
        <v>0</v>
      </c>
      <c r="AM366" s="81">
        <v>749739.55838218774</v>
      </c>
      <c r="AN366" s="81">
        <v>0</v>
      </c>
      <c r="AO366" s="81">
        <v>0</v>
      </c>
      <c r="AP366" s="82"/>
      <c r="AQ366" s="81">
        <v>136</v>
      </c>
      <c r="AR366" s="81">
        <v>31</v>
      </c>
      <c r="AS366" s="81">
        <v>1</v>
      </c>
      <c r="AT366" s="81">
        <v>1</v>
      </c>
      <c r="AU366" s="81">
        <v>0</v>
      </c>
      <c r="AV366" s="81">
        <v>0</v>
      </c>
      <c r="AW366" s="81" t="s">
        <v>564</v>
      </c>
      <c r="AX366" s="82"/>
      <c r="AY366" s="81">
        <v>700.87999999999988</v>
      </c>
      <c r="AZ366" s="81">
        <v>1375</v>
      </c>
      <c r="BA366" s="81">
        <v>9000</v>
      </c>
      <c r="BB366" s="81">
        <v>49</v>
      </c>
      <c r="BC366" s="81">
        <v>0</v>
      </c>
      <c r="BD366" s="81">
        <v>0</v>
      </c>
      <c r="BE366" s="81" t="s">
        <v>564</v>
      </c>
      <c r="BF366" s="82"/>
      <c r="BG366" s="81">
        <v>0</v>
      </c>
      <c r="BH366" s="81">
        <v>0</v>
      </c>
      <c r="BI366" s="81">
        <v>0</v>
      </c>
      <c r="BJ366" s="81">
        <v>23.343</v>
      </c>
      <c r="BK366" s="81">
        <v>0</v>
      </c>
      <c r="BL366" s="81">
        <v>0</v>
      </c>
      <c r="BM366" s="82"/>
      <c r="BN366" s="81">
        <v>0</v>
      </c>
      <c r="BO366" s="81">
        <v>0</v>
      </c>
      <c r="BP366" s="81">
        <v>0</v>
      </c>
      <c r="BQ366" s="81">
        <v>1</v>
      </c>
      <c r="BR366" s="81">
        <v>0</v>
      </c>
      <c r="BS366" s="81">
        <v>0</v>
      </c>
      <c r="BT366"/>
      <c r="BU366" s="80">
        <v>23.343</v>
      </c>
      <c r="BV366" s="80">
        <v>0</v>
      </c>
      <c r="BW366" s="80">
        <v>0</v>
      </c>
      <c r="BX366" s="80">
        <v>0</v>
      </c>
      <c r="BY366" s="80">
        <v>0</v>
      </c>
      <c r="BZ366" s="80">
        <v>0</v>
      </c>
      <c r="CA366" s="80">
        <v>0</v>
      </c>
      <c r="CB366" s="80">
        <v>0</v>
      </c>
      <c r="CC366" s="80">
        <v>0</v>
      </c>
    </row>
    <row r="367" spans="1:81">
      <c r="A367" s="80" t="s">
        <v>2210</v>
      </c>
      <c r="B367" s="80">
        <v>289</v>
      </c>
      <c r="C367" s="80">
        <v>17</v>
      </c>
      <c r="D367" s="80">
        <v>17</v>
      </c>
      <c r="E367" s="80">
        <v>2020</v>
      </c>
      <c r="F367" s="80" t="s">
        <v>218</v>
      </c>
      <c r="G367" s="80" t="s">
        <v>2193</v>
      </c>
      <c r="H367" s="80" t="s">
        <v>2194</v>
      </c>
      <c r="I367" s="177"/>
      <c r="J367" s="81">
        <v>0</v>
      </c>
      <c r="K367" s="81">
        <v>1.898121603248861</v>
      </c>
      <c r="L367" s="81">
        <v>1.5283208059542508</v>
      </c>
      <c r="M367" s="81">
        <v>9.0046728191484995</v>
      </c>
      <c r="N367" s="81">
        <v>5.4708524492586701</v>
      </c>
      <c r="O367" s="81">
        <v>5.1709081888610298</v>
      </c>
      <c r="P367" s="81">
        <v>8.009682951254419</v>
      </c>
      <c r="Q367" s="81">
        <v>0.31875490270818263</v>
      </c>
      <c r="R367" s="81">
        <v>3.7352341614054443E-2</v>
      </c>
      <c r="S367" s="81">
        <v>0</v>
      </c>
      <c r="T367" s="82"/>
      <c r="U367" s="81">
        <v>0</v>
      </c>
      <c r="V367" s="81">
        <v>968</v>
      </c>
      <c r="W367" s="81">
        <v>46</v>
      </c>
      <c r="X367" s="81">
        <v>2660</v>
      </c>
      <c r="Y367" s="81">
        <v>1976</v>
      </c>
      <c r="Z367" s="81">
        <v>3695</v>
      </c>
      <c r="AA367" s="81">
        <v>1807</v>
      </c>
      <c r="AB367" s="81">
        <v>5406</v>
      </c>
      <c r="AC367" s="81">
        <v>6620.9999999999991</v>
      </c>
      <c r="AD367" s="81">
        <v>0</v>
      </c>
      <c r="AE367" s="82"/>
      <c r="AF367" s="81">
        <v>0</v>
      </c>
      <c r="AG367" s="81">
        <v>1397139.9767202411</v>
      </c>
      <c r="AH367" s="81">
        <v>377924.52125721041</v>
      </c>
      <c r="AI367" s="81">
        <v>14531620.001109652</v>
      </c>
      <c r="AJ367" s="81">
        <v>11272360.172965949</v>
      </c>
      <c r="AK367" s="81"/>
      <c r="AL367" s="81"/>
      <c r="AM367" s="81">
        <v>705543.06191271415</v>
      </c>
      <c r="AN367" s="81"/>
      <c r="AO367" s="81"/>
      <c r="AP367" s="82"/>
      <c r="AQ367" s="81">
        <v>140</v>
      </c>
      <c r="AR367" s="81">
        <v>37</v>
      </c>
      <c r="AS367" s="81">
        <v>1</v>
      </c>
      <c r="AT367" s="81">
        <v>1</v>
      </c>
      <c r="AU367" s="81">
        <v>0</v>
      </c>
      <c r="AV367" s="81">
        <v>0</v>
      </c>
      <c r="AW367" s="81">
        <v>1</v>
      </c>
      <c r="AX367" s="82"/>
      <c r="AY367" s="81">
        <v>719.17999999999984</v>
      </c>
      <c r="AZ367" s="81">
        <v>1672</v>
      </c>
      <c r="BA367" s="81">
        <v>9000</v>
      </c>
      <c r="BB367" s="81">
        <v>49</v>
      </c>
      <c r="BC367" s="81">
        <v>0</v>
      </c>
      <c r="BD367" s="81">
        <v>0</v>
      </c>
      <c r="BE367" s="81">
        <v>9000</v>
      </c>
      <c r="BF367" s="82"/>
      <c r="BG367" s="81">
        <v>0</v>
      </c>
      <c r="BH367" s="81">
        <v>0</v>
      </c>
      <c r="BI367" s="81">
        <v>0</v>
      </c>
      <c r="BJ367" s="81">
        <v>16.282</v>
      </c>
      <c r="BK367" s="81">
        <v>0</v>
      </c>
      <c r="BL367" s="81">
        <v>0</v>
      </c>
      <c r="BM367" s="82"/>
      <c r="BN367" s="81">
        <v>0</v>
      </c>
      <c r="BO367" s="81">
        <v>0</v>
      </c>
      <c r="BP367" s="81">
        <v>0</v>
      </c>
      <c r="BQ367" s="81">
        <v>1</v>
      </c>
      <c r="BR367" s="81">
        <v>0</v>
      </c>
      <c r="BS367" s="81">
        <v>0</v>
      </c>
      <c r="BT367"/>
      <c r="BU367" s="80">
        <v>16.282</v>
      </c>
      <c r="BV367" s="80">
        <v>0</v>
      </c>
      <c r="BW367" s="80">
        <v>0</v>
      </c>
      <c r="BX367" s="80">
        <v>0</v>
      </c>
      <c r="BY367" s="80">
        <v>0</v>
      </c>
      <c r="BZ367" s="80">
        <v>0</v>
      </c>
      <c r="CA367" s="80">
        <v>0</v>
      </c>
      <c r="CB367" s="80">
        <v>0</v>
      </c>
      <c r="CC367" s="80">
        <v>0</v>
      </c>
    </row>
    <row r="368" spans="1:81">
      <c r="A368" s="80" t="s">
        <v>2211</v>
      </c>
      <c r="B368" s="80">
        <v>289</v>
      </c>
      <c r="C368" s="80">
        <v>18</v>
      </c>
      <c r="D368" s="80">
        <v>17</v>
      </c>
      <c r="E368" s="80">
        <v>2021</v>
      </c>
      <c r="F368" s="80" t="s">
        <v>75</v>
      </c>
      <c r="G368" s="174" t="s">
        <v>2193</v>
      </c>
      <c r="H368" s="80" t="s">
        <v>2194</v>
      </c>
      <c r="I368" s="177"/>
      <c r="J368" s="81">
        <v>0</v>
      </c>
      <c r="K368" s="81">
        <v>1.8878367895242882</v>
      </c>
      <c r="L368" s="81">
        <v>1.3836724690370041</v>
      </c>
      <c r="M368" s="81">
        <v>7.7669252643892914</v>
      </c>
      <c r="N368" s="81">
        <v>4.3491633519587145</v>
      </c>
      <c r="O368" s="81">
        <v>5.0340653681505811</v>
      </c>
      <c r="P368" s="81">
        <v>8.217887776499353</v>
      </c>
      <c r="Q368" s="81">
        <v>0.31577775144966103</v>
      </c>
      <c r="R368" s="81">
        <v>3.2693143719041452E-2</v>
      </c>
      <c r="S368" s="81">
        <v>0</v>
      </c>
      <c r="T368" s="82"/>
      <c r="U368" s="81">
        <v>0</v>
      </c>
      <c r="V368" s="81">
        <v>968</v>
      </c>
      <c r="W368" s="81">
        <v>46</v>
      </c>
      <c r="X368" s="81">
        <v>2660</v>
      </c>
      <c r="Y368" s="81">
        <v>1970</v>
      </c>
      <c r="Z368" s="81">
        <v>3704</v>
      </c>
      <c r="AA368" s="81">
        <v>1808</v>
      </c>
      <c r="AB368" s="81">
        <v>5292</v>
      </c>
      <c r="AC368" s="81">
        <v>5617</v>
      </c>
      <c r="AD368" s="81">
        <v>0</v>
      </c>
      <c r="AE368" s="82"/>
      <c r="AF368" s="81">
        <v>0</v>
      </c>
      <c r="AG368" s="81">
        <v>1462118.5958491024</v>
      </c>
      <c r="AH368" s="81">
        <v>419120.26741204178</v>
      </c>
      <c r="AI368" s="81">
        <v>15481374.426128965</v>
      </c>
      <c r="AJ368" s="81">
        <v>10789181.091793353</v>
      </c>
      <c r="AK368" s="81">
        <v>0</v>
      </c>
      <c r="AL368" s="81">
        <v>0</v>
      </c>
      <c r="AM368" s="81">
        <v>694648.49427889311</v>
      </c>
      <c r="AN368" s="81">
        <v>0</v>
      </c>
      <c r="AO368" s="81">
        <v>0</v>
      </c>
      <c r="AP368" s="82"/>
      <c r="AQ368" s="81">
        <v>144</v>
      </c>
      <c r="AR368" s="81">
        <v>39</v>
      </c>
      <c r="AS368" s="81">
        <v>1</v>
      </c>
      <c r="AT368" s="81">
        <v>1</v>
      </c>
      <c r="AU368" s="81">
        <v>0</v>
      </c>
      <c r="AV368" s="81">
        <v>0</v>
      </c>
      <c r="AW368" s="81"/>
      <c r="AX368" s="82"/>
      <c r="AY368" s="81">
        <v>748.27999999999986</v>
      </c>
      <c r="AZ368" s="81">
        <v>1771</v>
      </c>
      <c r="BA368" s="81">
        <v>9000</v>
      </c>
      <c r="BB368" s="81">
        <v>49</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2212</v>
      </c>
      <c r="B369" s="80">
        <v>289</v>
      </c>
      <c r="C369" s="80">
        <v>19</v>
      </c>
      <c r="D369" s="80">
        <v>17</v>
      </c>
      <c r="E369" s="80">
        <v>2022</v>
      </c>
      <c r="F369" s="80" t="s">
        <v>568</v>
      </c>
      <c r="G369" s="174" t="s">
        <v>2193</v>
      </c>
      <c r="H369" s="80" t="s">
        <v>2194</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149</v>
      </c>
      <c r="AR369" s="81">
        <v>41</v>
      </c>
      <c r="AS369" s="81">
        <v>1</v>
      </c>
      <c r="AT369" s="81">
        <v>1</v>
      </c>
      <c r="AU369" s="81">
        <v>0</v>
      </c>
      <c r="AV369" s="81">
        <v>0</v>
      </c>
      <c r="AW369" s="81"/>
      <c r="AX369" s="82"/>
      <c r="AY369" s="81">
        <v>776.27999999999975</v>
      </c>
      <c r="AZ369" s="81">
        <v>1870.0000000000002</v>
      </c>
      <c r="BA369" s="81">
        <v>9000</v>
      </c>
      <c r="BB369" s="81">
        <v>49</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2213</v>
      </c>
      <c r="B370" s="80">
        <v>137</v>
      </c>
      <c r="C370" s="80">
        <v>1</v>
      </c>
      <c r="D370" s="80">
        <v>9</v>
      </c>
      <c r="E370" s="80">
        <v>1990</v>
      </c>
      <c r="F370" s="80" t="s">
        <v>562</v>
      </c>
      <c r="G370" s="80" t="s">
        <v>2214</v>
      </c>
      <c r="H370" s="80" t="s">
        <v>2215</v>
      </c>
      <c r="I370" s="177"/>
      <c r="J370" s="81">
        <v>8.2759079250479495</v>
      </c>
      <c r="K370" s="81">
        <v>2.3437061976373448</v>
      </c>
      <c r="L370" s="81">
        <v>7.1736550617241921</v>
      </c>
      <c r="M370" s="81">
        <v>4.7816149426808261</v>
      </c>
      <c r="N370" s="81">
        <v>6.6260855663009099</v>
      </c>
      <c r="O370" s="81">
        <v>5.9298095267146129</v>
      </c>
      <c r="P370" s="81">
        <v>8.4468957787107595</v>
      </c>
      <c r="Q370" s="81">
        <v>0.52578731494511799</v>
      </c>
      <c r="R370" s="81">
        <v>0</v>
      </c>
      <c r="S370" s="81">
        <v>0.5179861301066796</v>
      </c>
      <c r="T370" s="82"/>
      <c r="U370" s="81">
        <v>860557</v>
      </c>
      <c r="V370" s="81">
        <v>721</v>
      </c>
      <c r="W370" s="81">
        <v>81</v>
      </c>
      <c r="X370" s="81">
        <v>1649</v>
      </c>
      <c r="Y370" s="81">
        <v>2270</v>
      </c>
      <c r="Z370" s="81">
        <v>2439</v>
      </c>
      <c r="AA370" s="81">
        <v>2051</v>
      </c>
      <c r="AB370" s="81">
        <v>8537</v>
      </c>
      <c r="AC370" s="81">
        <v>0</v>
      </c>
      <c r="AD370" s="81">
        <v>0.5179861301066796</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2216</v>
      </c>
      <c r="B371" s="80">
        <v>138</v>
      </c>
      <c r="C371" s="80">
        <v>2</v>
      </c>
      <c r="D371" s="80">
        <v>9</v>
      </c>
      <c r="E371" s="80">
        <v>2005</v>
      </c>
      <c r="F371" s="80" t="s">
        <v>565</v>
      </c>
      <c r="G371" s="80" t="s">
        <v>2214</v>
      </c>
      <c r="H371" s="80" t="s">
        <v>2215</v>
      </c>
      <c r="I371" s="177"/>
      <c r="J371" s="81">
        <v>4.1115246172254327</v>
      </c>
      <c r="K371" s="81">
        <v>1.8105235387719532</v>
      </c>
      <c r="L371" s="81">
        <v>2.0939549450209731</v>
      </c>
      <c r="M371" s="81">
        <v>8.0336510119392219</v>
      </c>
      <c r="N371" s="81">
        <v>10.513934256631305</v>
      </c>
      <c r="O371" s="81">
        <v>7.5509586570171381</v>
      </c>
      <c r="P371" s="81">
        <v>9.4538873951043367</v>
      </c>
      <c r="Q371" s="81">
        <v>0.43155093119536714</v>
      </c>
      <c r="R371" s="81">
        <v>0</v>
      </c>
      <c r="S371" s="81">
        <v>1.09328082198907</v>
      </c>
      <c r="T371" s="82"/>
      <c r="U371" s="81">
        <v>445014</v>
      </c>
      <c r="V371" s="81">
        <v>690</v>
      </c>
      <c r="W371" s="81">
        <v>25</v>
      </c>
      <c r="X371" s="81">
        <v>1300</v>
      </c>
      <c r="Y371" s="81">
        <v>2320</v>
      </c>
      <c r="Z371" s="81">
        <v>3594</v>
      </c>
      <c r="AA371" s="81">
        <v>1880</v>
      </c>
      <c r="AB371" s="81">
        <v>7325</v>
      </c>
      <c r="AC371" s="81">
        <v>0</v>
      </c>
      <c r="AD371" s="81">
        <v>1.09328082198907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2217</v>
      </c>
      <c r="B372" s="80">
        <v>139</v>
      </c>
      <c r="C372" s="80">
        <v>3</v>
      </c>
      <c r="D372" s="80">
        <v>9</v>
      </c>
      <c r="E372" s="80">
        <v>2006</v>
      </c>
      <c r="F372" s="80" t="s">
        <v>566</v>
      </c>
      <c r="G372" s="80" t="s">
        <v>2214</v>
      </c>
      <c r="H372" s="80" t="s">
        <v>2215</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2218</v>
      </c>
      <c r="B373" s="80">
        <v>140</v>
      </c>
      <c r="C373" s="80">
        <v>4</v>
      </c>
      <c r="D373" s="80">
        <v>9</v>
      </c>
      <c r="E373" s="80">
        <v>2007</v>
      </c>
      <c r="F373" s="80" t="s">
        <v>567</v>
      </c>
      <c r="G373" s="80" t="s">
        <v>2214</v>
      </c>
      <c r="H373" s="80" t="s">
        <v>2215</v>
      </c>
      <c r="I373" s="177"/>
      <c r="J373" s="81">
        <v>4.0785075588623005</v>
      </c>
      <c r="K373" s="81">
        <v>1.5160701388997471</v>
      </c>
      <c r="L373" s="81">
        <v>2.2721185115924509</v>
      </c>
      <c r="M373" s="81">
        <v>7.1315076607146759</v>
      </c>
      <c r="N373" s="81">
        <v>10.623846317905585</v>
      </c>
      <c r="O373" s="81">
        <v>7.0837950105686138</v>
      </c>
      <c r="P373" s="81">
        <v>9.12531802036297</v>
      </c>
      <c r="Q373" s="81">
        <v>0.43723547723032979</v>
      </c>
      <c r="R373" s="81">
        <v>0</v>
      </c>
      <c r="S373" s="81">
        <v>0.7609952024460368</v>
      </c>
      <c r="T373" s="82"/>
      <c r="U373" s="81">
        <v>520873</v>
      </c>
      <c r="V373" s="81">
        <v>604</v>
      </c>
      <c r="W373" s="81">
        <v>34</v>
      </c>
      <c r="X373" s="81">
        <v>1554</v>
      </c>
      <c r="Y373" s="81">
        <v>2299</v>
      </c>
      <c r="Z373" s="81">
        <v>3505</v>
      </c>
      <c r="AA373" s="81">
        <v>1787</v>
      </c>
      <c r="AB373" s="81">
        <v>7029</v>
      </c>
      <c r="AC373" s="81">
        <v>0</v>
      </c>
      <c r="AD373" s="81">
        <v>0.7609952024460368</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2219</v>
      </c>
      <c r="B374" s="80">
        <v>141</v>
      </c>
      <c r="C374" s="80">
        <v>5</v>
      </c>
      <c r="D374" s="80">
        <v>9</v>
      </c>
      <c r="E374" s="80">
        <v>2008</v>
      </c>
      <c r="F374" s="80" t="s">
        <v>84</v>
      </c>
      <c r="G374" s="80" t="s">
        <v>2214</v>
      </c>
      <c r="H374" s="80" t="s">
        <v>2215</v>
      </c>
      <c r="I374" s="177"/>
      <c r="J374" s="81">
        <v>3.4549339344510424</v>
      </c>
      <c r="K374" s="81">
        <v>1.2010975842669489</v>
      </c>
      <c r="L374" s="81">
        <v>2.219683319662459</v>
      </c>
      <c r="M374" s="81">
        <v>7.9916212623456984</v>
      </c>
      <c r="N374" s="81">
        <v>10.070921035776632</v>
      </c>
      <c r="O374" s="81">
        <v>6.8143088970692798</v>
      </c>
      <c r="P374" s="81">
        <v>8.6048501901246102</v>
      </c>
      <c r="Q374" s="81">
        <v>0.42221104981083679</v>
      </c>
      <c r="R374" s="81">
        <v>0</v>
      </c>
      <c r="S374" s="81">
        <v>0.86550654049203157</v>
      </c>
      <c r="T374" s="82"/>
      <c r="U374" s="81">
        <v>459811</v>
      </c>
      <c r="V374" s="81">
        <v>604</v>
      </c>
      <c r="W374" s="81">
        <v>34</v>
      </c>
      <c r="X374" s="81">
        <v>1554</v>
      </c>
      <c r="Y374" s="81">
        <v>2284</v>
      </c>
      <c r="Z374" s="81">
        <v>3490</v>
      </c>
      <c r="AA374" s="81">
        <v>1687</v>
      </c>
      <c r="AB374" s="81">
        <v>6899</v>
      </c>
      <c r="AC374" s="81">
        <v>0</v>
      </c>
      <c r="AD374" s="81">
        <v>0.86550654049203157</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2220</v>
      </c>
      <c r="B375" s="80">
        <v>142</v>
      </c>
      <c r="C375" s="80">
        <v>6</v>
      </c>
      <c r="D375" s="80">
        <v>9</v>
      </c>
      <c r="E375" s="80">
        <v>2009</v>
      </c>
      <c r="F375" s="80" t="s">
        <v>85</v>
      </c>
      <c r="G375" s="80" t="s">
        <v>2214</v>
      </c>
      <c r="H375" s="80" t="s">
        <v>2215</v>
      </c>
      <c r="I375" s="177"/>
      <c r="J375" s="81">
        <v>3.5577538558607316</v>
      </c>
      <c r="K375" s="81">
        <v>0.90852561039169233</v>
      </c>
      <c r="L375" s="81">
        <v>6.0179086672810653</v>
      </c>
      <c r="M375" s="81">
        <v>8.3835959369035677</v>
      </c>
      <c r="N375" s="81">
        <v>9.1587494523818958</v>
      </c>
      <c r="O375" s="81">
        <v>6.8028364924301021</v>
      </c>
      <c r="P375" s="81">
        <v>8.2575753318658531</v>
      </c>
      <c r="Q375" s="81">
        <v>0.39479552997824452</v>
      </c>
      <c r="R375" s="81">
        <v>0</v>
      </c>
      <c r="S375" s="81">
        <v>0.68505087488022398</v>
      </c>
      <c r="T375" s="82"/>
      <c r="U375" s="81">
        <v>409876</v>
      </c>
      <c r="V375" s="81">
        <v>466</v>
      </c>
      <c r="W375" s="81">
        <v>127</v>
      </c>
      <c r="X375" s="81">
        <v>1615</v>
      </c>
      <c r="Y375" s="81">
        <v>2269</v>
      </c>
      <c r="Z375" s="81">
        <v>3439</v>
      </c>
      <c r="AA375" s="81">
        <v>1662</v>
      </c>
      <c r="AB375" s="81">
        <v>6772</v>
      </c>
      <c r="AC375" s="81">
        <v>0</v>
      </c>
      <c r="AD375" s="81">
        <v>0.68505087488022398</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2221</v>
      </c>
      <c r="B376" s="80">
        <v>143</v>
      </c>
      <c r="C376" s="80">
        <v>7</v>
      </c>
      <c r="D376" s="80">
        <v>9</v>
      </c>
      <c r="E376" s="80">
        <v>2010</v>
      </c>
      <c r="F376" s="80" t="s">
        <v>86</v>
      </c>
      <c r="G376" s="80" t="s">
        <v>2214</v>
      </c>
      <c r="H376" s="80" t="s">
        <v>2215</v>
      </c>
      <c r="I376" s="177"/>
      <c r="J376" s="81">
        <v>3.3732337965763861</v>
      </c>
      <c r="K376" s="81">
        <v>0.92602072472193442</v>
      </c>
      <c r="L376" s="81">
        <v>5.6973776121892943</v>
      </c>
      <c r="M376" s="81">
        <v>8.1762705712828296</v>
      </c>
      <c r="N376" s="81">
        <v>9.0897644823324786</v>
      </c>
      <c r="O376" s="81">
        <v>6.7910612301734572</v>
      </c>
      <c r="P376" s="81">
        <v>8.3722608952358115</v>
      </c>
      <c r="Q376" s="81">
        <v>0.40258670728218821</v>
      </c>
      <c r="R376" s="81">
        <v>0</v>
      </c>
      <c r="S376" s="81">
        <v>0.71599639467488252</v>
      </c>
      <c r="T376" s="82"/>
      <c r="U376" s="81">
        <v>415744</v>
      </c>
      <c r="V376" s="81">
        <v>466</v>
      </c>
      <c r="W376" s="81">
        <v>127</v>
      </c>
      <c r="X376" s="81">
        <v>1615</v>
      </c>
      <c r="Y376" s="81">
        <v>2248</v>
      </c>
      <c r="Z376" s="81">
        <v>3449</v>
      </c>
      <c r="AA376" s="81">
        <v>1643</v>
      </c>
      <c r="AB376" s="81">
        <v>6617</v>
      </c>
      <c r="AC376" s="81">
        <v>0</v>
      </c>
      <c r="AD376" s="81">
        <v>0.71599639467488252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2222</v>
      </c>
      <c r="B377" s="80">
        <v>144</v>
      </c>
      <c r="C377" s="80">
        <v>8</v>
      </c>
      <c r="D377" s="80">
        <v>9</v>
      </c>
      <c r="E377" s="80">
        <v>2011</v>
      </c>
      <c r="F377" s="80" t="s">
        <v>87</v>
      </c>
      <c r="G377" s="80" t="s">
        <v>2214</v>
      </c>
      <c r="H377" s="80" t="s">
        <v>2215</v>
      </c>
      <c r="I377" s="177"/>
      <c r="J377" s="81">
        <v>2.7482310928682692</v>
      </c>
      <c r="K377" s="81">
        <v>1.2438905570730903</v>
      </c>
      <c r="L377" s="81">
        <v>5.3187855635578973</v>
      </c>
      <c r="M377" s="81">
        <v>9.5155701671212878</v>
      </c>
      <c r="N377" s="81">
        <v>10.630074023584674</v>
      </c>
      <c r="O377" s="81">
        <v>6.6678608642004766</v>
      </c>
      <c r="P377" s="81">
        <v>8.1451610178030958</v>
      </c>
      <c r="Q377" s="81">
        <v>0.45728190556444204</v>
      </c>
      <c r="R377" s="81">
        <v>0</v>
      </c>
      <c r="S377" s="81">
        <v>0.69684704832</v>
      </c>
      <c r="T377" s="82"/>
      <c r="U377" s="81">
        <v>279307</v>
      </c>
      <c r="V377" s="81">
        <v>466</v>
      </c>
      <c r="W377" s="81">
        <v>127</v>
      </c>
      <c r="X377" s="81">
        <v>1615</v>
      </c>
      <c r="Y377" s="81">
        <v>2246</v>
      </c>
      <c r="Z377" s="81">
        <v>3460</v>
      </c>
      <c r="AA377" s="81">
        <v>1646</v>
      </c>
      <c r="AB377" s="81">
        <v>6516</v>
      </c>
      <c r="AC377" s="81">
        <v>0</v>
      </c>
      <c r="AD377" s="81">
        <v>0.69684704832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2223</v>
      </c>
      <c r="B378" s="80">
        <v>145</v>
      </c>
      <c r="C378" s="80">
        <v>9</v>
      </c>
      <c r="D378" s="80">
        <v>9</v>
      </c>
      <c r="E378" s="80">
        <v>2012</v>
      </c>
      <c r="F378" s="80" t="s">
        <v>88</v>
      </c>
      <c r="G378" s="80" t="s">
        <v>2214</v>
      </c>
      <c r="H378" s="80" t="s">
        <v>2215</v>
      </c>
      <c r="I378" s="177"/>
      <c r="J378" s="81">
        <v>4.8158930892014995</v>
      </c>
      <c r="K378" s="81">
        <v>1.1677273248379236</v>
      </c>
      <c r="L378" s="81">
        <v>5.3346707748739099</v>
      </c>
      <c r="M378" s="81">
        <v>10.706166637368737</v>
      </c>
      <c r="N378" s="81">
        <v>11.287983529661902</v>
      </c>
      <c r="O378" s="81">
        <v>6.7358438223663217</v>
      </c>
      <c r="P378" s="81">
        <v>8.1218313553452006</v>
      </c>
      <c r="Q378" s="81">
        <v>0.4909548366610218</v>
      </c>
      <c r="R378" s="81">
        <v>0</v>
      </c>
      <c r="S378" s="81">
        <v>0.92468785693767652</v>
      </c>
      <c r="T378" s="82"/>
      <c r="U378" s="81">
        <v>448869</v>
      </c>
      <c r="V378" s="81">
        <v>466</v>
      </c>
      <c r="W378" s="81">
        <v>127</v>
      </c>
      <c r="X378" s="81">
        <v>1615</v>
      </c>
      <c r="Y378" s="81">
        <v>2243</v>
      </c>
      <c r="Z378" s="81">
        <v>3523</v>
      </c>
      <c r="AA378" s="81">
        <v>1632</v>
      </c>
      <c r="AB378" s="81">
        <v>6439</v>
      </c>
      <c r="AC378" s="81">
        <v>0</v>
      </c>
      <c r="AD378" s="81">
        <v>0.92468785693767652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2224</v>
      </c>
      <c r="B379" s="80">
        <v>146</v>
      </c>
      <c r="C379" s="80">
        <v>10</v>
      </c>
      <c r="D379" s="80">
        <v>9</v>
      </c>
      <c r="E379" s="80">
        <v>2013</v>
      </c>
      <c r="F379" s="80" t="s">
        <v>89</v>
      </c>
      <c r="G379" s="80" t="s">
        <v>2214</v>
      </c>
      <c r="H379" s="80" t="s">
        <v>2215</v>
      </c>
      <c r="I379" s="177"/>
      <c r="J379" s="81">
        <v>4.6208619362447392</v>
      </c>
      <c r="K379" s="81">
        <v>0.99137062187396252</v>
      </c>
      <c r="L379" s="81">
        <v>3.8700218134490285</v>
      </c>
      <c r="M379" s="81">
        <v>9.2400972927261353</v>
      </c>
      <c r="N379" s="81">
        <v>11.053209314072873</v>
      </c>
      <c r="O379" s="81">
        <v>6.5120131003649693</v>
      </c>
      <c r="P379" s="81">
        <v>8.1574289060191862</v>
      </c>
      <c r="Q379" s="81">
        <v>0.49074783196199917</v>
      </c>
      <c r="R379" s="81">
        <v>0</v>
      </c>
      <c r="S379" s="81">
        <v>0.71630731367417466</v>
      </c>
      <c r="T379" s="82"/>
      <c r="U379" s="81">
        <v>473519</v>
      </c>
      <c r="V379" s="81">
        <v>466</v>
      </c>
      <c r="W379" s="81">
        <v>127</v>
      </c>
      <c r="X379" s="81">
        <v>1615</v>
      </c>
      <c r="Y379" s="81">
        <v>2233</v>
      </c>
      <c r="Z379" s="81">
        <v>3558</v>
      </c>
      <c r="AA379" s="81">
        <v>1633</v>
      </c>
      <c r="AB379" s="81">
        <v>6344</v>
      </c>
      <c r="AC379" s="81">
        <v>0</v>
      </c>
      <c r="AD379" s="81">
        <v>0.71630731367417466</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2225</v>
      </c>
      <c r="B380" s="80">
        <v>147</v>
      </c>
      <c r="C380" s="80">
        <v>11</v>
      </c>
      <c r="D380" s="80">
        <v>9</v>
      </c>
      <c r="E380" s="80">
        <v>2014</v>
      </c>
      <c r="F380" s="80" t="s">
        <v>90</v>
      </c>
      <c r="G380" s="80" t="s">
        <v>2214</v>
      </c>
      <c r="H380" s="80" t="s">
        <v>2215</v>
      </c>
      <c r="I380" s="177"/>
      <c r="J380" s="81">
        <v>3.5870143669450538</v>
      </c>
      <c r="K380" s="81">
        <v>1.0699396469297231</v>
      </c>
      <c r="L380" s="81">
        <v>3.8551925355681926</v>
      </c>
      <c r="M380" s="81">
        <v>9.5379496798798797</v>
      </c>
      <c r="N380" s="81">
        <v>10.80524870931721</v>
      </c>
      <c r="O380" s="81">
        <v>6.2351409969572344</v>
      </c>
      <c r="P380" s="81">
        <v>8.270155216080477</v>
      </c>
      <c r="Q380" s="81">
        <v>0.46268620713262509</v>
      </c>
      <c r="R380" s="81">
        <v>0</v>
      </c>
      <c r="S380" s="81">
        <v>1.4629849478271448</v>
      </c>
      <c r="T380" s="82"/>
      <c r="U380" s="81">
        <v>395335</v>
      </c>
      <c r="V380" s="81">
        <v>463</v>
      </c>
      <c r="W380" s="81">
        <v>84</v>
      </c>
      <c r="X380" s="81">
        <v>1491</v>
      </c>
      <c r="Y380" s="81">
        <v>2235</v>
      </c>
      <c r="Z380" s="81">
        <v>3588</v>
      </c>
      <c r="AA380" s="81">
        <v>1647</v>
      </c>
      <c r="AB380" s="81">
        <v>6234</v>
      </c>
      <c r="AC380" s="81">
        <v>0</v>
      </c>
      <c r="AD380" s="81">
        <v>1.4629849478271448</v>
      </c>
      <c r="AE380" s="82"/>
      <c r="AF380" s="81">
        <v>3802270.2481925343</v>
      </c>
      <c r="AG380" s="81">
        <v>842680.98099604994</v>
      </c>
      <c r="AH380" s="81">
        <v>861296.6361419668</v>
      </c>
      <c r="AI380" s="81">
        <v>10255532.935926851</v>
      </c>
      <c r="AJ380" s="81">
        <v>13397980.439427903</v>
      </c>
      <c r="AK380" s="81">
        <v>0</v>
      </c>
      <c r="AL380" s="81">
        <v>0</v>
      </c>
      <c r="AM380" s="81">
        <v>855835.04399789241</v>
      </c>
      <c r="AN380" s="81">
        <v>0</v>
      </c>
      <c r="AO380" s="81">
        <v>0</v>
      </c>
      <c r="AP380" s="82"/>
      <c r="AQ380" s="81">
        <v>30</v>
      </c>
      <c r="AR380" s="81">
        <v>2</v>
      </c>
      <c r="AS380" s="81">
        <v>0</v>
      </c>
      <c r="AT380" s="81">
        <v>0</v>
      </c>
      <c r="AU380" s="81">
        <v>0</v>
      </c>
      <c r="AV380" s="81">
        <v>0</v>
      </c>
      <c r="AW380" s="81" t="s">
        <v>564</v>
      </c>
      <c r="AX380" s="82"/>
      <c r="AY380" s="81">
        <v>140.1</v>
      </c>
      <c r="AZ380" s="81">
        <v>99</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2226</v>
      </c>
      <c r="B381" s="80">
        <v>148</v>
      </c>
      <c r="C381" s="80">
        <v>12</v>
      </c>
      <c r="D381" s="80">
        <v>9</v>
      </c>
      <c r="E381" s="80">
        <v>2015</v>
      </c>
      <c r="F381" s="80" t="s">
        <v>91</v>
      </c>
      <c r="G381" s="80" t="s">
        <v>2214</v>
      </c>
      <c r="H381" s="80" t="s">
        <v>2215</v>
      </c>
      <c r="I381" s="177"/>
      <c r="J381" s="81">
        <v>3.8193359416730686</v>
      </c>
      <c r="K381" s="81">
        <v>1.0812892446647133</v>
      </c>
      <c r="L381" s="81">
        <v>3.9215316754149532</v>
      </c>
      <c r="M381" s="81">
        <v>9.3834222433564793</v>
      </c>
      <c r="N381" s="81">
        <v>9.9829385631740006</v>
      </c>
      <c r="O381" s="81">
        <v>6.1257255869470386</v>
      </c>
      <c r="P381" s="81">
        <v>8.2264093542018859</v>
      </c>
      <c r="Q381" s="81">
        <v>0.44720688529000724</v>
      </c>
      <c r="R381" s="81">
        <v>0</v>
      </c>
      <c r="S381" s="81">
        <v>1.0313857569725973</v>
      </c>
      <c r="T381" s="82"/>
      <c r="U381" s="81">
        <v>466071</v>
      </c>
      <c r="V381" s="81">
        <v>463</v>
      </c>
      <c r="W381" s="81">
        <v>84</v>
      </c>
      <c r="X381" s="81">
        <v>1491</v>
      </c>
      <c r="Y381" s="81">
        <v>2303</v>
      </c>
      <c r="Z381" s="81">
        <v>3559</v>
      </c>
      <c r="AA381" s="81">
        <v>1637</v>
      </c>
      <c r="AB381" s="81">
        <v>6155</v>
      </c>
      <c r="AC381" s="81">
        <v>0</v>
      </c>
      <c r="AD381" s="81">
        <v>1.0313857569725973</v>
      </c>
      <c r="AE381" s="82"/>
      <c r="AF381" s="81">
        <v>4062590.1915191412</v>
      </c>
      <c r="AG381" s="81">
        <v>795132.37195227877</v>
      </c>
      <c r="AH381" s="81">
        <v>682086.7606450906</v>
      </c>
      <c r="AI381" s="81">
        <v>10505765.231690507</v>
      </c>
      <c r="AJ381" s="81">
        <v>12620541.237951836</v>
      </c>
      <c r="AK381" s="81">
        <v>0</v>
      </c>
      <c r="AL381" s="81">
        <v>0</v>
      </c>
      <c r="AM381" s="81">
        <v>843516.93074608059</v>
      </c>
      <c r="AN381" s="81">
        <v>0</v>
      </c>
      <c r="AO381" s="81">
        <v>0</v>
      </c>
      <c r="AP381" s="82"/>
      <c r="AQ381" s="81">
        <v>33</v>
      </c>
      <c r="AR381" s="81">
        <v>3</v>
      </c>
      <c r="AS381" s="81">
        <v>0</v>
      </c>
      <c r="AT381" s="81">
        <v>3</v>
      </c>
      <c r="AU381" s="81">
        <v>0</v>
      </c>
      <c r="AV381" s="81">
        <v>0</v>
      </c>
      <c r="AW381" s="81" t="s">
        <v>564</v>
      </c>
      <c r="AX381" s="82"/>
      <c r="AY381" s="81">
        <v>157.5</v>
      </c>
      <c r="AZ381" s="81">
        <v>148.5</v>
      </c>
      <c r="BA381" s="81">
        <v>0</v>
      </c>
      <c r="BB381" s="81">
        <v>8245</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2227</v>
      </c>
      <c r="B382" s="80">
        <v>149</v>
      </c>
      <c r="C382" s="80">
        <v>13</v>
      </c>
      <c r="D382" s="80">
        <v>9</v>
      </c>
      <c r="E382" s="80">
        <v>2016</v>
      </c>
      <c r="F382" s="80" t="s">
        <v>92</v>
      </c>
      <c r="G382" s="80" t="s">
        <v>2214</v>
      </c>
      <c r="H382" s="80" t="s">
        <v>2215</v>
      </c>
      <c r="I382" s="177"/>
      <c r="J382" s="81">
        <v>4.9404566454443666</v>
      </c>
      <c r="K382" s="81">
        <v>1.1107304092175962</v>
      </c>
      <c r="L382" s="81">
        <v>4.2995419181506218</v>
      </c>
      <c r="M382" s="81">
        <v>6.855288265839838</v>
      </c>
      <c r="N382" s="81">
        <v>9.2680244252002097</v>
      </c>
      <c r="O382" s="81">
        <v>6.0853439983016333</v>
      </c>
      <c r="P382" s="81">
        <v>8.1383592395517041</v>
      </c>
      <c r="Q382" s="81">
        <v>0.42633492011048352</v>
      </c>
      <c r="R382" s="81">
        <v>0</v>
      </c>
      <c r="S382" s="81">
        <v>0.53669215909021273</v>
      </c>
      <c r="T382" s="82"/>
      <c r="U382" s="81">
        <v>594086</v>
      </c>
      <c r="V382" s="81">
        <v>463</v>
      </c>
      <c r="W382" s="81">
        <v>84</v>
      </c>
      <c r="X382" s="81">
        <v>1491</v>
      </c>
      <c r="Y382" s="81">
        <v>2298</v>
      </c>
      <c r="Z382" s="81">
        <v>3579</v>
      </c>
      <c r="AA382" s="81">
        <v>1675</v>
      </c>
      <c r="AB382" s="81">
        <v>6036</v>
      </c>
      <c r="AC382" s="81">
        <v>0</v>
      </c>
      <c r="AD382" s="81">
        <v>0.53669215909021273</v>
      </c>
      <c r="AE382" s="82"/>
      <c r="AF382" s="81">
        <v>5486464.2174671162</v>
      </c>
      <c r="AG382" s="81">
        <v>783782.76535883173</v>
      </c>
      <c r="AH382" s="81">
        <v>600106.95064322674</v>
      </c>
      <c r="AI382" s="81">
        <v>9357701.6801189054</v>
      </c>
      <c r="AJ382" s="81">
        <v>11733078.133066339</v>
      </c>
      <c r="AK382" s="81">
        <v>0</v>
      </c>
      <c r="AL382" s="81">
        <v>0</v>
      </c>
      <c r="AM382" s="81">
        <v>827851.13975624496</v>
      </c>
      <c r="AN382" s="81">
        <v>0</v>
      </c>
      <c r="AO382" s="81">
        <v>0</v>
      </c>
      <c r="AP382" s="82"/>
      <c r="AQ382" s="81">
        <v>38</v>
      </c>
      <c r="AR382" s="81">
        <v>3</v>
      </c>
      <c r="AS382" s="81">
        <v>0</v>
      </c>
      <c r="AT382" s="81">
        <v>3</v>
      </c>
      <c r="AU382" s="81">
        <v>0</v>
      </c>
      <c r="AV382" s="81">
        <v>0</v>
      </c>
      <c r="AW382" s="81" t="s">
        <v>564</v>
      </c>
      <c r="AX382" s="82"/>
      <c r="AY382" s="81">
        <v>188.8</v>
      </c>
      <c r="AZ382" s="81">
        <v>148.5</v>
      </c>
      <c r="BA382" s="81">
        <v>0</v>
      </c>
      <c r="BB382" s="81">
        <v>8245</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2228</v>
      </c>
      <c r="B383" s="80">
        <v>150</v>
      </c>
      <c r="C383" s="80">
        <v>14</v>
      </c>
      <c r="D383" s="80">
        <v>9</v>
      </c>
      <c r="E383" s="80">
        <v>2017</v>
      </c>
      <c r="F383" s="80" t="s">
        <v>71</v>
      </c>
      <c r="G383" s="80" t="s">
        <v>2214</v>
      </c>
      <c r="H383" s="80" t="s">
        <v>2215</v>
      </c>
      <c r="I383" s="177"/>
      <c r="J383" s="81">
        <v>4.2688976912983323</v>
      </c>
      <c r="K383" s="81">
        <v>1.141675743604843</v>
      </c>
      <c r="L383" s="81">
        <v>4.4544592943228594</v>
      </c>
      <c r="M383" s="81">
        <v>6.3540464241667642</v>
      </c>
      <c r="N383" s="81">
        <v>9.6595034420870736</v>
      </c>
      <c r="O383" s="81">
        <v>5.9191438043885567</v>
      </c>
      <c r="P383" s="81">
        <v>8.0385262032162519</v>
      </c>
      <c r="Q383" s="81">
        <v>0.39921735106855349</v>
      </c>
      <c r="R383" s="81">
        <v>0</v>
      </c>
      <c r="S383" s="81">
        <v>0.80208946645073842</v>
      </c>
      <c r="T383" s="82"/>
      <c r="U383" s="81">
        <v>542698</v>
      </c>
      <c r="V383" s="81">
        <v>463</v>
      </c>
      <c r="W383" s="81">
        <v>84</v>
      </c>
      <c r="X383" s="81">
        <v>1491</v>
      </c>
      <c r="Y383" s="81">
        <v>2257</v>
      </c>
      <c r="Z383" s="81">
        <v>3539</v>
      </c>
      <c r="AA383" s="81">
        <v>1665</v>
      </c>
      <c r="AB383" s="81">
        <v>5845</v>
      </c>
      <c r="AC383" s="81">
        <v>0</v>
      </c>
      <c r="AD383" s="81">
        <v>0.80208946645073842</v>
      </c>
      <c r="AE383" s="82"/>
      <c r="AF383" s="81">
        <v>4844889.3840077836</v>
      </c>
      <c r="AG383" s="81">
        <v>821026.23424007313</v>
      </c>
      <c r="AH383" s="81">
        <v>840363.56862967508</v>
      </c>
      <c r="AI383" s="81">
        <v>9179396.4119409174</v>
      </c>
      <c r="AJ383" s="81">
        <v>12304467.422528841</v>
      </c>
      <c r="AK383" s="81">
        <v>0</v>
      </c>
      <c r="AL383" s="81">
        <v>0</v>
      </c>
      <c r="AM383" s="81">
        <v>802909.42631538294</v>
      </c>
      <c r="AN383" s="81">
        <v>0</v>
      </c>
      <c r="AO383" s="81">
        <v>0</v>
      </c>
      <c r="AP383" s="82"/>
      <c r="AQ383" s="81">
        <v>43</v>
      </c>
      <c r="AR383" s="81">
        <v>3</v>
      </c>
      <c r="AS383" s="81">
        <v>0</v>
      </c>
      <c r="AT383" s="81">
        <v>3</v>
      </c>
      <c r="AU383" s="81">
        <v>0</v>
      </c>
      <c r="AV383" s="81">
        <v>0</v>
      </c>
      <c r="AW383" s="81" t="s">
        <v>564</v>
      </c>
      <c r="AX383" s="82"/>
      <c r="AY383" s="81">
        <v>214.1</v>
      </c>
      <c r="AZ383" s="81">
        <v>148.5</v>
      </c>
      <c r="BA383" s="81">
        <v>0</v>
      </c>
      <c r="BB383" s="81">
        <v>8245</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2229</v>
      </c>
      <c r="B384" s="80">
        <v>151</v>
      </c>
      <c r="C384" s="80">
        <v>15</v>
      </c>
      <c r="D384" s="80">
        <v>9</v>
      </c>
      <c r="E384" s="80">
        <v>2018</v>
      </c>
      <c r="F384" s="80" t="s">
        <v>93</v>
      </c>
      <c r="G384" s="80" t="s">
        <v>2214</v>
      </c>
      <c r="H384" s="80" t="s">
        <v>2215</v>
      </c>
      <c r="I384" s="177"/>
      <c r="J384" s="81">
        <v>4.4590617631926763</v>
      </c>
      <c r="K384" s="81">
        <v>1.0851533417841177</v>
      </c>
      <c r="L384" s="81">
        <v>4.0392762016231236</v>
      </c>
      <c r="M384" s="81">
        <v>6.7394513879266382</v>
      </c>
      <c r="N384" s="81">
        <v>8.8663647632544631</v>
      </c>
      <c r="O384" s="81">
        <v>5.7242387128078063</v>
      </c>
      <c r="P384" s="81">
        <v>7.8820306426953612</v>
      </c>
      <c r="Q384" s="81">
        <v>0.36335504370410626</v>
      </c>
      <c r="R384" s="81">
        <v>0</v>
      </c>
      <c r="S384" s="81">
        <v>0.49145210599862249</v>
      </c>
      <c r="T384" s="82"/>
      <c r="U384" s="81">
        <v>546693</v>
      </c>
      <c r="V384" s="81">
        <v>463</v>
      </c>
      <c r="W384" s="81">
        <v>84</v>
      </c>
      <c r="X384" s="81">
        <v>1491</v>
      </c>
      <c r="Y384" s="81">
        <v>2257</v>
      </c>
      <c r="Z384" s="81">
        <v>3488</v>
      </c>
      <c r="AA384" s="81">
        <v>1649</v>
      </c>
      <c r="AB384" s="81">
        <v>5733</v>
      </c>
      <c r="AC384" s="81">
        <v>0</v>
      </c>
      <c r="AD384" s="81">
        <v>0.49145210599862249</v>
      </c>
      <c r="AE384" s="82"/>
      <c r="AF384" s="81">
        <v>5106815.8584043542</v>
      </c>
      <c r="AG384" s="81">
        <v>729712.38463981485</v>
      </c>
      <c r="AH384" s="81">
        <v>796775.66744223249</v>
      </c>
      <c r="AI384" s="81">
        <v>9156166.0167955514</v>
      </c>
      <c r="AJ384" s="81">
        <v>11254062.145090559</v>
      </c>
      <c r="AK384" s="81">
        <v>0</v>
      </c>
      <c r="AL384" s="81">
        <v>0</v>
      </c>
      <c r="AM384" s="81">
        <v>789153.81770988274</v>
      </c>
      <c r="AN384" s="81">
        <v>0</v>
      </c>
      <c r="AO384" s="81">
        <v>0</v>
      </c>
      <c r="AP384" s="82"/>
      <c r="AQ384" s="81">
        <v>45</v>
      </c>
      <c r="AR384" s="81">
        <v>4</v>
      </c>
      <c r="AS384" s="81">
        <v>0</v>
      </c>
      <c r="AT384" s="81">
        <v>3</v>
      </c>
      <c r="AU384" s="81">
        <v>0</v>
      </c>
      <c r="AV384" s="81">
        <v>0</v>
      </c>
      <c r="AW384" s="81" t="s">
        <v>564</v>
      </c>
      <c r="AX384" s="82"/>
      <c r="AY384" s="81">
        <v>223</v>
      </c>
      <c r="AZ384" s="81">
        <v>198</v>
      </c>
      <c r="BA384" s="81">
        <v>0</v>
      </c>
      <c r="BB384" s="81">
        <v>8245</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2230</v>
      </c>
      <c r="B385" s="80">
        <v>152</v>
      </c>
      <c r="C385" s="80">
        <v>16</v>
      </c>
      <c r="D385" s="80">
        <v>9</v>
      </c>
      <c r="E385" s="80">
        <v>2019</v>
      </c>
      <c r="F385" s="80" t="s">
        <v>73</v>
      </c>
      <c r="G385" s="80" t="s">
        <v>2214</v>
      </c>
      <c r="H385" s="80" t="s">
        <v>2215</v>
      </c>
      <c r="I385" s="177"/>
      <c r="J385" s="81">
        <v>4.2321204465351041</v>
      </c>
      <c r="K385" s="81">
        <v>1.0044945412790907</v>
      </c>
      <c r="L385" s="81">
        <v>4.0790735401377374</v>
      </c>
      <c r="M385" s="81">
        <v>6.7472043083641422</v>
      </c>
      <c r="N385" s="81">
        <v>8.5448918268012442</v>
      </c>
      <c r="O385" s="81">
        <v>5.5345379575493974</v>
      </c>
      <c r="P385" s="81">
        <v>7.6139849284951842</v>
      </c>
      <c r="Q385" s="81">
        <v>0.34464359170762132</v>
      </c>
      <c r="R385" s="81">
        <v>0</v>
      </c>
      <c r="S385" s="81">
        <v>0.79331450360570654</v>
      </c>
      <c r="T385" s="82"/>
      <c r="U385" s="81">
        <v>519784</v>
      </c>
      <c r="V385" s="81">
        <v>463</v>
      </c>
      <c r="W385" s="81">
        <v>84</v>
      </c>
      <c r="X385" s="81">
        <v>1491</v>
      </c>
      <c r="Y385" s="81">
        <v>2234</v>
      </c>
      <c r="Z385" s="81">
        <v>3465</v>
      </c>
      <c r="AA385" s="81">
        <v>1581</v>
      </c>
      <c r="AB385" s="81">
        <v>5585</v>
      </c>
      <c r="AC385" s="81">
        <v>0</v>
      </c>
      <c r="AD385" s="81">
        <v>0.79331450360570654</v>
      </c>
      <c r="AE385" s="82"/>
      <c r="AF385" s="81">
        <v>5128480.6644480862</v>
      </c>
      <c r="AG385" s="81">
        <v>706577.05509394966</v>
      </c>
      <c r="AH385" s="81">
        <v>836422.74043631589</v>
      </c>
      <c r="AI385" s="81">
        <v>9781887.7221616469</v>
      </c>
      <c r="AJ385" s="81">
        <v>11373416.227286782</v>
      </c>
      <c r="AK385" s="81">
        <v>0</v>
      </c>
      <c r="AL385" s="81">
        <v>0</v>
      </c>
      <c r="AM385" s="81">
        <v>760634.95614251017</v>
      </c>
      <c r="AN385" s="81">
        <v>0</v>
      </c>
      <c r="AO385" s="81">
        <v>0</v>
      </c>
      <c r="AP385" s="82"/>
      <c r="AQ385" s="81">
        <v>49</v>
      </c>
      <c r="AR385" s="81">
        <v>5</v>
      </c>
      <c r="AS385" s="81">
        <v>0</v>
      </c>
      <c r="AT385" s="81">
        <v>3</v>
      </c>
      <c r="AU385" s="81">
        <v>0</v>
      </c>
      <c r="AV385" s="81">
        <v>0</v>
      </c>
      <c r="AW385" s="81" t="s">
        <v>564</v>
      </c>
      <c r="AX385" s="82"/>
      <c r="AY385" s="81">
        <v>243.7</v>
      </c>
      <c r="AZ385" s="81">
        <v>209.6</v>
      </c>
      <c r="BA385" s="81">
        <v>0</v>
      </c>
      <c r="BB385" s="81">
        <v>8245</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2231</v>
      </c>
      <c r="B386" s="80">
        <v>153</v>
      </c>
      <c r="C386" s="80">
        <v>17</v>
      </c>
      <c r="D386" s="80">
        <v>9</v>
      </c>
      <c r="E386" s="80">
        <v>2020</v>
      </c>
      <c r="F386" s="80" t="s">
        <v>218</v>
      </c>
      <c r="G386" s="174" t="s">
        <v>2214</v>
      </c>
      <c r="H386" s="80" t="s">
        <v>2215</v>
      </c>
      <c r="I386" s="177"/>
      <c r="J386" s="81">
        <v>4.0770851533307937</v>
      </c>
      <c r="K386" s="81">
        <v>0.91902110187154462</v>
      </c>
      <c r="L386" s="81">
        <v>2.5411099597133897</v>
      </c>
      <c r="M386" s="81">
        <v>5.2771850762228665</v>
      </c>
      <c r="N386" s="81">
        <v>7.5219515305821858</v>
      </c>
      <c r="O386" s="81">
        <v>4.8084548137825438</v>
      </c>
      <c r="P386" s="81">
        <v>7.3226321170294959</v>
      </c>
      <c r="Q386" s="81">
        <v>0.31999312930027879</v>
      </c>
      <c r="R386" s="81">
        <v>0</v>
      </c>
      <c r="S386" s="81">
        <v>0.60779345219873526</v>
      </c>
      <c r="T386" s="82"/>
      <c r="U386" s="81">
        <v>528632</v>
      </c>
      <c r="V386" s="81">
        <v>420</v>
      </c>
      <c r="W386" s="81">
        <v>64</v>
      </c>
      <c r="X386" s="81">
        <v>1396</v>
      </c>
      <c r="Y386" s="81">
        <v>2205</v>
      </c>
      <c r="Z386" s="81">
        <v>3436</v>
      </c>
      <c r="AA386" s="81">
        <v>1652</v>
      </c>
      <c r="AB386" s="81">
        <v>5427</v>
      </c>
      <c r="AC386" s="81">
        <v>0</v>
      </c>
      <c r="AD386" s="81">
        <v>0.60779345219873526</v>
      </c>
      <c r="AE386" s="82"/>
      <c r="AF386" s="81">
        <v>4953031.6570615023</v>
      </c>
      <c r="AG386" s="81">
        <v>628851.446327026</v>
      </c>
      <c r="AH386" s="81">
        <v>525036.2399431197</v>
      </c>
      <c r="AI386" s="81">
        <v>7835977.502870677</v>
      </c>
      <c r="AJ386" s="81">
        <v>10663885.024339145</v>
      </c>
      <c r="AK386" s="81"/>
      <c r="AL386" s="81"/>
      <c r="AM386" s="81">
        <v>708283.79522758035</v>
      </c>
      <c r="AN386" s="81"/>
      <c r="AO386" s="81"/>
      <c r="AP386" s="82"/>
      <c r="AQ386" s="81">
        <v>55</v>
      </c>
      <c r="AR386" s="81">
        <v>9</v>
      </c>
      <c r="AS386" s="81">
        <v>0</v>
      </c>
      <c r="AT386" s="81">
        <v>3</v>
      </c>
      <c r="AU386" s="81">
        <v>0</v>
      </c>
      <c r="AV386" s="81">
        <v>0</v>
      </c>
      <c r="AW386" s="81">
        <v>0</v>
      </c>
      <c r="AX386" s="82"/>
      <c r="AY386" s="81">
        <v>283</v>
      </c>
      <c r="AZ386" s="81">
        <v>407.6</v>
      </c>
      <c r="BA386" s="81">
        <v>0</v>
      </c>
      <c r="BB386" s="81">
        <v>8245</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2232</v>
      </c>
      <c r="B387" s="80">
        <v>153</v>
      </c>
      <c r="C387" s="80">
        <v>18</v>
      </c>
      <c r="D387" s="80">
        <v>9</v>
      </c>
      <c r="E387" s="80">
        <v>2021</v>
      </c>
      <c r="F387" s="80" t="s">
        <v>75</v>
      </c>
      <c r="G387" s="174" t="s">
        <v>2214</v>
      </c>
      <c r="H387" s="80" t="s">
        <v>2215</v>
      </c>
      <c r="I387" s="177"/>
      <c r="J387" s="81">
        <v>3.6034800409280532</v>
      </c>
      <c r="K387" s="81">
        <v>1.0064764687890593</v>
      </c>
      <c r="L387" s="81">
        <v>2.0926136862015223</v>
      </c>
      <c r="M387" s="81">
        <v>5.7576285267492135</v>
      </c>
      <c r="N387" s="81">
        <v>7.9111388069669735</v>
      </c>
      <c r="O387" s="81">
        <v>4.6249796025422327</v>
      </c>
      <c r="P387" s="81">
        <v>7.5179128220851386</v>
      </c>
      <c r="Q387" s="81">
        <v>0.31559873911890729</v>
      </c>
      <c r="R387" s="81">
        <v>0</v>
      </c>
      <c r="S387" s="81">
        <v>0.38932001040772529</v>
      </c>
      <c r="T387" s="82"/>
      <c r="U387" s="81">
        <v>484603</v>
      </c>
      <c r="V387" s="81">
        <v>420</v>
      </c>
      <c r="W387" s="81">
        <v>64</v>
      </c>
      <c r="X387" s="81">
        <v>1396</v>
      </c>
      <c r="Y387" s="81">
        <v>2176</v>
      </c>
      <c r="Z387" s="81">
        <v>3403</v>
      </c>
      <c r="AA387" s="81">
        <v>1654</v>
      </c>
      <c r="AB387" s="81">
        <v>5289</v>
      </c>
      <c r="AC387" s="81">
        <v>0</v>
      </c>
      <c r="AD387" s="81">
        <v>0.38932001040772529</v>
      </c>
      <c r="AE387" s="82"/>
      <c r="AF387" s="81">
        <v>4431972.0206631962</v>
      </c>
      <c r="AG387" s="81">
        <v>673378.24297156511</v>
      </c>
      <c r="AH387" s="81">
        <v>419245.32031487598</v>
      </c>
      <c r="AI387" s="81">
        <v>8632304.8513613548</v>
      </c>
      <c r="AJ387" s="81">
        <v>10623218.03016163</v>
      </c>
      <c r="AK387" s="81">
        <v>0</v>
      </c>
      <c r="AL387" s="81">
        <v>0</v>
      </c>
      <c r="AM387" s="81">
        <v>694254.70261546958</v>
      </c>
      <c r="AN387" s="81">
        <v>0</v>
      </c>
      <c r="AO387" s="81">
        <v>0</v>
      </c>
      <c r="AP387" s="82"/>
      <c r="AQ387" s="81">
        <v>60</v>
      </c>
      <c r="AR387" s="81">
        <v>9</v>
      </c>
      <c r="AS387" s="81">
        <v>0</v>
      </c>
      <c r="AT387" s="81">
        <v>3</v>
      </c>
      <c r="AU387" s="81">
        <v>0</v>
      </c>
      <c r="AV387" s="81">
        <v>0</v>
      </c>
      <c r="AW387" s="81"/>
      <c r="AX387" s="82"/>
      <c r="AY387" s="81">
        <v>314.5</v>
      </c>
      <c r="AZ387" s="81">
        <v>407.6</v>
      </c>
      <c r="BA387" s="81">
        <v>0</v>
      </c>
      <c r="BB387" s="81">
        <v>8245</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2233</v>
      </c>
      <c r="B388" s="80">
        <v>153</v>
      </c>
      <c r="C388" s="80">
        <v>19</v>
      </c>
      <c r="D388" s="80">
        <v>9</v>
      </c>
      <c r="E388" s="80">
        <v>2022</v>
      </c>
      <c r="F388" s="80" t="s">
        <v>568</v>
      </c>
      <c r="G388" s="80" t="s">
        <v>2214</v>
      </c>
      <c r="H388" s="80" t="s">
        <v>2215</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62</v>
      </c>
      <c r="AR388" s="81">
        <v>9</v>
      </c>
      <c r="AS388" s="81">
        <v>0</v>
      </c>
      <c r="AT388" s="81">
        <v>3</v>
      </c>
      <c r="AU388" s="81">
        <v>0</v>
      </c>
      <c r="AV388" s="81">
        <v>0</v>
      </c>
      <c r="AW388" s="81"/>
      <c r="AX388" s="82"/>
      <c r="AY388" s="81">
        <v>330.5</v>
      </c>
      <c r="AZ388" s="81">
        <v>407.6</v>
      </c>
      <c r="BA388" s="81">
        <v>0</v>
      </c>
      <c r="BB388" s="81">
        <v>8245</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2234</v>
      </c>
      <c r="B389" s="80">
        <v>137</v>
      </c>
      <c r="C389" s="80">
        <v>1</v>
      </c>
      <c r="D389" s="80">
        <v>9</v>
      </c>
      <c r="E389" s="80">
        <v>1990</v>
      </c>
      <c r="F389" s="80" t="s">
        <v>562</v>
      </c>
      <c r="G389" s="80" t="s">
        <v>1673</v>
      </c>
      <c r="H389" s="80" t="s">
        <v>1674</v>
      </c>
      <c r="I389" s="177"/>
      <c r="J389" s="81">
        <v>4.5792111141614518</v>
      </c>
      <c r="K389" s="81">
        <v>0.92911355335348345</v>
      </c>
      <c r="L389" s="81">
        <v>0.85495539729420444</v>
      </c>
      <c r="M389" s="81">
        <v>4.9146236446412681</v>
      </c>
      <c r="N389" s="81">
        <v>7.3997465619961558</v>
      </c>
      <c r="O389" s="81">
        <v>3.3770009973786785</v>
      </c>
      <c r="P389" s="81">
        <v>5.6834306068361036</v>
      </c>
      <c r="Q389" s="81">
        <v>0.27782904740745312</v>
      </c>
      <c r="R389" s="81">
        <v>0</v>
      </c>
      <c r="S389" s="81">
        <v>0.2262395851264262</v>
      </c>
      <c r="T389" s="82"/>
      <c r="U389" s="81">
        <v>128568</v>
      </c>
      <c r="V389" s="81">
        <v>170</v>
      </c>
      <c r="W389" s="81">
        <v>10</v>
      </c>
      <c r="X389" s="81">
        <v>1648</v>
      </c>
      <c r="Y389" s="81">
        <v>1583</v>
      </c>
      <c r="Z389" s="81">
        <v>1389</v>
      </c>
      <c r="AA389" s="81">
        <v>1380</v>
      </c>
      <c r="AB389" s="81">
        <v>4511</v>
      </c>
      <c r="AC389" s="81">
        <v>0</v>
      </c>
      <c r="AD389" s="81">
        <v>0.2262395851264262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2235</v>
      </c>
      <c r="B390" s="80">
        <v>138</v>
      </c>
      <c r="C390" s="80">
        <v>2</v>
      </c>
      <c r="D390" s="80">
        <v>9</v>
      </c>
      <c r="E390" s="80">
        <v>2005</v>
      </c>
      <c r="F390" s="80" t="s">
        <v>565</v>
      </c>
      <c r="G390" s="80" t="s">
        <v>1673</v>
      </c>
      <c r="H390" s="80" t="s">
        <v>1674</v>
      </c>
      <c r="I390" s="177"/>
      <c r="J390" s="81">
        <v>1.8374715577542395</v>
      </c>
      <c r="K390" s="81">
        <v>0.54091828920504015</v>
      </c>
      <c r="L390" s="81">
        <v>1.2387547088653208</v>
      </c>
      <c r="M390" s="81">
        <v>9.932442329825804</v>
      </c>
      <c r="N390" s="81">
        <v>9.9274880633043647</v>
      </c>
      <c r="O390" s="81">
        <v>5.4961902745567146</v>
      </c>
      <c r="P390" s="81">
        <v>5.7276477356509776</v>
      </c>
      <c r="Q390" s="81">
        <v>0.27501429990716364</v>
      </c>
      <c r="R390" s="81">
        <v>0</v>
      </c>
      <c r="S390" s="81">
        <v>0</v>
      </c>
      <c r="T390" s="82"/>
      <c r="U390" s="81">
        <v>56751</v>
      </c>
      <c r="V390" s="81">
        <v>165</v>
      </c>
      <c r="W390" s="81">
        <v>11</v>
      </c>
      <c r="X390" s="81">
        <v>1613</v>
      </c>
      <c r="Y390" s="81">
        <v>2024</v>
      </c>
      <c r="Z390" s="81">
        <v>2616</v>
      </c>
      <c r="AA390" s="81">
        <v>1139</v>
      </c>
      <c r="AB390" s="81">
        <v>4668</v>
      </c>
      <c r="AC390" s="81">
        <v>0</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2236</v>
      </c>
      <c r="B391" s="80">
        <v>139</v>
      </c>
      <c r="C391" s="80">
        <v>3</v>
      </c>
      <c r="D391" s="80">
        <v>9</v>
      </c>
      <c r="E391" s="80">
        <v>2006</v>
      </c>
      <c r="F391" s="80" t="s">
        <v>566</v>
      </c>
      <c r="G391" s="80" t="s">
        <v>1673</v>
      </c>
      <c r="H391" s="80" t="s">
        <v>1674</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2237</v>
      </c>
      <c r="B392" s="80">
        <v>140</v>
      </c>
      <c r="C392" s="80">
        <v>4</v>
      </c>
      <c r="D392" s="80">
        <v>9</v>
      </c>
      <c r="E392" s="80">
        <v>2007</v>
      </c>
      <c r="F392" s="80" t="s">
        <v>567</v>
      </c>
      <c r="G392" s="80" t="s">
        <v>1673</v>
      </c>
      <c r="H392" s="80" t="s">
        <v>1674</v>
      </c>
      <c r="I392" s="177"/>
      <c r="J392" s="81">
        <v>1.7386610024230671</v>
      </c>
      <c r="K392" s="81">
        <v>0.38771814383285197</v>
      </c>
      <c r="L392" s="81">
        <v>1.6413763315016379</v>
      </c>
      <c r="M392" s="81">
        <v>8.283739748354968</v>
      </c>
      <c r="N392" s="81">
        <v>10.190060858738118</v>
      </c>
      <c r="O392" s="81">
        <v>5.3052673046341265</v>
      </c>
      <c r="P392" s="81">
        <v>5.765240092327808</v>
      </c>
      <c r="Q392" s="81">
        <v>0.29030843252723704</v>
      </c>
      <c r="R392" s="81">
        <v>0</v>
      </c>
      <c r="S392" s="81">
        <v>0</v>
      </c>
      <c r="T392" s="82"/>
      <c r="U392" s="81">
        <v>57098</v>
      </c>
      <c r="V392" s="81">
        <v>129</v>
      </c>
      <c r="W392" s="81">
        <v>20</v>
      </c>
      <c r="X392" s="81">
        <v>1685</v>
      </c>
      <c r="Y392" s="81">
        <v>2083</v>
      </c>
      <c r="Z392" s="81">
        <v>2625</v>
      </c>
      <c r="AA392" s="81">
        <v>1129</v>
      </c>
      <c r="AB392" s="81">
        <v>4667</v>
      </c>
      <c r="AC392" s="81">
        <v>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2238</v>
      </c>
      <c r="B393" s="80">
        <v>141</v>
      </c>
      <c r="C393" s="80">
        <v>5</v>
      </c>
      <c r="D393" s="80">
        <v>9</v>
      </c>
      <c r="E393" s="80">
        <v>2008</v>
      </c>
      <c r="F393" s="80" t="s">
        <v>84</v>
      </c>
      <c r="G393" s="80" t="s">
        <v>1673</v>
      </c>
      <c r="H393" s="80" t="s">
        <v>1674</v>
      </c>
      <c r="I393" s="177"/>
      <c r="J393" s="81">
        <v>1.5801534640223418</v>
      </c>
      <c r="K393" s="81">
        <v>0.3402837269069548</v>
      </c>
      <c r="L393" s="81">
        <v>1.4172665135417766</v>
      </c>
      <c r="M393" s="81">
        <v>9.6927776654500271</v>
      </c>
      <c r="N393" s="81">
        <v>10.500743635268197</v>
      </c>
      <c r="O393" s="81">
        <v>5.2835300502777844</v>
      </c>
      <c r="P393" s="81">
        <v>5.7229649752933094</v>
      </c>
      <c r="Q393" s="81">
        <v>0.28598235045166553</v>
      </c>
      <c r="R393" s="81">
        <v>0</v>
      </c>
      <c r="S393" s="81">
        <v>0</v>
      </c>
      <c r="T393" s="82"/>
      <c r="U393" s="81">
        <v>54523</v>
      </c>
      <c r="V393" s="81">
        <v>129</v>
      </c>
      <c r="W393" s="81">
        <v>20</v>
      </c>
      <c r="X393" s="81">
        <v>1685</v>
      </c>
      <c r="Y393" s="81">
        <v>2118</v>
      </c>
      <c r="Z393" s="81">
        <v>2706</v>
      </c>
      <c r="AA393" s="81">
        <v>1122</v>
      </c>
      <c r="AB393" s="81">
        <v>4673</v>
      </c>
      <c r="AC393" s="81">
        <v>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2239</v>
      </c>
      <c r="B394" s="80">
        <v>142</v>
      </c>
      <c r="C394" s="80">
        <v>6</v>
      </c>
      <c r="D394" s="80">
        <v>9</v>
      </c>
      <c r="E394" s="80">
        <v>2009</v>
      </c>
      <c r="F394" s="80" t="s">
        <v>85</v>
      </c>
      <c r="G394" s="80" t="s">
        <v>1673</v>
      </c>
      <c r="H394" s="80" t="s">
        <v>1674</v>
      </c>
      <c r="I394" s="177"/>
      <c r="J394" s="81">
        <v>1.4007715523986599</v>
      </c>
      <c r="K394" s="81">
        <v>0.29506692258728551</v>
      </c>
      <c r="L394" s="81">
        <v>1.4223084070985905</v>
      </c>
      <c r="M394" s="81">
        <v>6.6683519092411752</v>
      </c>
      <c r="N394" s="81">
        <v>9.0449462032365382</v>
      </c>
      <c r="O394" s="81">
        <v>5.4141795521317793</v>
      </c>
      <c r="P394" s="81">
        <v>5.6044193588114819</v>
      </c>
      <c r="Q394" s="81">
        <v>0.271786290720404</v>
      </c>
      <c r="R394" s="81">
        <v>0</v>
      </c>
      <c r="S394" s="81">
        <v>0</v>
      </c>
      <c r="T394" s="82"/>
      <c r="U394" s="81">
        <v>48810</v>
      </c>
      <c r="V394" s="81">
        <v>137</v>
      </c>
      <c r="W394" s="81">
        <v>23</v>
      </c>
      <c r="X394" s="81">
        <v>1464</v>
      </c>
      <c r="Y394" s="81">
        <v>2124</v>
      </c>
      <c r="Z394" s="81">
        <v>2737</v>
      </c>
      <c r="AA394" s="81">
        <v>1128</v>
      </c>
      <c r="AB394" s="81">
        <v>4662</v>
      </c>
      <c r="AC394" s="81">
        <v>0</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2240</v>
      </c>
      <c r="B395" s="80">
        <v>143</v>
      </c>
      <c r="C395" s="80">
        <v>7</v>
      </c>
      <c r="D395" s="80">
        <v>9</v>
      </c>
      <c r="E395" s="80">
        <v>2010</v>
      </c>
      <c r="F395" s="80" t="s">
        <v>86</v>
      </c>
      <c r="G395" s="80" t="s">
        <v>1673</v>
      </c>
      <c r="H395" s="80" t="s">
        <v>1674</v>
      </c>
      <c r="I395" s="177"/>
      <c r="J395" s="81">
        <v>0.98269063560888481</v>
      </c>
      <c r="K395" s="81">
        <v>0.30772713024406051</v>
      </c>
      <c r="L395" s="81">
        <v>1.2948727784457412</v>
      </c>
      <c r="M395" s="81">
        <v>5.9691049794175024</v>
      </c>
      <c r="N395" s="81">
        <v>9.0693351114807932</v>
      </c>
      <c r="O395" s="81">
        <v>5.3044705578681635</v>
      </c>
      <c r="P395" s="81">
        <v>5.7785416038937374</v>
      </c>
      <c r="Q395" s="81">
        <v>0.28400706507378787</v>
      </c>
      <c r="R395" s="81">
        <v>0</v>
      </c>
      <c r="S395" s="81">
        <v>0</v>
      </c>
      <c r="T395" s="82"/>
      <c r="U395" s="81">
        <v>38331</v>
      </c>
      <c r="V395" s="81">
        <v>137</v>
      </c>
      <c r="W395" s="81">
        <v>23</v>
      </c>
      <c r="X395" s="81">
        <v>1464</v>
      </c>
      <c r="Y395" s="81">
        <v>2166</v>
      </c>
      <c r="Z395" s="81">
        <v>2694</v>
      </c>
      <c r="AA395" s="81">
        <v>1134</v>
      </c>
      <c r="AB395" s="81">
        <v>4668</v>
      </c>
      <c r="AC395" s="81">
        <v>0</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7.9329999999999998</v>
      </c>
      <c r="BL395" s="81">
        <v>0</v>
      </c>
      <c r="BM395" s="82"/>
      <c r="BN395" s="81">
        <v>0</v>
      </c>
      <c r="BO395" s="81">
        <v>0</v>
      </c>
      <c r="BP395" s="81">
        <v>0</v>
      </c>
      <c r="BQ395" s="81">
        <v>0</v>
      </c>
      <c r="BR395" s="81">
        <v>1</v>
      </c>
      <c r="BS395" s="81">
        <v>0</v>
      </c>
      <c r="BT395"/>
      <c r="BU395" s="80">
        <v>7.9329999999999998</v>
      </c>
      <c r="BV395" s="80">
        <v>0</v>
      </c>
      <c r="BW395" s="80">
        <v>0</v>
      </c>
      <c r="BX395" s="80">
        <v>0</v>
      </c>
      <c r="BY395" s="80">
        <v>0</v>
      </c>
      <c r="BZ395" s="80">
        <v>0</v>
      </c>
      <c r="CA395" s="80">
        <v>0</v>
      </c>
      <c r="CB395" s="80">
        <v>0</v>
      </c>
      <c r="CC395" s="80">
        <v>0</v>
      </c>
    </row>
    <row r="396" spans="1:81">
      <c r="A396" s="80" t="s">
        <v>2241</v>
      </c>
      <c r="B396" s="80">
        <v>144</v>
      </c>
      <c r="C396" s="80">
        <v>8</v>
      </c>
      <c r="D396" s="80">
        <v>9</v>
      </c>
      <c r="E396" s="80">
        <v>2011</v>
      </c>
      <c r="F396" s="80" t="s">
        <v>87</v>
      </c>
      <c r="G396" s="80" t="s">
        <v>1673</v>
      </c>
      <c r="H396" s="80" t="s">
        <v>1674</v>
      </c>
      <c r="I396" s="177"/>
      <c r="J396" s="81">
        <v>0</v>
      </c>
      <c r="K396" s="81">
        <v>0.4311829487404974</v>
      </c>
      <c r="L396" s="81">
        <v>1.2082106529891337</v>
      </c>
      <c r="M396" s="81">
        <v>7.5406577698294655</v>
      </c>
      <c r="N396" s="81">
        <v>11.103044887781016</v>
      </c>
      <c r="O396" s="81">
        <v>5.2514222124122245</v>
      </c>
      <c r="P396" s="81">
        <v>5.5026847216263919</v>
      </c>
      <c r="Q396" s="81">
        <v>0.33145218538687227</v>
      </c>
      <c r="R396" s="81">
        <v>0</v>
      </c>
      <c r="S396" s="81">
        <v>0</v>
      </c>
      <c r="T396" s="82"/>
      <c r="U396" s="81">
        <v>0</v>
      </c>
      <c r="V396" s="81">
        <v>137</v>
      </c>
      <c r="W396" s="81">
        <v>23</v>
      </c>
      <c r="X396" s="81">
        <v>1464</v>
      </c>
      <c r="Y396" s="81">
        <v>2203</v>
      </c>
      <c r="Z396" s="81">
        <v>2725</v>
      </c>
      <c r="AA396" s="81">
        <v>1112</v>
      </c>
      <c r="AB396" s="81">
        <v>4723</v>
      </c>
      <c r="AC396" s="81">
        <v>0</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7.1740000000000004</v>
      </c>
      <c r="BL396" s="81">
        <v>0</v>
      </c>
      <c r="BM396" s="82"/>
      <c r="BN396" s="81">
        <v>0</v>
      </c>
      <c r="BO396" s="81">
        <v>0</v>
      </c>
      <c r="BP396" s="81">
        <v>0</v>
      </c>
      <c r="BQ396" s="81">
        <v>0</v>
      </c>
      <c r="BR396" s="81">
        <v>1</v>
      </c>
      <c r="BS396" s="81">
        <v>0</v>
      </c>
      <c r="BT396"/>
      <c r="BU396" s="80">
        <v>7.1740000000000004</v>
      </c>
      <c r="BV396" s="80">
        <v>0</v>
      </c>
      <c r="BW396" s="80">
        <v>0</v>
      </c>
      <c r="BX396" s="80">
        <v>0</v>
      </c>
      <c r="BY396" s="80">
        <v>0</v>
      </c>
      <c r="BZ396" s="80">
        <v>0</v>
      </c>
      <c r="CA396" s="80">
        <v>0</v>
      </c>
      <c r="CB396" s="80">
        <v>0</v>
      </c>
      <c r="CC396" s="80">
        <v>0</v>
      </c>
    </row>
    <row r="397" spans="1:81">
      <c r="A397" s="80" t="s">
        <v>2242</v>
      </c>
      <c r="B397" s="80">
        <v>145</v>
      </c>
      <c r="C397" s="80">
        <v>9</v>
      </c>
      <c r="D397" s="80">
        <v>9</v>
      </c>
      <c r="E397" s="80">
        <v>2012</v>
      </c>
      <c r="F397" s="80" t="s">
        <v>88</v>
      </c>
      <c r="G397" s="80" t="s">
        <v>1673</v>
      </c>
      <c r="H397" s="80" t="s">
        <v>1674</v>
      </c>
      <c r="I397" s="177"/>
      <c r="J397" s="81">
        <v>1.248736444092035</v>
      </c>
      <c r="K397" s="81">
        <v>0.48574426819870481</v>
      </c>
      <c r="L397" s="81">
        <v>1.2190486217631404</v>
      </c>
      <c r="M397" s="81">
        <v>9.3654729909178087</v>
      </c>
      <c r="N397" s="81">
        <v>12.82242190609726</v>
      </c>
      <c r="O397" s="81">
        <v>5.3133437361214897</v>
      </c>
      <c r="P397" s="81">
        <v>5.6136187309003587</v>
      </c>
      <c r="Q397" s="81">
        <v>0.3675108421658837</v>
      </c>
      <c r="R397" s="81">
        <v>0</v>
      </c>
      <c r="S397" s="81">
        <v>0</v>
      </c>
      <c r="T397" s="82"/>
      <c r="U397" s="81">
        <v>43953</v>
      </c>
      <c r="V397" s="81">
        <v>137</v>
      </c>
      <c r="W397" s="81">
        <v>23</v>
      </c>
      <c r="X397" s="81">
        <v>1464</v>
      </c>
      <c r="Y397" s="81">
        <v>2316</v>
      </c>
      <c r="Z397" s="81">
        <v>2779</v>
      </c>
      <c r="AA397" s="81">
        <v>1128</v>
      </c>
      <c r="AB397" s="81">
        <v>4820</v>
      </c>
      <c r="AC397" s="81">
        <v>0</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8.1240000000000006</v>
      </c>
      <c r="BL397" s="81">
        <v>0</v>
      </c>
      <c r="BM397" s="82"/>
      <c r="BN397" s="81">
        <v>0</v>
      </c>
      <c r="BO397" s="81">
        <v>0</v>
      </c>
      <c r="BP397" s="81">
        <v>0</v>
      </c>
      <c r="BQ397" s="81">
        <v>0</v>
      </c>
      <c r="BR397" s="81">
        <v>1</v>
      </c>
      <c r="BS397" s="81">
        <v>0</v>
      </c>
      <c r="BT397"/>
      <c r="BU397" s="80">
        <v>8.1240000000000006</v>
      </c>
      <c r="BV397" s="80">
        <v>0</v>
      </c>
      <c r="BW397" s="80">
        <v>0</v>
      </c>
      <c r="BX397" s="80">
        <v>0</v>
      </c>
      <c r="BY397" s="80">
        <v>0</v>
      </c>
      <c r="BZ397" s="80">
        <v>0</v>
      </c>
      <c r="CA397" s="80">
        <v>0</v>
      </c>
      <c r="CB397" s="80">
        <v>0</v>
      </c>
      <c r="CC397" s="80">
        <v>0</v>
      </c>
    </row>
    <row r="398" spans="1:81">
      <c r="A398" s="80" t="s">
        <v>2243</v>
      </c>
      <c r="B398" s="80">
        <v>146</v>
      </c>
      <c r="C398" s="80">
        <v>10</v>
      </c>
      <c r="D398" s="80">
        <v>9</v>
      </c>
      <c r="E398" s="80">
        <v>2013</v>
      </c>
      <c r="F398" s="80" t="s">
        <v>89</v>
      </c>
      <c r="G398" s="80" t="s">
        <v>1673</v>
      </c>
      <c r="H398" s="80" t="s">
        <v>1674</v>
      </c>
      <c r="I398" s="177"/>
      <c r="J398" s="81">
        <v>1.2994584939537002</v>
      </c>
      <c r="K398" s="81">
        <v>0.40146929452370106</v>
      </c>
      <c r="L398" s="81">
        <v>1.0765160569777459</v>
      </c>
      <c r="M398" s="81">
        <v>8.7101137931657036</v>
      </c>
      <c r="N398" s="81">
        <v>12.501750145881987</v>
      </c>
      <c r="O398" s="81">
        <v>5.2656159892495831</v>
      </c>
      <c r="P398" s="81">
        <v>5.5998026966610581</v>
      </c>
      <c r="Q398" s="81">
        <v>0.37571913931895173</v>
      </c>
      <c r="R398" s="81">
        <v>0</v>
      </c>
      <c r="S398" s="81">
        <v>0</v>
      </c>
      <c r="T398" s="82"/>
      <c r="U398" s="81">
        <v>46571</v>
      </c>
      <c r="V398" s="81">
        <v>137</v>
      </c>
      <c r="W398" s="81">
        <v>23</v>
      </c>
      <c r="X398" s="81">
        <v>1464</v>
      </c>
      <c r="Y398" s="81">
        <v>2330</v>
      </c>
      <c r="Z398" s="81">
        <v>2877</v>
      </c>
      <c r="AA398" s="81">
        <v>1121</v>
      </c>
      <c r="AB398" s="81">
        <v>4857</v>
      </c>
      <c r="AC398" s="81">
        <v>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9.9039999999999999</v>
      </c>
      <c r="BL398" s="81">
        <v>0</v>
      </c>
      <c r="BM398" s="82"/>
      <c r="BN398" s="81">
        <v>0</v>
      </c>
      <c r="BO398" s="81">
        <v>0</v>
      </c>
      <c r="BP398" s="81">
        <v>0</v>
      </c>
      <c r="BQ398" s="81">
        <v>0</v>
      </c>
      <c r="BR398" s="81">
        <v>1</v>
      </c>
      <c r="BS398" s="81">
        <v>0</v>
      </c>
      <c r="BT398"/>
      <c r="BU398" s="80">
        <v>9.9039999999999999</v>
      </c>
      <c r="BV398" s="80">
        <v>0</v>
      </c>
      <c r="BW398" s="80">
        <v>0</v>
      </c>
      <c r="BX398" s="80">
        <v>0</v>
      </c>
      <c r="BY398" s="80">
        <v>0</v>
      </c>
      <c r="BZ398" s="80">
        <v>0</v>
      </c>
      <c r="CA398" s="80">
        <v>0</v>
      </c>
      <c r="CB398" s="80">
        <v>0</v>
      </c>
      <c r="CC398" s="80">
        <v>0</v>
      </c>
    </row>
    <row r="399" spans="1:81">
      <c r="A399" s="80" t="s">
        <v>2244</v>
      </c>
      <c r="B399" s="80">
        <v>147</v>
      </c>
      <c r="C399" s="80">
        <v>11</v>
      </c>
      <c r="D399" s="80">
        <v>9</v>
      </c>
      <c r="E399" s="80">
        <v>2014</v>
      </c>
      <c r="F399" s="80" t="s">
        <v>90</v>
      </c>
      <c r="G399" s="80" t="s">
        <v>1673</v>
      </c>
      <c r="H399" s="80" t="s">
        <v>1674</v>
      </c>
      <c r="I399" s="177"/>
      <c r="J399" s="81">
        <v>1.5372663009570517</v>
      </c>
      <c r="K399" s="81">
        <v>0.53625480456947194</v>
      </c>
      <c r="L399" s="81">
        <v>4.3101878216647247</v>
      </c>
      <c r="M399" s="81">
        <v>10.807642900025828</v>
      </c>
      <c r="N399" s="81">
        <v>13.646802803114824</v>
      </c>
      <c r="O399" s="81">
        <v>5.0986353637325887</v>
      </c>
      <c r="P399" s="81">
        <v>5.774546750754431</v>
      </c>
      <c r="Q399" s="81">
        <v>0.36983724256366229</v>
      </c>
      <c r="R399" s="81">
        <v>0</v>
      </c>
      <c r="S399" s="81">
        <v>0</v>
      </c>
      <c r="T399" s="82"/>
      <c r="U399" s="81">
        <v>61188</v>
      </c>
      <c r="V399" s="81">
        <v>159</v>
      </c>
      <c r="W399" s="81">
        <v>94</v>
      </c>
      <c r="X399" s="81">
        <v>1727</v>
      </c>
      <c r="Y399" s="81">
        <v>2402</v>
      </c>
      <c r="Z399" s="81">
        <v>2934</v>
      </c>
      <c r="AA399" s="81">
        <v>1150</v>
      </c>
      <c r="AB399" s="81">
        <v>4983</v>
      </c>
      <c r="AC399" s="81">
        <v>0</v>
      </c>
      <c r="AD399" s="81">
        <v>0</v>
      </c>
      <c r="AE399" s="82"/>
      <c r="AF399" s="81">
        <v>498324.45825653948</v>
      </c>
      <c r="AG399" s="81">
        <v>376287.12238109508</v>
      </c>
      <c r="AH399" s="81">
        <v>701052.4943097455</v>
      </c>
      <c r="AI399" s="81">
        <v>11373009.558134831</v>
      </c>
      <c r="AJ399" s="81">
        <v>10330944.050689019</v>
      </c>
      <c r="AK399" s="81">
        <v>0</v>
      </c>
      <c r="AL399" s="81">
        <v>0</v>
      </c>
      <c r="AM399" s="81">
        <v>684091.43795981677</v>
      </c>
      <c r="AN399" s="81">
        <v>0</v>
      </c>
      <c r="AO399" s="81">
        <v>0</v>
      </c>
      <c r="AP399" s="82"/>
      <c r="AQ399" s="81">
        <v>8</v>
      </c>
      <c r="AR399" s="81">
        <v>1</v>
      </c>
      <c r="AS399" s="81">
        <v>0</v>
      </c>
      <c r="AT399" s="81">
        <v>2</v>
      </c>
      <c r="AU399" s="81">
        <v>0</v>
      </c>
      <c r="AV399" s="81">
        <v>0</v>
      </c>
      <c r="AW399" s="81" t="s">
        <v>564</v>
      </c>
      <c r="AX399" s="82"/>
      <c r="AY399" s="81">
        <v>50.599999999999994</v>
      </c>
      <c r="AZ399" s="81">
        <v>11.8</v>
      </c>
      <c r="BA399" s="81">
        <v>0</v>
      </c>
      <c r="BB399" s="81">
        <v>14850</v>
      </c>
      <c r="BC399" s="81">
        <v>0</v>
      </c>
      <c r="BD399" s="81">
        <v>0</v>
      </c>
      <c r="BE399" s="81" t="s">
        <v>564</v>
      </c>
      <c r="BF399" s="82"/>
      <c r="BG399" s="81">
        <v>0</v>
      </c>
      <c r="BH399" s="81">
        <v>0</v>
      </c>
      <c r="BI399" s="81">
        <v>0</v>
      </c>
      <c r="BJ399" s="81">
        <v>0</v>
      </c>
      <c r="BK399" s="81">
        <v>10.249000000000001</v>
      </c>
      <c r="BL399" s="81">
        <v>0</v>
      </c>
      <c r="BM399" s="82"/>
      <c r="BN399" s="81">
        <v>0</v>
      </c>
      <c r="BO399" s="81">
        <v>0</v>
      </c>
      <c r="BP399" s="81">
        <v>0</v>
      </c>
      <c r="BQ399" s="81">
        <v>0</v>
      </c>
      <c r="BR399" s="81">
        <v>1</v>
      </c>
      <c r="BS399" s="81">
        <v>0</v>
      </c>
      <c r="BT399"/>
      <c r="BU399" s="80">
        <v>10.249000000000001</v>
      </c>
      <c r="BV399" s="80">
        <v>0</v>
      </c>
      <c r="BW399" s="80">
        <v>0</v>
      </c>
      <c r="BX399" s="80">
        <v>0</v>
      </c>
      <c r="BY399" s="80">
        <v>0</v>
      </c>
      <c r="BZ399" s="80">
        <v>0</v>
      </c>
      <c r="CA399" s="80">
        <v>0</v>
      </c>
      <c r="CB399" s="80">
        <v>0</v>
      </c>
      <c r="CC399" s="80">
        <v>0</v>
      </c>
    </row>
    <row r="400" spans="1:81">
      <c r="A400" s="80" t="s">
        <v>2245</v>
      </c>
      <c r="B400" s="80">
        <v>148</v>
      </c>
      <c r="C400" s="80">
        <v>12</v>
      </c>
      <c r="D400" s="80">
        <v>9</v>
      </c>
      <c r="E400" s="80">
        <v>2015</v>
      </c>
      <c r="F400" s="80" t="s">
        <v>91</v>
      </c>
      <c r="G400" s="80" t="s">
        <v>1673</v>
      </c>
      <c r="H400" s="80" t="s">
        <v>1674</v>
      </c>
      <c r="I400" s="177"/>
      <c r="J400" s="81">
        <v>1.7750505809573625</v>
      </c>
      <c r="K400" s="81">
        <v>0.51421261240011706</v>
      </c>
      <c r="L400" s="81">
        <v>4.5369223371859473</v>
      </c>
      <c r="M400" s="81">
        <v>10.457181751661603</v>
      </c>
      <c r="N400" s="81">
        <v>13.203697331850838</v>
      </c>
      <c r="O400" s="81">
        <v>5.1532515895811839</v>
      </c>
      <c r="P400" s="81">
        <v>5.8092420363209412</v>
      </c>
      <c r="Q400" s="81">
        <v>0.36735629764846084</v>
      </c>
      <c r="R400" s="81">
        <v>0</v>
      </c>
      <c r="S400" s="81">
        <v>0</v>
      </c>
      <c r="T400" s="82"/>
      <c r="U400" s="81">
        <v>70837</v>
      </c>
      <c r="V400" s="81">
        <v>159</v>
      </c>
      <c r="W400" s="81">
        <v>94</v>
      </c>
      <c r="X400" s="81">
        <v>1727</v>
      </c>
      <c r="Y400" s="81">
        <v>2525</v>
      </c>
      <c r="Z400" s="81">
        <v>2994</v>
      </c>
      <c r="AA400" s="81">
        <v>1156</v>
      </c>
      <c r="AB400" s="81">
        <v>5056</v>
      </c>
      <c r="AC400" s="81">
        <v>0</v>
      </c>
      <c r="AD400" s="81">
        <v>0</v>
      </c>
      <c r="AE400" s="82"/>
      <c r="AF400" s="81">
        <v>546670.42034929257</v>
      </c>
      <c r="AG400" s="81">
        <v>342578.6586515762</v>
      </c>
      <c r="AH400" s="81">
        <v>586632.51677003445</v>
      </c>
      <c r="AI400" s="81">
        <v>10983860.17061034</v>
      </c>
      <c r="AJ400" s="81">
        <v>10422075.647766771</v>
      </c>
      <c r="AK400" s="81">
        <v>0</v>
      </c>
      <c r="AL400" s="81">
        <v>0</v>
      </c>
      <c r="AM400" s="81">
        <v>692903.59087769035</v>
      </c>
      <c r="AN400" s="81">
        <v>0</v>
      </c>
      <c r="AO400" s="81">
        <v>0</v>
      </c>
      <c r="AP400" s="82"/>
      <c r="AQ400" s="81">
        <v>9</v>
      </c>
      <c r="AR400" s="81">
        <v>1</v>
      </c>
      <c r="AS400" s="81">
        <v>0</v>
      </c>
      <c r="AT400" s="81">
        <v>2</v>
      </c>
      <c r="AU400" s="81">
        <v>0</v>
      </c>
      <c r="AV400" s="81">
        <v>0</v>
      </c>
      <c r="AW400" s="81" t="s">
        <v>564</v>
      </c>
      <c r="AX400" s="82"/>
      <c r="AY400" s="81">
        <v>56.099999999999994</v>
      </c>
      <c r="AZ400" s="81">
        <v>11.8</v>
      </c>
      <c r="BA400" s="81">
        <v>0</v>
      </c>
      <c r="BB400" s="81">
        <v>15231.2</v>
      </c>
      <c r="BC400" s="81">
        <v>0</v>
      </c>
      <c r="BD400" s="81">
        <v>0</v>
      </c>
      <c r="BE400" s="81" t="s">
        <v>564</v>
      </c>
      <c r="BF400" s="82"/>
      <c r="BG400" s="81">
        <v>0</v>
      </c>
      <c r="BH400" s="81">
        <v>0</v>
      </c>
      <c r="BI400" s="81">
        <v>0</v>
      </c>
      <c r="BJ400" s="81">
        <v>0</v>
      </c>
      <c r="BK400" s="81">
        <v>11.05</v>
      </c>
      <c r="BL400" s="81">
        <v>0</v>
      </c>
      <c r="BM400" s="82"/>
      <c r="BN400" s="81">
        <v>0</v>
      </c>
      <c r="BO400" s="81">
        <v>0</v>
      </c>
      <c r="BP400" s="81">
        <v>0</v>
      </c>
      <c r="BQ400" s="81">
        <v>0</v>
      </c>
      <c r="BR400" s="81">
        <v>1</v>
      </c>
      <c r="BS400" s="81">
        <v>0</v>
      </c>
      <c r="BT400"/>
      <c r="BU400" s="80">
        <v>11.05</v>
      </c>
      <c r="BV400" s="80">
        <v>0</v>
      </c>
      <c r="BW400" s="80">
        <v>0</v>
      </c>
      <c r="BX400" s="80">
        <v>0</v>
      </c>
      <c r="BY400" s="80">
        <v>0</v>
      </c>
      <c r="BZ400" s="80">
        <v>0</v>
      </c>
      <c r="CA400" s="80">
        <v>0</v>
      </c>
      <c r="CB400" s="80">
        <v>0</v>
      </c>
      <c r="CC400" s="80">
        <v>0</v>
      </c>
    </row>
    <row r="401" spans="1:81">
      <c r="A401" s="80" t="s">
        <v>2246</v>
      </c>
      <c r="B401" s="80">
        <v>149</v>
      </c>
      <c r="C401" s="80">
        <v>13</v>
      </c>
      <c r="D401" s="80">
        <v>9</v>
      </c>
      <c r="E401" s="80">
        <v>2016</v>
      </c>
      <c r="F401" s="80" t="s">
        <v>92</v>
      </c>
      <c r="G401" s="80" t="s">
        <v>1673</v>
      </c>
      <c r="H401" s="80" t="s">
        <v>1674</v>
      </c>
      <c r="I401" s="177"/>
      <c r="J401" s="81">
        <v>2.0130782367637048</v>
      </c>
      <c r="K401" s="81">
        <v>0.48504547446642354</v>
      </c>
      <c r="L401" s="81">
        <v>4.8787711505912679</v>
      </c>
      <c r="M401" s="81">
        <v>8.9658205939356375</v>
      </c>
      <c r="N401" s="81">
        <v>13.985650306549555</v>
      </c>
      <c r="O401" s="81">
        <v>5.2505007730526518</v>
      </c>
      <c r="P401" s="81">
        <v>6.6807426593334878</v>
      </c>
      <c r="Q401" s="81">
        <v>0.36318988721141587</v>
      </c>
      <c r="R401" s="81">
        <v>0</v>
      </c>
      <c r="S401" s="81">
        <v>0</v>
      </c>
      <c r="T401" s="82"/>
      <c r="U401" s="81">
        <v>76469</v>
      </c>
      <c r="V401" s="81">
        <v>159</v>
      </c>
      <c r="W401" s="81">
        <v>94</v>
      </c>
      <c r="X401" s="81">
        <v>1727</v>
      </c>
      <c r="Y401" s="81">
        <v>2630</v>
      </c>
      <c r="Z401" s="81">
        <v>3088</v>
      </c>
      <c r="AA401" s="81">
        <v>1375</v>
      </c>
      <c r="AB401" s="81">
        <v>5142</v>
      </c>
      <c r="AC401" s="81">
        <v>0</v>
      </c>
      <c r="AD401" s="81">
        <v>0</v>
      </c>
      <c r="AE401" s="82"/>
      <c r="AF401" s="81">
        <v>630830.70158001734</v>
      </c>
      <c r="AG401" s="81">
        <v>326547.52271145611</v>
      </c>
      <c r="AH401" s="81">
        <v>497199.96463356027</v>
      </c>
      <c r="AI401" s="81">
        <v>10964082.3852765</v>
      </c>
      <c r="AJ401" s="81">
        <v>11298993.37941665</v>
      </c>
      <c r="AK401" s="81">
        <v>0</v>
      </c>
      <c r="AL401" s="81">
        <v>0</v>
      </c>
      <c r="AM401" s="81">
        <v>705237.00474264589</v>
      </c>
      <c r="AN401" s="81">
        <v>0</v>
      </c>
      <c r="AO401" s="81">
        <v>0</v>
      </c>
      <c r="AP401" s="82"/>
      <c r="AQ401" s="81">
        <v>9</v>
      </c>
      <c r="AR401" s="81">
        <v>1</v>
      </c>
      <c r="AS401" s="81">
        <v>0</v>
      </c>
      <c r="AT401" s="81">
        <v>2</v>
      </c>
      <c r="AU401" s="81">
        <v>0</v>
      </c>
      <c r="AV401" s="81">
        <v>0</v>
      </c>
      <c r="AW401" s="81" t="s">
        <v>564</v>
      </c>
      <c r="AX401" s="82"/>
      <c r="AY401" s="81">
        <v>56.099999999999987</v>
      </c>
      <c r="AZ401" s="81">
        <v>11.8</v>
      </c>
      <c r="BA401" s="81">
        <v>0</v>
      </c>
      <c r="BB401" s="81">
        <v>15231.2</v>
      </c>
      <c r="BC401" s="81">
        <v>0</v>
      </c>
      <c r="BD401" s="81">
        <v>0</v>
      </c>
      <c r="BE401" s="81" t="s">
        <v>564</v>
      </c>
      <c r="BF401" s="82"/>
      <c r="BG401" s="81">
        <v>0</v>
      </c>
      <c r="BH401" s="81">
        <v>0</v>
      </c>
      <c r="BI401" s="81">
        <v>0</v>
      </c>
      <c r="BJ401" s="81">
        <v>0</v>
      </c>
      <c r="BK401" s="81">
        <v>11.436999999999999</v>
      </c>
      <c r="BL401" s="81">
        <v>0</v>
      </c>
      <c r="BM401" s="82"/>
      <c r="BN401" s="81">
        <v>0</v>
      </c>
      <c r="BO401" s="81">
        <v>0</v>
      </c>
      <c r="BP401" s="81">
        <v>0</v>
      </c>
      <c r="BQ401" s="81">
        <v>0</v>
      </c>
      <c r="BR401" s="81">
        <v>1</v>
      </c>
      <c r="BS401" s="81">
        <v>0</v>
      </c>
      <c r="BT401"/>
      <c r="BU401" s="80">
        <v>11.436999999999999</v>
      </c>
      <c r="BV401" s="80">
        <v>0</v>
      </c>
      <c r="BW401" s="80">
        <v>0</v>
      </c>
      <c r="BX401" s="80">
        <v>0</v>
      </c>
      <c r="BY401" s="80">
        <v>0</v>
      </c>
      <c r="BZ401" s="80">
        <v>0</v>
      </c>
      <c r="CA401" s="80">
        <v>0</v>
      </c>
      <c r="CB401" s="80">
        <v>0</v>
      </c>
      <c r="CC401" s="80">
        <v>0</v>
      </c>
    </row>
    <row r="402" spans="1:81">
      <c r="A402" s="80" t="s">
        <v>2247</v>
      </c>
      <c r="B402" s="80">
        <v>150</v>
      </c>
      <c r="C402" s="80">
        <v>14</v>
      </c>
      <c r="D402" s="80">
        <v>9</v>
      </c>
      <c r="E402" s="80">
        <v>2017</v>
      </c>
      <c r="F402" s="80" t="s">
        <v>71</v>
      </c>
      <c r="G402" s="80" t="s">
        <v>1673</v>
      </c>
      <c r="H402" s="80" t="s">
        <v>1674</v>
      </c>
      <c r="I402" s="177"/>
      <c r="J402" s="81">
        <v>0</v>
      </c>
      <c r="K402" s="81">
        <v>0.49564385000813443</v>
      </c>
      <c r="L402" s="81">
        <v>4.4041157739495462</v>
      </c>
      <c r="M402" s="81">
        <v>8.989938386717462</v>
      </c>
      <c r="N402" s="81">
        <v>14.029211260772611</v>
      </c>
      <c r="O402" s="81">
        <v>5.2952837764041165</v>
      </c>
      <c r="P402" s="81">
        <v>6.8122285121550332</v>
      </c>
      <c r="Q402" s="81">
        <v>0.35536832807693475</v>
      </c>
      <c r="R402" s="81">
        <v>0</v>
      </c>
      <c r="S402" s="81">
        <v>0</v>
      </c>
      <c r="T402" s="82"/>
      <c r="U402" s="81">
        <v>0</v>
      </c>
      <c r="V402" s="81">
        <v>159</v>
      </c>
      <c r="W402" s="81">
        <v>94</v>
      </c>
      <c r="X402" s="81">
        <v>1727</v>
      </c>
      <c r="Y402" s="81">
        <v>2696</v>
      </c>
      <c r="Z402" s="81">
        <v>3166</v>
      </c>
      <c r="AA402" s="81">
        <v>1411</v>
      </c>
      <c r="AB402" s="81">
        <v>5203</v>
      </c>
      <c r="AC402" s="81">
        <v>0</v>
      </c>
      <c r="AD402" s="81">
        <v>0</v>
      </c>
      <c r="AE402" s="82"/>
      <c r="AF402" s="81">
        <v>0</v>
      </c>
      <c r="AG402" s="81">
        <v>327496.32226734498</v>
      </c>
      <c r="AH402" s="81">
        <v>607382.36213434616</v>
      </c>
      <c r="AI402" s="81">
        <v>10692824.08557204</v>
      </c>
      <c r="AJ402" s="81">
        <v>10150227.60728034</v>
      </c>
      <c r="AK402" s="81">
        <v>0</v>
      </c>
      <c r="AL402" s="81">
        <v>0</v>
      </c>
      <c r="AM402" s="81">
        <v>714719.88795875758</v>
      </c>
      <c r="AN402" s="81">
        <v>0</v>
      </c>
      <c r="AO402" s="81">
        <v>0</v>
      </c>
      <c r="AP402" s="82"/>
      <c r="AQ402" s="81">
        <v>11</v>
      </c>
      <c r="AR402" s="81">
        <v>1</v>
      </c>
      <c r="AS402" s="81">
        <v>0</v>
      </c>
      <c r="AT402" s="81">
        <v>2</v>
      </c>
      <c r="AU402" s="81">
        <v>0</v>
      </c>
      <c r="AV402" s="81">
        <v>0</v>
      </c>
      <c r="AW402" s="81" t="s">
        <v>564</v>
      </c>
      <c r="AX402" s="82"/>
      <c r="AY402" s="81">
        <v>68</v>
      </c>
      <c r="AZ402" s="81">
        <v>11.8</v>
      </c>
      <c r="BA402" s="81">
        <v>0</v>
      </c>
      <c r="BB402" s="81">
        <v>15231.2</v>
      </c>
      <c r="BC402" s="81">
        <v>0</v>
      </c>
      <c r="BD402" s="81">
        <v>0</v>
      </c>
      <c r="BE402" s="81" t="s">
        <v>564</v>
      </c>
      <c r="BF402" s="82"/>
      <c r="BG402" s="81">
        <v>0</v>
      </c>
      <c r="BH402" s="81">
        <v>0</v>
      </c>
      <c r="BI402" s="81">
        <v>0</v>
      </c>
      <c r="BJ402" s="81">
        <v>0</v>
      </c>
      <c r="BK402" s="81">
        <v>11.021000000000001</v>
      </c>
      <c r="BL402" s="81">
        <v>0</v>
      </c>
      <c r="BM402" s="82"/>
      <c r="BN402" s="81">
        <v>0</v>
      </c>
      <c r="BO402" s="81">
        <v>0</v>
      </c>
      <c r="BP402" s="81">
        <v>0</v>
      </c>
      <c r="BQ402" s="81">
        <v>0</v>
      </c>
      <c r="BR402" s="81">
        <v>1</v>
      </c>
      <c r="BS402" s="81">
        <v>0</v>
      </c>
      <c r="BT402"/>
      <c r="BU402" s="80">
        <v>11.021000000000001</v>
      </c>
      <c r="BV402" s="80">
        <v>0</v>
      </c>
      <c r="BW402" s="80">
        <v>0</v>
      </c>
      <c r="BX402" s="80">
        <v>0</v>
      </c>
      <c r="BY402" s="80">
        <v>0</v>
      </c>
      <c r="BZ402" s="80">
        <v>0</v>
      </c>
      <c r="CA402" s="80">
        <v>0</v>
      </c>
      <c r="CB402" s="80">
        <v>0</v>
      </c>
      <c r="CC402" s="80">
        <v>0</v>
      </c>
    </row>
    <row r="403" spans="1:81">
      <c r="A403" s="80" t="s">
        <v>2248</v>
      </c>
      <c r="B403" s="80">
        <v>151</v>
      </c>
      <c r="C403" s="80">
        <v>15</v>
      </c>
      <c r="D403" s="80">
        <v>9</v>
      </c>
      <c r="E403" s="80">
        <v>2018</v>
      </c>
      <c r="F403" s="80" t="s">
        <v>93</v>
      </c>
      <c r="G403" s="80" t="s">
        <v>1673</v>
      </c>
      <c r="H403" s="80" t="s">
        <v>1674</v>
      </c>
      <c r="I403" s="177"/>
      <c r="J403" s="81">
        <v>4.8797355979368833</v>
      </c>
      <c r="K403" s="81">
        <v>0.46131017718131623</v>
      </c>
      <c r="L403" s="81">
        <v>4.040208956969499</v>
      </c>
      <c r="M403" s="81">
        <v>9.034277449493171</v>
      </c>
      <c r="N403" s="81">
        <v>13.26619871659525</v>
      </c>
      <c r="O403" s="81">
        <v>5.3369335705421417</v>
      </c>
      <c r="P403" s="81">
        <v>6.9690725755305261</v>
      </c>
      <c r="Q403" s="81">
        <v>0.33578493311431273</v>
      </c>
      <c r="R403" s="81">
        <v>0</v>
      </c>
      <c r="S403" s="81">
        <v>0</v>
      </c>
      <c r="T403" s="82"/>
      <c r="U403" s="81">
        <v>190579</v>
      </c>
      <c r="V403" s="81">
        <v>159</v>
      </c>
      <c r="W403" s="81">
        <v>94</v>
      </c>
      <c r="X403" s="81">
        <v>1727</v>
      </c>
      <c r="Y403" s="81">
        <v>2769</v>
      </c>
      <c r="Z403" s="81">
        <v>3252</v>
      </c>
      <c r="AA403" s="81">
        <v>1458</v>
      </c>
      <c r="AB403" s="81">
        <v>5298</v>
      </c>
      <c r="AC403" s="81">
        <v>0</v>
      </c>
      <c r="AD403" s="81">
        <v>0</v>
      </c>
      <c r="AE403" s="82"/>
      <c r="AF403" s="81">
        <v>1550793.476309695</v>
      </c>
      <c r="AG403" s="81">
        <v>296305.82736966963</v>
      </c>
      <c r="AH403" s="81">
        <v>572457.95104669908</v>
      </c>
      <c r="AI403" s="81">
        <v>10930250.38004257</v>
      </c>
      <c r="AJ403" s="81">
        <v>10103741.329581849</v>
      </c>
      <c r="AK403" s="81">
        <v>0</v>
      </c>
      <c r="AL403" s="81">
        <v>0</v>
      </c>
      <c r="AM403" s="81">
        <v>729275.58455031563</v>
      </c>
      <c r="AN403" s="81">
        <v>0</v>
      </c>
      <c r="AO403" s="81">
        <v>0</v>
      </c>
      <c r="AP403" s="82"/>
      <c r="AQ403" s="81">
        <v>13</v>
      </c>
      <c r="AR403" s="81">
        <v>1</v>
      </c>
      <c r="AS403" s="81">
        <v>0</v>
      </c>
      <c r="AT403" s="81">
        <v>2</v>
      </c>
      <c r="AU403" s="81">
        <v>0</v>
      </c>
      <c r="AV403" s="81">
        <v>0</v>
      </c>
      <c r="AW403" s="81" t="s">
        <v>564</v>
      </c>
      <c r="AX403" s="82"/>
      <c r="AY403" s="81">
        <v>85.7</v>
      </c>
      <c r="AZ403" s="81">
        <v>12</v>
      </c>
      <c r="BA403" s="81">
        <v>0</v>
      </c>
      <c r="BB403" s="81">
        <v>15231</v>
      </c>
      <c r="BC403" s="81">
        <v>0</v>
      </c>
      <c r="BD403" s="81">
        <v>0</v>
      </c>
      <c r="BE403" s="81" t="s">
        <v>564</v>
      </c>
      <c r="BF403" s="82"/>
      <c r="BG403" s="81">
        <v>0</v>
      </c>
      <c r="BH403" s="81">
        <v>0</v>
      </c>
      <c r="BI403" s="81">
        <v>0</v>
      </c>
      <c r="BJ403" s="81">
        <v>0</v>
      </c>
      <c r="BK403" s="81">
        <v>11.673999999999999</v>
      </c>
      <c r="BL403" s="81">
        <v>0</v>
      </c>
      <c r="BM403" s="82"/>
      <c r="BN403" s="81">
        <v>0</v>
      </c>
      <c r="BO403" s="81">
        <v>0</v>
      </c>
      <c r="BP403" s="81">
        <v>0</v>
      </c>
      <c r="BQ403" s="81">
        <v>0</v>
      </c>
      <c r="BR403" s="81">
        <v>1</v>
      </c>
      <c r="BS403" s="81">
        <v>0</v>
      </c>
      <c r="BT403"/>
      <c r="BU403" s="80">
        <v>11.673999999999999</v>
      </c>
      <c r="BV403" s="80">
        <v>0</v>
      </c>
      <c r="BW403" s="80">
        <v>0</v>
      </c>
      <c r="BX403" s="80">
        <v>0</v>
      </c>
      <c r="BY403" s="80">
        <v>0</v>
      </c>
      <c r="BZ403" s="80">
        <v>0</v>
      </c>
      <c r="CA403" s="80">
        <v>0</v>
      </c>
      <c r="CB403" s="80">
        <v>0</v>
      </c>
      <c r="CC403" s="80">
        <v>0</v>
      </c>
    </row>
    <row r="404" spans="1:81">
      <c r="A404" s="80" t="s">
        <v>2249</v>
      </c>
      <c r="B404" s="80">
        <v>152</v>
      </c>
      <c r="C404" s="80">
        <v>16</v>
      </c>
      <c r="D404" s="80">
        <v>9</v>
      </c>
      <c r="E404" s="80">
        <v>2019</v>
      </c>
      <c r="F404" s="80" t="s">
        <v>73</v>
      </c>
      <c r="G404" s="80" t="s">
        <v>1673</v>
      </c>
      <c r="H404" s="80" t="s">
        <v>1674</v>
      </c>
      <c r="I404" s="177"/>
      <c r="J404" s="81">
        <v>5.2760559082122827</v>
      </c>
      <c r="K404" s="81">
        <v>0.42806187574982069</v>
      </c>
      <c r="L404" s="81">
        <v>4.0583104716606799</v>
      </c>
      <c r="M404" s="81">
        <v>8.1045672112325686</v>
      </c>
      <c r="N404" s="81">
        <v>14.099356989698517</v>
      </c>
      <c r="O404" s="81">
        <v>5.2917530312730596</v>
      </c>
      <c r="P404" s="81">
        <v>6.1499422856978807</v>
      </c>
      <c r="Q404" s="81">
        <v>0.33341259194203726</v>
      </c>
      <c r="R404" s="81">
        <v>0</v>
      </c>
      <c r="S404" s="81">
        <v>0</v>
      </c>
      <c r="T404" s="82"/>
      <c r="U404" s="81">
        <v>216762</v>
      </c>
      <c r="V404" s="81">
        <v>159</v>
      </c>
      <c r="W404" s="81">
        <v>94</v>
      </c>
      <c r="X404" s="81">
        <v>1727</v>
      </c>
      <c r="Y404" s="81">
        <v>2907</v>
      </c>
      <c r="Z404" s="81">
        <v>3313</v>
      </c>
      <c r="AA404" s="81">
        <v>1277</v>
      </c>
      <c r="AB404" s="81">
        <v>5403</v>
      </c>
      <c r="AC404" s="81">
        <v>0</v>
      </c>
      <c r="AD404" s="81">
        <v>0</v>
      </c>
      <c r="AE404" s="82"/>
      <c r="AF404" s="81">
        <v>1730807.7435151751</v>
      </c>
      <c r="AG404" s="81">
        <v>296218.08289842919</v>
      </c>
      <c r="AH404" s="81">
        <v>618083.59270904842</v>
      </c>
      <c r="AI404" s="81">
        <v>10710737.99518769</v>
      </c>
      <c r="AJ404" s="81">
        <v>10788059.224306336</v>
      </c>
      <c r="AK404" s="81">
        <v>0</v>
      </c>
      <c r="AL404" s="81">
        <v>0</v>
      </c>
      <c r="AM404" s="81">
        <v>735847.92623777664</v>
      </c>
      <c r="AN404" s="81">
        <v>0</v>
      </c>
      <c r="AO404" s="81">
        <v>0</v>
      </c>
      <c r="AP404" s="82"/>
      <c r="AQ404" s="81">
        <v>14</v>
      </c>
      <c r="AR404" s="81">
        <v>1</v>
      </c>
      <c r="AS404" s="81">
        <v>0</v>
      </c>
      <c r="AT404" s="81">
        <v>2</v>
      </c>
      <c r="AU404" s="81">
        <v>0</v>
      </c>
      <c r="AV404" s="81">
        <v>0</v>
      </c>
      <c r="AW404" s="81" t="s">
        <v>564</v>
      </c>
      <c r="AX404" s="82"/>
      <c r="AY404" s="81">
        <v>89.8</v>
      </c>
      <c r="AZ404" s="81">
        <v>11.8</v>
      </c>
      <c r="BA404" s="81">
        <v>0</v>
      </c>
      <c r="BB404" s="81">
        <v>15231.2</v>
      </c>
      <c r="BC404" s="81">
        <v>0</v>
      </c>
      <c r="BD404" s="81">
        <v>0</v>
      </c>
      <c r="BE404" s="81" t="s">
        <v>564</v>
      </c>
      <c r="BF404" s="82"/>
      <c r="BG404" s="81">
        <v>0</v>
      </c>
      <c r="BH404" s="81">
        <v>0</v>
      </c>
      <c r="BI404" s="81">
        <v>0</v>
      </c>
      <c r="BJ404" s="81">
        <v>0</v>
      </c>
      <c r="BK404" s="81">
        <v>12.337999999999999</v>
      </c>
      <c r="BL404" s="81">
        <v>0</v>
      </c>
      <c r="BM404" s="82"/>
      <c r="BN404" s="81">
        <v>0</v>
      </c>
      <c r="BO404" s="81">
        <v>0</v>
      </c>
      <c r="BP404" s="81">
        <v>0</v>
      </c>
      <c r="BQ404" s="81">
        <v>0</v>
      </c>
      <c r="BR404" s="81">
        <v>1</v>
      </c>
      <c r="BS404" s="81">
        <v>0</v>
      </c>
      <c r="BT404"/>
      <c r="BU404" s="80">
        <v>12.337999999999999</v>
      </c>
      <c r="BV404" s="80">
        <v>0</v>
      </c>
      <c r="BW404" s="80">
        <v>0</v>
      </c>
      <c r="BX404" s="80">
        <v>0</v>
      </c>
      <c r="BY404" s="80">
        <v>0</v>
      </c>
      <c r="BZ404" s="80">
        <v>0</v>
      </c>
      <c r="CA404" s="80">
        <v>0</v>
      </c>
      <c r="CB404" s="80">
        <v>0</v>
      </c>
      <c r="CC404" s="80">
        <v>0</v>
      </c>
    </row>
    <row r="405" spans="1:81">
      <c r="A405" s="80" t="s">
        <v>2250</v>
      </c>
      <c r="B405" s="80">
        <v>153</v>
      </c>
      <c r="C405" s="80">
        <v>17</v>
      </c>
      <c r="D405" s="80">
        <v>9</v>
      </c>
      <c r="E405" s="80">
        <v>2020</v>
      </c>
      <c r="F405" s="80" t="s">
        <v>218</v>
      </c>
      <c r="G405" s="80" t="s">
        <v>1673</v>
      </c>
      <c r="H405" s="80" t="s">
        <v>1674</v>
      </c>
      <c r="I405" s="177"/>
      <c r="J405" s="81">
        <v>4.7238875638789732</v>
      </c>
      <c r="K405" s="81">
        <v>0.43648625225820303</v>
      </c>
      <c r="L405" s="81">
        <v>2.4779783776877173</v>
      </c>
      <c r="M405" s="81">
        <v>9.2645949968223231</v>
      </c>
      <c r="N405" s="81">
        <v>11.398075183125107</v>
      </c>
      <c r="O405" s="81">
        <v>4.5789476573621899</v>
      </c>
      <c r="P405" s="81">
        <v>6.7641262775950421</v>
      </c>
      <c r="Q405" s="81">
        <v>0.29458000257678146</v>
      </c>
      <c r="R405" s="81">
        <v>0</v>
      </c>
      <c r="S405" s="81">
        <v>0</v>
      </c>
      <c r="T405" s="82"/>
      <c r="U405" s="81">
        <v>220003</v>
      </c>
      <c r="V405" s="81">
        <v>150</v>
      </c>
      <c r="W405" s="81">
        <v>51</v>
      </c>
      <c r="X405" s="81">
        <v>2076</v>
      </c>
      <c r="Y405" s="81">
        <v>2564</v>
      </c>
      <c r="Z405" s="81">
        <v>3272</v>
      </c>
      <c r="AA405" s="81">
        <v>1526</v>
      </c>
      <c r="AB405" s="81">
        <v>4996</v>
      </c>
      <c r="AC405" s="81">
        <v>0</v>
      </c>
      <c r="AD405" s="81">
        <v>0</v>
      </c>
      <c r="AE405" s="82"/>
      <c r="AF405" s="81">
        <v>1717763.059245748</v>
      </c>
      <c r="AG405" s="81">
        <v>279657.00194085541</v>
      </c>
      <c r="AH405" s="81">
        <v>363391.28698782506</v>
      </c>
      <c r="AI405" s="81">
        <v>11919731.122141549</v>
      </c>
      <c r="AJ405" s="81">
        <v>9714019.6898191199</v>
      </c>
      <c r="AK405" s="81"/>
      <c r="AL405" s="81"/>
      <c r="AM405" s="81">
        <v>652033.50671770622</v>
      </c>
      <c r="AN405" s="81"/>
      <c r="AO405" s="81"/>
      <c r="AP405" s="82"/>
      <c r="AQ405" s="81">
        <v>14</v>
      </c>
      <c r="AR405" s="81">
        <v>1</v>
      </c>
      <c r="AS405" s="81">
        <v>0</v>
      </c>
      <c r="AT405" s="81">
        <v>2</v>
      </c>
      <c r="AU405" s="81">
        <v>0</v>
      </c>
      <c r="AV405" s="81">
        <v>0</v>
      </c>
      <c r="AW405" s="81">
        <v>0</v>
      </c>
      <c r="AX405" s="82"/>
      <c r="AY405" s="81">
        <v>89.8</v>
      </c>
      <c r="AZ405" s="81">
        <v>11.8</v>
      </c>
      <c r="BA405" s="81">
        <v>0</v>
      </c>
      <c r="BB405" s="81">
        <v>15231.2</v>
      </c>
      <c r="BC405" s="81">
        <v>0</v>
      </c>
      <c r="BD405" s="81">
        <v>0</v>
      </c>
      <c r="BE405" s="81">
        <v>0</v>
      </c>
      <c r="BF405" s="82"/>
      <c r="BG405" s="81">
        <v>0</v>
      </c>
      <c r="BH405" s="81">
        <v>0</v>
      </c>
      <c r="BI405" s="81">
        <v>0</v>
      </c>
      <c r="BJ405" s="81">
        <v>0</v>
      </c>
      <c r="BK405" s="81">
        <v>8.0709999999999997</v>
      </c>
      <c r="BL405" s="81">
        <v>0</v>
      </c>
      <c r="BM405" s="82"/>
      <c r="BN405" s="81">
        <v>0</v>
      </c>
      <c r="BO405" s="81">
        <v>0</v>
      </c>
      <c r="BP405" s="81">
        <v>0</v>
      </c>
      <c r="BQ405" s="81">
        <v>0</v>
      </c>
      <c r="BR405" s="81">
        <v>1</v>
      </c>
      <c r="BS405" s="81">
        <v>0</v>
      </c>
      <c r="BT405"/>
      <c r="BU405" s="80">
        <v>8.0709999999999997</v>
      </c>
      <c r="BV405" s="80">
        <v>0</v>
      </c>
      <c r="BW405" s="80">
        <v>0</v>
      </c>
      <c r="BX405" s="80">
        <v>0</v>
      </c>
      <c r="BY405" s="80">
        <v>0</v>
      </c>
      <c r="BZ405" s="80">
        <v>0</v>
      </c>
      <c r="CA405" s="80">
        <v>0</v>
      </c>
      <c r="CB405" s="80">
        <v>0</v>
      </c>
      <c r="CC405" s="80">
        <v>0</v>
      </c>
    </row>
    <row r="406" spans="1:81">
      <c r="A406" s="80" t="s">
        <v>1677</v>
      </c>
      <c r="B406" s="80">
        <v>153</v>
      </c>
      <c r="C406" s="80">
        <v>18</v>
      </c>
      <c r="D406" s="80">
        <v>9</v>
      </c>
      <c r="E406" s="80">
        <v>2021</v>
      </c>
      <c r="F406" s="80" t="s">
        <v>75</v>
      </c>
      <c r="G406" s="174" t="s">
        <v>1673</v>
      </c>
      <c r="H406" s="80" t="s">
        <v>1674</v>
      </c>
      <c r="I406" s="177"/>
      <c r="J406" s="81">
        <v>4.6768220632135069</v>
      </c>
      <c r="K406" s="81">
        <v>0.42045742205894565</v>
      </c>
      <c r="L406" s="81">
        <v>2.2613756703387073</v>
      </c>
      <c r="M406" s="81">
        <v>9.357535512253456</v>
      </c>
      <c r="N406" s="81">
        <v>10.768001811606391</v>
      </c>
      <c r="O406" s="81">
        <v>4.4333480644997829</v>
      </c>
      <c r="P406" s="81">
        <v>6.9815683764950247</v>
      </c>
      <c r="Q406" s="81">
        <v>0.29513166263605883</v>
      </c>
      <c r="R406" s="81">
        <v>0</v>
      </c>
      <c r="S406" s="81">
        <v>0</v>
      </c>
      <c r="T406" s="82"/>
      <c r="U406" s="81">
        <v>223677</v>
      </c>
      <c r="V406" s="81">
        <v>150</v>
      </c>
      <c r="W406" s="81">
        <v>51</v>
      </c>
      <c r="X406" s="81">
        <v>2076</v>
      </c>
      <c r="Y406" s="81">
        <v>2550</v>
      </c>
      <c r="Z406" s="81">
        <v>3262</v>
      </c>
      <c r="AA406" s="81">
        <v>1536</v>
      </c>
      <c r="AB406" s="81">
        <v>4946</v>
      </c>
      <c r="AC406" s="81">
        <v>0</v>
      </c>
      <c r="AD406" s="81">
        <v>0</v>
      </c>
      <c r="AE406" s="82"/>
      <c r="AF406" s="81">
        <v>1713269.5414651111</v>
      </c>
      <c r="AG406" s="81">
        <v>284486.23939671938</v>
      </c>
      <c r="AH406" s="81">
        <v>325801.43684233975</v>
      </c>
      <c r="AI406" s="81">
        <v>13006187.611483371</v>
      </c>
      <c r="AJ406" s="81">
        <v>9414851.687034538</v>
      </c>
      <c r="AK406" s="81">
        <v>0</v>
      </c>
      <c r="AL406" s="81">
        <v>0</v>
      </c>
      <c r="AM406" s="81">
        <v>649231.1890973933</v>
      </c>
      <c r="AN406" s="81">
        <v>0</v>
      </c>
      <c r="AO406" s="81">
        <v>0</v>
      </c>
      <c r="AP406" s="82"/>
      <c r="AQ406" s="81">
        <v>15</v>
      </c>
      <c r="AR406" s="81">
        <v>1</v>
      </c>
      <c r="AS406" s="81">
        <v>0</v>
      </c>
      <c r="AT406" s="81">
        <v>2</v>
      </c>
      <c r="AU406" s="81">
        <v>0</v>
      </c>
      <c r="AV406" s="81">
        <v>0</v>
      </c>
      <c r="AW406" s="81"/>
      <c r="AX406" s="82"/>
      <c r="AY406" s="81">
        <v>92.3</v>
      </c>
      <c r="AZ406" s="81">
        <v>11.8</v>
      </c>
      <c r="BA406" s="81">
        <v>0</v>
      </c>
      <c r="BB406" s="81">
        <v>15231.2</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1672</v>
      </c>
      <c r="B407" s="80">
        <v>153</v>
      </c>
      <c r="C407" s="80">
        <v>19</v>
      </c>
      <c r="D407" s="80">
        <v>9</v>
      </c>
      <c r="E407" s="80">
        <v>2022</v>
      </c>
      <c r="F407" s="80" t="s">
        <v>568</v>
      </c>
      <c r="G407" s="174" t="s">
        <v>1673</v>
      </c>
      <c r="H407" s="80" t="s">
        <v>1674</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15</v>
      </c>
      <c r="AR407" s="81">
        <v>1</v>
      </c>
      <c r="AS407" s="81">
        <v>0</v>
      </c>
      <c r="AT407" s="81">
        <v>2</v>
      </c>
      <c r="AU407" s="81">
        <v>0</v>
      </c>
      <c r="AV407" s="81">
        <v>0</v>
      </c>
      <c r="AW407" s="81"/>
      <c r="AX407" s="82"/>
      <c r="AY407" s="81">
        <v>92.3</v>
      </c>
      <c r="AZ407" s="81">
        <v>11.8</v>
      </c>
      <c r="BA407" s="81">
        <v>0</v>
      </c>
      <c r="BB407" s="81">
        <v>15231.2</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2251</v>
      </c>
      <c r="B408" s="80">
        <v>256</v>
      </c>
      <c r="C408" s="80">
        <v>1</v>
      </c>
      <c r="D408" s="80">
        <v>16</v>
      </c>
      <c r="E408" s="80">
        <v>1990</v>
      </c>
      <c r="F408" s="80" t="s">
        <v>562</v>
      </c>
      <c r="G408" s="80" t="s">
        <v>2252</v>
      </c>
      <c r="H408" s="80" t="s">
        <v>2253</v>
      </c>
      <c r="I408" s="177"/>
      <c r="J408" s="81">
        <v>23.097100288233545</v>
      </c>
      <c r="K408" s="81">
        <v>1.5475770642271154</v>
      </c>
      <c r="L408" s="81">
        <v>0.52582148863642642</v>
      </c>
      <c r="M408" s="81">
        <v>4.9858323737068888</v>
      </c>
      <c r="N408" s="81">
        <v>6.4431042071178606</v>
      </c>
      <c r="O408" s="81">
        <v>4.6752864780123824</v>
      </c>
      <c r="P408" s="81">
        <v>10.716149593469233</v>
      </c>
      <c r="Q408" s="81">
        <v>0.50712577618110599</v>
      </c>
      <c r="R408" s="81">
        <v>0</v>
      </c>
      <c r="S408" s="81">
        <v>0.51776372134966553</v>
      </c>
      <c r="T408" s="82"/>
      <c r="U408" s="81">
        <v>339866</v>
      </c>
      <c r="V408" s="81">
        <v>405</v>
      </c>
      <c r="W408" s="81">
        <v>7</v>
      </c>
      <c r="X408" s="81">
        <v>2005</v>
      </c>
      <c r="Y408" s="81">
        <v>2866</v>
      </c>
      <c r="Z408" s="81">
        <v>1923</v>
      </c>
      <c r="AA408" s="81">
        <v>2602</v>
      </c>
      <c r="AB408" s="81">
        <v>8234</v>
      </c>
      <c r="AC408" s="81">
        <v>0</v>
      </c>
      <c r="AD408" s="81">
        <v>0.51776372134966553</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2254</v>
      </c>
      <c r="B409" s="80">
        <v>257</v>
      </c>
      <c r="C409" s="80">
        <v>2</v>
      </c>
      <c r="D409" s="80">
        <v>16</v>
      </c>
      <c r="E409" s="80">
        <v>2005</v>
      </c>
      <c r="F409" s="80" t="s">
        <v>565</v>
      </c>
      <c r="G409" s="80" t="s">
        <v>2252</v>
      </c>
      <c r="H409" s="80" t="s">
        <v>2253</v>
      </c>
      <c r="I409" s="177"/>
      <c r="J409" s="81">
        <v>15.542083769644526</v>
      </c>
      <c r="K409" s="81">
        <v>0.7044998316801081</v>
      </c>
      <c r="L409" s="81">
        <v>0</v>
      </c>
      <c r="M409" s="81">
        <v>6.8872041837964266</v>
      </c>
      <c r="N409" s="81">
        <v>7.5987571901477464</v>
      </c>
      <c r="O409" s="81">
        <v>6.7084616004050419</v>
      </c>
      <c r="P409" s="81">
        <v>10.726139262636993</v>
      </c>
      <c r="Q409" s="81">
        <v>0.41858967455878271</v>
      </c>
      <c r="R409" s="81">
        <v>0</v>
      </c>
      <c r="S409" s="81">
        <v>0.56424068119240034</v>
      </c>
      <c r="T409" s="82"/>
      <c r="U409" s="81">
        <v>340448</v>
      </c>
      <c r="V409" s="81">
        <v>222</v>
      </c>
      <c r="W409" s="81">
        <v>0</v>
      </c>
      <c r="X409" s="81">
        <v>1473</v>
      </c>
      <c r="Y409" s="81">
        <v>3056</v>
      </c>
      <c r="Z409" s="81">
        <v>3193</v>
      </c>
      <c r="AA409" s="81">
        <v>2133</v>
      </c>
      <c r="AB409" s="81">
        <v>7105</v>
      </c>
      <c r="AC409" s="81">
        <v>0</v>
      </c>
      <c r="AD409" s="81">
        <v>0.56424068119240034</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2255</v>
      </c>
      <c r="B410" s="80">
        <v>258</v>
      </c>
      <c r="C410" s="80">
        <v>3</v>
      </c>
      <c r="D410" s="80">
        <v>16</v>
      </c>
      <c r="E410" s="80">
        <v>2006</v>
      </c>
      <c r="F410" s="80" t="s">
        <v>566</v>
      </c>
      <c r="G410" s="80" t="s">
        <v>2252</v>
      </c>
      <c r="H410" s="80" t="s">
        <v>2253</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2256</v>
      </c>
      <c r="B411" s="80">
        <v>259</v>
      </c>
      <c r="C411" s="80">
        <v>4</v>
      </c>
      <c r="D411" s="80">
        <v>16</v>
      </c>
      <c r="E411" s="80">
        <v>2007</v>
      </c>
      <c r="F411" s="80" t="s">
        <v>567</v>
      </c>
      <c r="G411" s="80" t="s">
        <v>2252</v>
      </c>
      <c r="H411" s="80" t="s">
        <v>2253</v>
      </c>
      <c r="I411" s="177"/>
      <c r="J411" s="81">
        <v>16.289347573719883</v>
      </c>
      <c r="K411" s="81">
        <v>0.59613010652930254</v>
      </c>
      <c r="L411" s="81">
        <v>0</v>
      </c>
      <c r="M411" s="81">
        <v>7.0657609552651657</v>
      </c>
      <c r="N411" s="81">
        <v>8.797168311421677</v>
      </c>
      <c r="O411" s="81">
        <v>6.4390787171673622</v>
      </c>
      <c r="P411" s="81">
        <v>10.590883925144265</v>
      </c>
      <c r="Q411" s="81">
        <v>0.42977093643254355</v>
      </c>
      <c r="R411" s="81">
        <v>0</v>
      </c>
      <c r="S411" s="81">
        <v>0.51858814239568618</v>
      </c>
      <c r="T411" s="82"/>
      <c r="U411" s="81">
        <v>405665</v>
      </c>
      <c r="V411" s="81">
        <v>191</v>
      </c>
      <c r="W411" s="81">
        <v>0</v>
      </c>
      <c r="X411" s="81">
        <v>1793</v>
      </c>
      <c r="Y411" s="81">
        <v>3072</v>
      </c>
      <c r="Z411" s="81">
        <v>3186</v>
      </c>
      <c r="AA411" s="81">
        <v>2074</v>
      </c>
      <c r="AB411" s="81">
        <v>6909</v>
      </c>
      <c r="AC411" s="81">
        <v>0</v>
      </c>
      <c r="AD411" s="81">
        <v>0.51858814239568618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2257</v>
      </c>
      <c r="B412" s="80">
        <v>260</v>
      </c>
      <c r="C412" s="80">
        <v>5</v>
      </c>
      <c r="D412" s="80">
        <v>16</v>
      </c>
      <c r="E412" s="80">
        <v>2008</v>
      </c>
      <c r="F412" s="80" t="s">
        <v>84</v>
      </c>
      <c r="G412" s="80" t="s">
        <v>2252</v>
      </c>
      <c r="H412" s="80" t="s">
        <v>2253</v>
      </c>
      <c r="I412" s="177"/>
      <c r="J412" s="81">
        <v>12.916226227319219</v>
      </c>
      <c r="K412" s="81">
        <v>0.42451122302701227</v>
      </c>
      <c r="L412" s="81">
        <v>0</v>
      </c>
      <c r="M412" s="81">
        <v>7.4649163023849923</v>
      </c>
      <c r="N412" s="81">
        <v>7.8058588284503667</v>
      </c>
      <c r="O412" s="81">
        <v>6.2324567333653693</v>
      </c>
      <c r="P412" s="81">
        <v>10.349283364411876</v>
      </c>
      <c r="Q412" s="81">
        <v>0.41621355990194248</v>
      </c>
      <c r="R412" s="81">
        <v>0</v>
      </c>
      <c r="S412" s="81">
        <v>0.29250592408381371</v>
      </c>
      <c r="T412" s="82"/>
      <c r="U412" s="81">
        <v>344128</v>
      </c>
      <c r="V412" s="81">
        <v>191</v>
      </c>
      <c r="W412" s="81">
        <v>0</v>
      </c>
      <c r="X412" s="81">
        <v>1793</v>
      </c>
      <c r="Y412" s="81">
        <v>3063</v>
      </c>
      <c r="Z412" s="81">
        <v>3192</v>
      </c>
      <c r="AA412" s="81">
        <v>2029</v>
      </c>
      <c r="AB412" s="81">
        <v>6801</v>
      </c>
      <c r="AC412" s="81">
        <v>0</v>
      </c>
      <c r="AD412" s="81">
        <v>0.29250592408381371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2258</v>
      </c>
      <c r="B413" s="80">
        <v>261</v>
      </c>
      <c r="C413" s="80">
        <v>6</v>
      </c>
      <c r="D413" s="80">
        <v>16</v>
      </c>
      <c r="E413" s="80">
        <v>2009</v>
      </c>
      <c r="F413" s="80" t="s">
        <v>85</v>
      </c>
      <c r="G413" s="80" t="s">
        <v>2252</v>
      </c>
      <c r="H413" s="80" t="s">
        <v>2253</v>
      </c>
      <c r="I413" s="177"/>
      <c r="J413" s="81">
        <v>9.6322018347739338</v>
      </c>
      <c r="K413" s="81">
        <v>0.51881326290519569</v>
      </c>
      <c r="L413" s="81">
        <v>1.4235277883174824</v>
      </c>
      <c r="M413" s="81">
        <v>7.8513668678514943</v>
      </c>
      <c r="N413" s="81">
        <v>7.5446167870661522</v>
      </c>
      <c r="O413" s="81">
        <v>6.312256832609612</v>
      </c>
      <c r="P413" s="81">
        <v>9.867355360460639</v>
      </c>
      <c r="Q413" s="81">
        <v>0.38838272603589263</v>
      </c>
      <c r="R413" s="81">
        <v>0</v>
      </c>
      <c r="S413" s="81">
        <v>0.27582398454620632</v>
      </c>
      <c r="T413" s="82"/>
      <c r="U413" s="81">
        <v>236958</v>
      </c>
      <c r="V413" s="81">
        <v>167</v>
      </c>
      <c r="W413" s="81">
        <v>25</v>
      </c>
      <c r="X413" s="81">
        <v>1814</v>
      </c>
      <c r="Y413" s="81">
        <v>3034</v>
      </c>
      <c r="Z413" s="81">
        <v>3191</v>
      </c>
      <c r="AA413" s="81">
        <v>1986</v>
      </c>
      <c r="AB413" s="81">
        <v>6662</v>
      </c>
      <c r="AC413" s="81">
        <v>0</v>
      </c>
      <c r="AD413" s="81">
        <v>0.27582398454620632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2259</v>
      </c>
      <c r="B414" s="80">
        <v>262</v>
      </c>
      <c r="C414" s="80">
        <v>7</v>
      </c>
      <c r="D414" s="80">
        <v>16</v>
      </c>
      <c r="E414" s="80">
        <v>2010</v>
      </c>
      <c r="F414" s="80" t="s">
        <v>86</v>
      </c>
      <c r="G414" s="80" t="s">
        <v>2252</v>
      </c>
      <c r="H414" s="80" t="s">
        <v>2253</v>
      </c>
      <c r="I414" s="177"/>
      <c r="J414" s="81">
        <v>9.2471238603186325</v>
      </c>
      <c r="K414" s="81">
        <v>0.42502100209113064</v>
      </c>
      <c r="L414" s="81">
        <v>1.2660482909701538</v>
      </c>
      <c r="M414" s="81">
        <v>7.3062815042992622</v>
      </c>
      <c r="N414" s="81">
        <v>7.1970331609303004</v>
      </c>
      <c r="O414" s="81">
        <v>6.2594327778258689</v>
      </c>
      <c r="P414" s="81">
        <v>9.9366456151611882</v>
      </c>
      <c r="Q414" s="81">
        <v>0.39522491317894731</v>
      </c>
      <c r="R414" s="81">
        <v>0</v>
      </c>
      <c r="S414" s="81">
        <v>0.54671713807352684</v>
      </c>
      <c r="T414" s="82"/>
      <c r="U414" s="81">
        <v>247300</v>
      </c>
      <c r="V414" s="81">
        <v>167</v>
      </c>
      <c r="W414" s="81">
        <v>25</v>
      </c>
      <c r="X414" s="81">
        <v>1814</v>
      </c>
      <c r="Y414" s="81">
        <v>3004</v>
      </c>
      <c r="Z414" s="81">
        <v>3179</v>
      </c>
      <c r="AA414" s="81">
        <v>1950</v>
      </c>
      <c r="AB414" s="81">
        <v>6496</v>
      </c>
      <c r="AC414" s="81">
        <v>0</v>
      </c>
      <c r="AD414" s="81">
        <v>0.54671713807352684</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2260</v>
      </c>
      <c r="B415" s="80">
        <v>263</v>
      </c>
      <c r="C415" s="80">
        <v>8</v>
      </c>
      <c r="D415" s="80">
        <v>16</v>
      </c>
      <c r="E415" s="80">
        <v>2011</v>
      </c>
      <c r="F415" s="80" t="s">
        <v>87</v>
      </c>
      <c r="G415" s="80" t="s">
        <v>2252</v>
      </c>
      <c r="H415" s="80" t="s">
        <v>2253</v>
      </c>
      <c r="I415" s="177"/>
      <c r="J415" s="81">
        <v>13.97131673978566</v>
      </c>
      <c r="K415" s="81">
        <v>0.61895557457959727</v>
      </c>
      <c r="L415" s="81">
        <v>1.2190401221528684</v>
      </c>
      <c r="M415" s="81">
        <v>10.245747845318631</v>
      </c>
      <c r="N415" s="81">
        <v>9.70976492818812</v>
      </c>
      <c r="O415" s="81">
        <v>6.1822247550159339</v>
      </c>
      <c r="P415" s="81">
        <v>9.4020692186062451</v>
      </c>
      <c r="Q415" s="81">
        <v>0.44843943777728429</v>
      </c>
      <c r="R415" s="81">
        <v>0</v>
      </c>
      <c r="S415" s="81">
        <v>0.51853315082767737</v>
      </c>
      <c r="T415" s="82"/>
      <c r="U415" s="81">
        <v>352528</v>
      </c>
      <c r="V415" s="81">
        <v>167</v>
      </c>
      <c r="W415" s="81">
        <v>25</v>
      </c>
      <c r="X415" s="81">
        <v>1814</v>
      </c>
      <c r="Y415" s="81">
        <v>2983</v>
      </c>
      <c r="Z415" s="81">
        <v>3208</v>
      </c>
      <c r="AA415" s="81">
        <v>1900</v>
      </c>
      <c r="AB415" s="81">
        <v>6390</v>
      </c>
      <c r="AC415" s="81">
        <v>0</v>
      </c>
      <c r="AD415" s="81">
        <v>0.51853315082767737</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2261</v>
      </c>
      <c r="B416" s="80">
        <v>264</v>
      </c>
      <c r="C416" s="80">
        <v>9</v>
      </c>
      <c r="D416" s="80">
        <v>16</v>
      </c>
      <c r="E416" s="80">
        <v>2012</v>
      </c>
      <c r="F416" s="80" t="s">
        <v>88</v>
      </c>
      <c r="G416" s="80" t="s">
        <v>2252</v>
      </c>
      <c r="H416" s="80" t="s">
        <v>2253</v>
      </c>
      <c r="I416" s="177"/>
      <c r="J416" s="81">
        <v>13.290015075864977</v>
      </c>
      <c r="K416" s="81">
        <v>0.74740737711176108</v>
      </c>
      <c r="L416" s="81">
        <v>1.1918838624342567</v>
      </c>
      <c r="M416" s="81">
        <v>10.462754882521947</v>
      </c>
      <c r="N416" s="81">
        <v>11.876848602740324</v>
      </c>
      <c r="O416" s="81">
        <v>6.1794627402463673</v>
      </c>
      <c r="P416" s="81">
        <v>9.3460779934670875</v>
      </c>
      <c r="Q416" s="81">
        <v>0.47928903606944917</v>
      </c>
      <c r="R416" s="81">
        <v>0</v>
      </c>
      <c r="S416" s="81">
        <v>0.67703785582947718</v>
      </c>
      <c r="T416" s="82"/>
      <c r="U416" s="81">
        <v>325050</v>
      </c>
      <c r="V416" s="81">
        <v>167</v>
      </c>
      <c r="W416" s="81">
        <v>25</v>
      </c>
      <c r="X416" s="81">
        <v>1814</v>
      </c>
      <c r="Y416" s="81">
        <v>2953</v>
      </c>
      <c r="Z416" s="81">
        <v>3232</v>
      </c>
      <c r="AA416" s="81">
        <v>1878</v>
      </c>
      <c r="AB416" s="81">
        <v>6286</v>
      </c>
      <c r="AC416" s="81">
        <v>0</v>
      </c>
      <c r="AD416" s="81">
        <v>0.67703785582947718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2262</v>
      </c>
      <c r="B417" s="80">
        <v>265</v>
      </c>
      <c r="C417" s="80">
        <v>10</v>
      </c>
      <c r="D417" s="80">
        <v>16</v>
      </c>
      <c r="E417" s="80">
        <v>2013</v>
      </c>
      <c r="F417" s="80" t="s">
        <v>89</v>
      </c>
      <c r="G417" s="80" t="s">
        <v>2252</v>
      </c>
      <c r="H417" s="80" t="s">
        <v>2253</v>
      </c>
      <c r="I417" s="177"/>
      <c r="J417" s="81">
        <v>11.792710460878972</v>
      </c>
      <c r="K417" s="81">
        <v>0.75286416690671609</v>
      </c>
      <c r="L417" s="81">
        <v>1.2277524390212193</v>
      </c>
      <c r="M417" s="81">
        <v>10.844384669290202</v>
      </c>
      <c r="N417" s="81">
        <v>12.111397299742197</v>
      </c>
      <c r="O417" s="81">
        <v>5.9391462930534926</v>
      </c>
      <c r="P417" s="81">
        <v>9.2214413720216903</v>
      </c>
      <c r="Q417" s="81">
        <v>0.4799953179893135</v>
      </c>
      <c r="R417" s="81">
        <v>0</v>
      </c>
      <c r="S417" s="81">
        <v>0.5404902836313954</v>
      </c>
      <c r="T417" s="82"/>
      <c r="U417" s="81">
        <v>305968</v>
      </c>
      <c r="V417" s="81">
        <v>167</v>
      </c>
      <c r="W417" s="81">
        <v>25</v>
      </c>
      <c r="X417" s="81">
        <v>1814</v>
      </c>
      <c r="Y417" s="81">
        <v>2946</v>
      </c>
      <c r="Z417" s="81">
        <v>3245</v>
      </c>
      <c r="AA417" s="81">
        <v>1846</v>
      </c>
      <c r="AB417" s="81">
        <v>6205</v>
      </c>
      <c r="AC417" s="81">
        <v>0</v>
      </c>
      <c r="AD417" s="81">
        <v>0.5404902836313954</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2263</v>
      </c>
      <c r="B418" s="80">
        <v>266</v>
      </c>
      <c r="C418" s="80">
        <v>11</v>
      </c>
      <c r="D418" s="80">
        <v>16</v>
      </c>
      <c r="E418" s="80">
        <v>2014</v>
      </c>
      <c r="F418" s="80" t="s">
        <v>90</v>
      </c>
      <c r="G418" s="80" t="s">
        <v>2252</v>
      </c>
      <c r="H418" s="80" t="s">
        <v>2253</v>
      </c>
      <c r="I418" s="177"/>
      <c r="J418" s="81">
        <v>10.794090753818804</v>
      </c>
      <c r="K418" s="81">
        <v>0.69818006051447012</v>
      </c>
      <c r="L418" s="81">
        <v>1.2334762560760748</v>
      </c>
      <c r="M418" s="81">
        <v>10.755570495292373</v>
      </c>
      <c r="N418" s="81">
        <v>11.936310123196074</v>
      </c>
      <c r="O418" s="81">
        <v>5.6773148375304583</v>
      </c>
      <c r="P418" s="81">
        <v>9.053485036182817</v>
      </c>
      <c r="Q418" s="81">
        <v>0.45014306163929596</v>
      </c>
      <c r="R418" s="81">
        <v>0</v>
      </c>
      <c r="S418" s="81">
        <v>0.67350850418017505</v>
      </c>
      <c r="T418" s="82"/>
      <c r="U418" s="81">
        <v>301951</v>
      </c>
      <c r="V418" s="81">
        <v>176</v>
      </c>
      <c r="W418" s="81">
        <v>23</v>
      </c>
      <c r="X418" s="81">
        <v>1837</v>
      </c>
      <c r="Y418" s="81">
        <v>2911</v>
      </c>
      <c r="Z418" s="81">
        <v>3267</v>
      </c>
      <c r="AA418" s="81">
        <v>1803</v>
      </c>
      <c r="AB418" s="81">
        <v>6065</v>
      </c>
      <c r="AC418" s="81">
        <v>0</v>
      </c>
      <c r="AD418" s="81">
        <v>0.67350850418017505</v>
      </c>
      <c r="AE418" s="82"/>
      <c r="AF418" s="81">
        <v>3657049.3998764409</v>
      </c>
      <c r="AG418" s="81">
        <v>458722.9328200118</v>
      </c>
      <c r="AH418" s="81">
        <v>181559.7282164417</v>
      </c>
      <c r="AI418" s="81">
        <v>10644282.871727159</v>
      </c>
      <c r="AJ418" s="81">
        <v>14784209.169244297</v>
      </c>
      <c r="AK418" s="81">
        <v>0</v>
      </c>
      <c r="AL418" s="81">
        <v>0</v>
      </c>
      <c r="AM418" s="81">
        <v>832633.86940122198</v>
      </c>
      <c r="AN418" s="81">
        <v>0</v>
      </c>
      <c r="AO418" s="81">
        <v>0</v>
      </c>
      <c r="AP418" s="82"/>
      <c r="AQ418" s="81">
        <v>112</v>
      </c>
      <c r="AR418" s="81">
        <v>19</v>
      </c>
      <c r="AS418" s="81">
        <v>0</v>
      </c>
      <c r="AT418" s="81">
        <v>0</v>
      </c>
      <c r="AU418" s="81">
        <v>0</v>
      </c>
      <c r="AV418" s="81">
        <v>0</v>
      </c>
      <c r="AW418" s="81" t="s">
        <v>564</v>
      </c>
      <c r="AX418" s="82"/>
      <c r="AY418" s="81">
        <v>508.15</v>
      </c>
      <c r="AZ418" s="81">
        <v>307.77999999999997</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2264</v>
      </c>
      <c r="B419" s="80">
        <v>267</v>
      </c>
      <c r="C419" s="80">
        <v>12</v>
      </c>
      <c r="D419" s="80">
        <v>16</v>
      </c>
      <c r="E419" s="80">
        <v>2015</v>
      </c>
      <c r="F419" s="80" t="s">
        <v>91</v>
      </c>
      <c r="G419" s="80" t="s">
        <v>2252</v>
      </c>
      <c r="H419" s="80" t="s">
        <v>2253</v>
      </c>
      <c r="I419" s="177"/>
      <c r="J419" s="81">
        <v>11.573388213175544</v>
      </c>
      <c r="K419" s="81">
        <v>0.77507427290748054</v>
      </c>
      <c r="L419" s="81">
        <v>1.4698569487758515</v>
      </c>
      <c r="M419" s="81">
        <v>10.284410759072641</v>
      </c>
      <c r="N419" s="81">
        <v>10.075960306415295</v>
      </c>
      <c r="O419" s="81">
        <v>5.5852710114198203</v>
      </c>
      <c r="P419" s="81">
        <v>8.9249254814065662</v>
      </c>
      <c r="Q419" s="81">
        <v>0.43674420592660168</v>
      </c>
      <c r="R419" s="81">
        <v>0</v>
      </c>
      <c r="S419" s="81">
        <v>0.67717080641069438</v>
      </c>
      <c r="T419" s="82"/>
      <c r="U419" s="81">
        <v>334237</v>
      </c>
      <c r="V419" s="81">
        <v>176</v>
      </c>
      <c r="W419" s="81">
        <v>23</v>
      </c>
      <c r="X419" s="81">
        <v>1837</v>
      </c>
      <c r="Y419" s="81">
        <v>2907</v>
      </c>
      <c r="Z419" s="81">
        <v>3245</v>
      </c>
      <c r="AA419" s="81">
        <v>1776</v>
      </c>
      <c r="AB419" s="81">
        <v>6011</v>
      </c>
      <c r="AC419" s="81">
        <v>0</v>
      </c>
      <c r="AD419" s="81">
        <v>0.67717080641069438</v>
      </c>
      <c r="AE419" s="82"/>
      <c r="AF419" s="81">
        <v>3795394.9023451582</v>
      </c>
      <c r="AG419" s="81">
        <v>615336.23796384747</v>
      </c>
      <c r="AH419" s="81">
        <v>180160.25189260111</v>
      </c>
      <c r="AI419" s="81">
        <v>11408999.356172785</v>
      </c>
      <c r="AJ419" s="81">
        <v>12946472.85921357</v>
      </c>
      <c r="AK419" s="81">
        <v>0</v>
      </c>
      <c r="AL419" s="81">
        <v>0</v>
      </c>
      <c r="AM419" s="81">
        <v>823782.33480336168</v>
      </c>
      <c r="AN419" s="81">
        <v>0</v>
      </c>
      <c r="AO419" s="81">
        <v>0</v>
      </c>
      <c r="AP419" s="82"/>
      <c r="AQ419" s="81">
        <v>119</v>
      </c>
      <c r="AR419" s="81">
        <v>29</v>
      </c>
      <c r="AS419" s="81">
        <v>0</v>
      </c>
      <c r="AT419" s="81">
        <v>0</v>
      </c>
      <c r="AU419" s="81">
        <v>0</v>
      </c>
      <c r="AV419" s="81">
        <v>0</v>
      </c>
      <c r="AW419" s="81" t="s">
        <v>564</v>
      </c>
      <c r="AX419" s="82"/>
      <c r="AY419" s="81">
        <v>537.54999999999995</v>
      </c>
      <c r="AZ419" s="81">
        <v>1429.8799999999999</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2265</v>
      </c>
      <c r="B420" s="80">
        <v>268</v>
      </c>
      <c r="C420" s="80">
        <v>13</v>
      </c>
      <c r="D420" s="80">
        <v>16</v>
      </c>
      <c r="E420" s="80">
        <v>2016</v>
      </c>
      <c r="F420" s="80" t="s">
        <v>92</v>
      </c>
      <c r="G420" s="80" t="s">
        <v>2252</v>
      </c>
      <c r="H420" s="80" t="s">
        <v>2253</v>
      </c>
      <c r="I420" s="177"/>
      <c r="J420" s="81">
        <v>9.8185309368681413</v>
      </c>
      <c r="K420" s="81">
        <v>0.66644866162120364</v>
      </c>
      <c r="L420" s="81">
        <v>1.4105812555685433</v>
      </c>
      <c r="M420" s="81">
        <v>7.4844585681361178</v>
      </c>
      <c r="N420" s="81">
        <v>7.3838333737970956</v>
      </c>
      <c r="O420" s="81">
        <v>5.4851410278069483</v>
      </c>
      <c r="P420" s="81">
        <v>8.6242314329577763</v>
      </c>
      <c r="Q420" s="81">
        <v>0.4171527564898137</v>
      </c>
      <c r="R420" s="81">
        <v>0</v>
      </c>
      <c r="S420" s="81">
        <v>0.51352209391016812</v>
      </c>
      <c r="T420" s="82"/>
      <c r="U420" s="81">
        <v>299963</v>
      </c>
      <c r="V420" s="81">
        <v>176</v>
      </c>
      <c r="W420" s="81">
        <v>23</v>
      </c>
      <c r="X420" s="81">
        <v>1837</v>
      </c>
      <c r="Y420" s="81">
        <v>2883</v>
      </c>
      <c r="Z420" s="81">
        <v>3226</v>
      </c>
      <c r="AA420" s="81">
        <v>1775</v>
      </c>
      <c r="AB420" s="81">
        <v>5906</v>
      </c>
      <c r="AC420" s="81">
        <v>0</v>
      </c>
      <c r="AD420" s="81">
        <v>0.51352209391016812</v>
      </c>
      <c r="AE420" s="82"/>
      <c r="AF420" s="81">
        <v>3575216.6148736742</v>
      </c>
      <c r="AG420" s="81">
        <v>605315.44390785461</v>
      </c>
      <c r="AH420" s="81">
        <v>155368.32599215189</v>
      </c>
      <c r="AI420" s="81">
        <v>10765660.099211499</v>
      </c>
      <c r="AJ420" s="81">
        <v>11813660.36754505</v>
      </c>
      <c r="AK420" s="81">
        <v>0</v>
      </c>
      <c r="AL420" s="81">
        <v>0</v>
      </c>
      <c r="AM420" s="81">
        <v>810021.34383704152</v>
      </c>
      <c r="AN420" s="81">
        <v>0</v>
      </c>
      <c r="AO420" s="81">
        <v>0</v>
      </c>
      <c r="AP420" s="82"/>
      <c r="AQ420" s="81">
        <v>122</v>
      </c>
      <c r="AR420" s="81">
        <v>30</v>
      </c>
      <c r="AS420" s="81">
        <v>0</v>
      </c>
      <c r="AT420" s="81">
        <v>0</v>
      </c>
      <c r="AU420" s="81">
        <v>0</v>
      </c>
      <c r="AV420" s="81">
        <v>0</v>
      </c>
      <c r="AW420" s="81" t="s">
        <v>564</v>
      </c>
      <c r="AX420" s="82"/>
      <c r="AY420" s="81">
        <v>560.45000000000005</v>
      </c>
      <c r="AZ420" s="81">
        <v>1477.78</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2266</v>
      </c>
      <c r="B421" s="80">
        <v>269</v>
      </c>
      <c r="C421" s="80">
        <v>14</v>
      </c>
      <c r="D421" s="80">
        <v>16</v>
      </c>
      <c r="E421" s="80">
        <v>2017</v>
      </c>
      <c r="F421" s="80" t="s">
        <v>71</v>
      </c>
      <c r="G421" s="80" t="s">
        <v>2252</v>
      </c>
      <c r="H421" s="80" t="s">
        <v>2253</v>
      </c>
      <c r="I421" s="177"/>
      <c r="J421" s="81">
        <v>10.486474642126723</v>
      </c>
      <c r="K421" s="81">
        <v>0.69572691102328432</v>
      </c>
      <c r="L421" s="81">
        <v>1.3389830148080781</v>
      </c>
      <c r="M421" s="81">
        <v>7.131625660624958</v>
      </c>
      <c r="N421" s="81">
        <v>8.988099445809679</v>
      </c>
      <c r="O421" s="81">
        <v>5.3922915019352091</v>
      </c>
      <c r="P421" s="81">
        <v>8.4054499218014982</v>
      </c>
      <c r="Q421" s="81">
        <v>0.39641702405507001</v>
      </c>
      <c r="R421" s="81">
        <v>0</v>
      </c>
      <c r="S421" s="81">
        <v>1.1028490024284883</v>
      </c>
      <c r="T421" s="82"/>
      <c r="U421" s="81">
        <v>330029</v>
      </c>
      <c r="V421" s="81">
        <v>176</v>
      </c>
      <c r="W421" s="81">
        <v>23</v>
      </c>
      <c r="X421" s="81">
        <v>1837</v>
      </c>
      <c r="Y421" s="81">
        <v>2873</v>
      </c>
      <c r="Z421" s="81">
        <v>3224</v>
      </c>
      <c r="AA421" s="81">
        <v>1741</v>
      </c>
      <c r="AB421" s="81">
        <v>5804</v>
      </c>
      <c r="AC421" s="81">
        <v>0</v>
      </c>
      <c r="AD421" s="81">
        <v>1.102849002428488</v>
      </c>
      <c r="AE421" s="82"/>
      <c r="AF421" s="81">
        <v>3925055.7451613322</v>
      </c>
      <c r="AG421" s="81">
        <v>617815.64965188911</v>
      </c>
      <c r="AH421" s="81">
        <v>191300.74825612921</v>
      </c>
      <c r="AI421" s="81">
        <v>10529309.72754099</v>
      </c>
      <c r="AJ421" s="81">
        <v>13363011.42449671</v>
      </c>
      <c r="AK421" s="81">
        <v>0</v>
      </c>
      <c r="AL421" s="81">
        <v>0</v>
      </c>
      <c r="AM421" s="81">
        <v>797277.38414619048</v>
      </c>
      <c r="AN421" s="81">
        <v>0</v>
      </c>
      <c r="AO421" s="81">
        <v>0</v>
      </c>
      <c r="AP421" s="82"/>
      <c r="AQ421" s="81">
        <v>125</v>
      </c>
      <c r="AR421" s="81">
        <v>30</v>
      </c>
      <c r="AS421" s="81">
        <v>0</v>
      </c>
      <c r="AT421" s="81">
        <v>0</v>
      </c>
      <c r="AU421" s="81">
        <v>0</v>
      </c>
      <c r="AV421" s="81">
        <v>0</v>
      </c>
      <c r="AW421" s="81" t="s">
        <v>564</v>
      </c>
      <c r="AX421" s="82"/>
      <c r="AY421" s="81">
        <v>578.45000000000005</v>
      </c>
      <c r="AZ421" s="81">
        <v>1477.78</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2267</v>
      </c>
      <c r="B422" s="80">
        <v>270</v>
      </c>
      <c r="C422" s="80">
        <v>15</v>
      </c>
      <c r="D422" s="80">
        <v>16</v>
      </c>
      <c r="E422" s="80">
        <v>2018</v>
      </c>
      <c r="F422" s="80" t="s">
        <v>93</v>
      </c>
      <c r="G422" s="80" t="s">
        <v>2252</v>
      </c>
      <c r="H422" s="80" t="s">
        <v>2253</v>
      </c>
      <c r="I422" s="177"/>
      <c r="J422" s="81">
        <v>10.250652829755303</v>
      </c>
      <c r="K422" s="81">
        <v>0.69825357711948566</v>
      </c>
      <c r="L422" s="81">
        <v>1.1946241563496185</v>
      </c>
      <c r="M422" s="81">
        <v>6.865569154165879</v>
      </c>
      <c r="N422" s="81">
        <v>6.7571542772464692</v>
      </c>
      <c r="O422" s="81">
        <v>5.236825038007372</v>
      </c>
      <c r="P422" s="81">
        <v>8.2357421451571309</v>
      </c>
      <c r="Q422" s="81">
        <v>0.35815791940901875</v>
      </c>
      <c r="R422" s="81">
        <v>0</v>
      </c>
      <c r="S422" s="81">
        <v>0.80439691036452421</v>
      </c>
      <c r="T422" s="82"/>
      <c r="U422" s="81">
        <v>327123</v>
      </c>
      <c r="V422" s="81">
        <v>176</v>
      </c>
      <c r="W422" s="81">
        <v>23</v>
      </c>
      <c r="X422" s="81">
        <v>1837</v>
      </c>
      <c r="Y422" s="81">
        <v>2827</v>
      </c>
      <c r="Z422" s="81">
        <v>3191</v>
      </c>
      <c r="AA422" s="81">
        <v>1723</v>
      </c>
      <c r="AB422" s="81">
        <v>5651</v>
      </c>
      <c r="AC422" s="81">
        <v>0</v>
      </c>
      <c r="AD422" s="81">
        <v>0.80439691036452421</v>
      </c>
      <c r="AE422" s="82"/>
      <c r="AF422" s="81">
        <v>3859074.2350797639</v>
      </c>
      <c r="AG422" s="81">
        <v>625724.54229008022</v>
      </c>
      <c r="AH422" s="81">
        <v>173115.49396955851</v>
      </c>
      <c r="AI422" s="81">
        <v>9935434.066884933</v>
      </c>
      <c r="AJ422" s="81">
        <v>10537910.5601063</v>
      </c>
      <c r="AK422" s="81">
        <v>0</v>
      </c>
      <c r="AL422" s="81">
        <v>0</v>
      </c>
      <c r="AM422" s="81">
        <v>777866.42663152772</v>
      </c>
      <c r="AN422" s="81">
        <v>0</v>
      </c>
      <c r="AO422" s="81">
        <v>0</v>
      </c>
      <c r="AP422" s="82"/>
      <c r="AQ422" s="81">
        <v>133</v>
      </c>
      <c r="AR422" s="81">
        <v>30</v>
      </c>
      <c r="AS422" s="81">
        <v>0</v>
      </c>
      <c r="AT422" s="81">
        <v>0</v>
      </c>
      <c r="AU422" s="81">
        <v>0</v>
      </c>
      <c r="AV422" s="81">
        <v>0</v>
      </c>
      <c r="AW422" s="81" t="s">
        <v>564</v>
      </c>
      <c r="AX422" s="82"/>
      <c r="AY422" s="81">
        <v>619.75</v>
      </c>
      <c r="AZ422" s="81">
        <v>1478.28</v>
      </c>
      <c r="BA422" s="81">
        <v>0</v>
      </c>
      <c r="BB422" s="81">
        <v>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2268</v>
      </c>
      <c r="B423" s="80">
        <v>271</v>
      </c>
      <c r="C423" s="80">
        <v>16</v>
      </c>
      <c r="D423" s="80">
        <v>16</v>
      </c>
      <c r="E423" s="80">
        <v>2019</v>
      </c>
      <c r="F423" s="80" t="s">
        <v>73</v>
      </c>
      <c r="G423" s="80" t="s">
        <v>2252</v>
      </c>
      <c r="H423" s="80" t="s">
        <v>2253</v>
      </c>
      <c r="I423" s="177"/>
      <c r="J423" s="81">
        <v>9.4917005988306276</v>
      </c>
      <c r="K423" s="81">
        <v>0.53048306871423978</v>
      </c>
      <c r="L423" s="81">
        <v>1.1859542482401817</v>
      </c>
      <c r="M423" s="81">
        <v>5.7191456591108984</v>
      </c>
      <c r="N423" s="81">
        <v>4.7720505090935887</v>
      </c>
      <c r="O423" s="81">
        <v>5.0713298745221751</v>
      </c>
      <c r="P423" s="81">
        <v>8.085946043607473</v>
      </c>
      <c r="Q423" s="81">
        <v>0.34180498737126497</v>
      </c>
      <c r="R423" s="81">
        <v>0</v>
      </c>
      <c r="S423" s="81">
        <v>0.75564624922344326</v>
      </c>
      <c r="T423" s="82"/>
      <c r="U423" s="81">
        <v>323961</v>
      </c>
      <c r="V423" s="81">
        <v>176</v>
      </c>
      <c r="W423" s="81">
        <v>23</v>
      </c>
      <c r="X423" s="81">
        <v>1837</v>
      </c>
      <c r="Y423" s="81">
        <v>2786</v>
      </c>
      <c r="Z423" s="81">
        <v>3175</v>
      </c>
      <c r="AA423" s="81">
        <v>1679</v>
      </c>
      <c r="AB423" s="81">
        <v>5539</v>
      </c>
      <c r="AC423" s="81">
        <v>0</v>
      </c>
      <c r="AD423" s="81">
        <v>0.75564624922344326</v>
      </c>
      <c r="AE423" s="82"/>
      <c r="AF423" s="81">
        <v>3535575.5791224521</v>
      </c>
      <c r="AG423" s="81">
        <v>430924.25190279167</v>
      </c>
      <c r="AH423" s="81">
        <v>191974.18931962459</v>
      </c>
      <c r="AI423" s="81">
        <v>10332647.31045229</v>
      </c>
      <c r="AJ423" s="81">
        <v>9008413.0315402448</v>
      </c>
      <c r="AK423" s="81">
        <v>0</v>
      </c>
      <c r="AL423" s="81">
        <v>0</v>
      </c>
      <c r="AM423" s="81">
        <v>754370.10243032477</v>
      </c>
      <c r="AN423" s="81">
        <v>0</v>
      </c>
      <c r="AO423" s="81">
        <v>0</v>
      </c>
      <c r="AP423" s="82"/>
      <c r="AQ423" s="81">
        <v>144</v>
      </c>
      <c r="AR423" s="81">
        <v>32</v>
      </c>
      <c r="AS423" s="81">
        <v>0</v>
      </c>
      <c r="AT423" s="81">
        <v>0</v>
      </c>
      <c r="AU423" s="81">
        <v>0</v>
      </c>
      <c r="AV423" s="81">
        <v>0</v>
      </c>
      <c r="AW423" s="81" t="s">
        <v>564</v>
      </c>
      <c r="AX423" s="82"/>
      <c r="AY423" s="81">
        <v>682.95</v>
      </c>
      <c r="AZ423" s="81">
        <v>1550.88</v>
      </c>
      <c r="BA423" s="81">
        <v>0</v>
      </c>
      <c r="BB423" s="81">
        <v>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2269</v>
      </c>
      <c r="B424" s="80">
        <v>272</v>
      </c>
      <c r="C424" s="80">
        <v>17</v>
      </c>
      <c r="D424" s="80">
        <v>16</v>
      </c>
      <c r="E424" s="80">
        <v>2020</v>
      </c>
      <c r="F424" s="80" t="s">
        <v>218</v>
      </c>
      <c r="G424" s="80" t="s">
        <v>2252</v>
      </c>
      <c r="H424" s="80" t="s">
        <v>2253</v>
      </c>
      <c r="I424" s="177"/>
      <c r="J424" s="81">
        <v>8.2820610963516241</v>
      </c>
      <c r="K424" s="81">
        <v>0.71070205564877642</v>
      </c>
      <c r="L424" s="81">
        <v>3.8961562063374151</v>
      </c>
      <c r="M424" s="81">
        <v>7.019486921806978</v>
      </c>
      <c r="N424" s="81">
        <v>8.4351980719134527</v>
      </c>
      <c r="O424" s="81">
        <v>4.405417856166312</v>
      </c>
      <c r="P424" s="81">
        <v>7.4157164236019044</v>
      </c>
      <c r="Q424" s="81">
        <v>0.31698600757661671</v>
      </c>
      <c r="R424" s="81">
        <v>0</v>
      </c>
      <c r="S424" s="81">
        <v>1.0936638111032571</v>
      </c>
      <c r="T424" s="82"/>
      <c r="U424" s="81">
        <v>265577</v>
      </c>
      <c r="V424" s="81">
        <v>174</v>
      </c>
      <c r="W424" s="81">
        <v>66</v>
      </c>
      <c r="X424" s="81">
        <v>1651</v>
      </c>
      <c r="Y424" s="81">
        <v>2755</v>
      </c>
      <c r="Z424" s="81">
        <v>3148</v>
      </c>
      <c r="AA424" s="81">
        <v>1673</v>
      </c>
      <c r="AB424" s="81">
        <v>5376</v>
      </c>
      <c r="AC424" s="81">
        <v>0</v>
      </c>
      <c r="AD424" s="81">
        <v>1.0936638111032571</v>
      </c>
      <c r="AE424" s="82"/>
      <c r="AF424" s="81">
        <v>2775827.7615797818</v>
      </c>
      <c r="AG424" s="81">
        <v>597374.97288420564</v>
      </c>
      <c r="AH424" s="81">
        <v>669536.99095773743</v>
      </c>
      <c r="AI424" s="81">
        <v>9837744.6673405878</v>
      </c>
      <c r="AJ424" s="81">
        <v>12380696.194397135</v>
      </c>
      <c r="AK424" s="81"/>
      <c r="AL424" s="81"/>
      <c r="AM424" s="81">
        <v>701627.72860576224</v>
      </c>
      <c r="AN424" s="81"/>
      <c r="AO424" s="81"/>
      <c r="AP424" s="82"/>
      <c r="AQ424" s="81">
        <v>150</v>
      </c>
      <c r="AR424" s="81">
        <v>32</v>
      </c>
      <c r="AS424" s="81">
        <v>0</v>
      </c>
      <c r="AT424" s="81">
        <v>0</v>
      </c>
      <c r="AU424" s="81">
        <v>0</v>
      </c>
      <c r="AV424" s="81">
        <v>0</v>
      </c>
      <c r="AW424" s="81">
        <v>0</v>
      </c>
      <c r="AX424" s="82"/>
      <c r="AY424" s="81">
        <v>716.84999999999991</v>
      </c>
      <c r="AZ424" s="81">
        <v>1550.88</v>
      </c>
      <c r="BA424" s="81">
        <v>0</v>
      </c>
      <c r="BB424" s="81">
        <v>0</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2270</v>
      </c>
      <c r="B425" s="80">
        <v>272</v>
      </c>
      <c r="C425" s="80">
        <v>18</v>
      </c>
      <c r="D425" s="80">
        <v>16</v>
      </c>
      <c r="E425" s="80">
        <v>2021</v>
      </c>
      <c r="F425" s="80" t="s">
        <v>75</v>
      </c>
      <c r="G425" s="174" t="s">
        <v>2252</v>
      </c>
      <c r="H425" s="80" t="s">
        <v>2253</v>
      </c>
      <c r="I425" s="177"/>
      <c r="J425" s="81">
        <v>7.6874320771711906</v>
      </c>
      <c r="K425" s="81">
        <v>0.72587227681287603</v>
      </c>
      <c r="L425" s="81">
        <v>3.7908963765738841</v>
      </c>
      <c r="M425" s="81">
        <v>6.7395028868509632</v>
      </c>
      <c r="N425" s="81">
        <v>6.3083167665580575</v>
      </c>
      <c r="O425" s="81">
        <v>4.2403574375350468</v>
      </c>
      <c r="P425" s="81">
        <v>7.6133639522325307</v>
      </c>
      <c r="Q425" s="81">
        <v>0.31380861581136948</v>
      </c>
      <c r="R425" s="81">
        <v>0</v>
      </c>
      <c r="S425" s="81">
        <v>0.2351721433248041</v>
      </c>
      <c r="T425" s="82"/>
      <c r="U425" s="81">
        <v>273093</v>
      </c>
      <c r="V425" s="81">
        <v>174</v>
      </c>
      <c r="W425" s="81">
        <v>66</v>
      </c>
      <c r="X425" s="81">
        <v>1651</v>
      </c>
      <c r="Y425" s="81">
        <v>2715</v>
      </c>
      <c r="Z425" s="81">
        <v>3120</v>
      </c>
      <c r="AA425" s="81">
        <v>1675</v>
      </c>
      <c r="AB425" s="81">
        <v>5259</v>
      </c>
      <c r="AC425" s="81">
        <v>0</v>
      </c>
      <c r="AD425" s="81">
        <v>0.2351721433248041</v>
      </c>
      <c r="AE425" s="82"/>
      <c r="AF425" s="81">
        <v>2524644.3668829082</v>
      </c>
      <c r="AG425" s="81">
        <v>638430.63863601524</v>
      </c>
      <c r="AH425" s="81">
        <v>644526.69026412128</v>
      </c>
      <c r="AI425" s="81">
        <v>10430287.177051771</v>
      </c>
      <c r="AJ425" s="81">
        <v>9860275.2179228142</v>
      </c>
      <c r="AK425" s="81">
        <v>0</v>
      </c>
      <c r="AL425" s="81">
        <v>0</v>
      </c>
      <c r="AM425" s="81">
        <v>690316.78598123556</v>
      </c>
      <c r="AN425" s="81">
        <v>0</v>
      </c>
      <c r="AO425" s="81">
        <v>0</v>
      </c>
      <c r="AP425" s="82"/>
      <c r="AQ425" s="81">
        <v>154</v>
      </c>
      <c r="AR425" s="81">
        <v>33</v>
      </c>
      <c r="AS425" s="81">
        <v>0</v>
      </c>
      <c r="AT425" s="81">
        <v>0</v>
      </c>
      <c r="AU425" s="81">
        <v>0</v>
      </c>
      <c r="AV425" s="81">
        <v>0</v>
      </c>
      <c r="AW425" s="81"/>
      <c r="AX425" s="82"/>
      <c r="AY425" s="81">
        <v>749.15</v>
      </c>
      <c r="AZ425" s="81">
        <v>1600.78</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2271</v>
      </c>
      <c r="B426" s="80">
        <v>272</v>
      </c>
      <c r="C426" s="80">
        <v>19</v>
      </c>
      <c r="D426" s="80">
        <v>16</v>
      </c>
      <c r="E426" s="80">
        <v>2022</v>
      </c>
      <c r="F426" s="80" t="s">
        <v>568</v>
      </c>
      <c r="G426" s="174" t="s">
        <v>2252</v>
      </c>
      <c r="H426" s="80" t="s">
        <v>2253</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159</v>
      </c>
      <c r="AR426" s="81">
        <v>33</v>
      </c>
      <c r="AS426" s="81">
        <v>0</v>
      </c>
      <c r="AT426" s="81">
        <v>0</v>
      </c>
      <c r="AU426" s="81">
        <v>0</v>
      </c>
      <c r="AV426" s="81">
        <v>0</v>
      </c>
      <c r="AW426" s="81"/>
      <c r="AX426" s="82"/>
      <c r="AY426" s="81">
        <v>774.73</v>
      </c>
      <c r="AZ426" s="81">
        <v>1600.7800000000002</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2272</v>
      </c>
      <c r="B427" s="80">
        <v>205</v>
      </c>
      <c r="C427" s="80">
        <v>1</v>
      </c>
      <c r="D427" s="80">
        <v>13</v>
      </c>
      <c r="E427" s="80">
        <v>1990</v>
      </c>
      <c r="F427" s="80" t="s">
        <v>562</v>
      </c>
      <c r="G427" s="80" t="s">
        <v>2273</v>
      </c>
      <c r="H427" s="80" t="s">
        <v>2274</v>
      </c>
      <c r="I427" s="177"/>
      <c r="J427" s="81">
        <v>2.2300751627331001</v>
      </c>
      <c r="K427" s="81">
        <v>0.71142647087259769</v>
      </c>
      <c r="L427" s="81">
        <v>0</v>
      </c>
      <c r="M427" s="81">
        <v>4.5785753630916828</v>
      </c>
      <c r="N427" s="81">
        <v>4.2479921428497391</v>
      </c>
      <c r="O427" s="81">
        <v>1.9498594671689709</v>
      </c>
      <c r="P427" s="81">
        <v>6.5936031895250737</v>
      </c>
      <c r="Q427" s="81">
        <v>0.41289424380837192</v>
      </c>
      <c r="R427" s="81">
        <v>26.011063410880176</v>
      </c>
      <c r="S427" s="81">
        <v>0.3298283322950411</v>
      </c>
      <c r="T427" s="82"/>
      <c r="U427" s="81">
        <v>233060</v>
      </c>
      <c r="V427" s="81">
        <v>177</v>
      </c>
      <c r="W427" s="81">
        <v>0</v>
      </c>
      <c r="X427" s="81">
        <v>1710</v>
      </c>
      <c r="Y427" s="81">
        <v>2013</v>
      </c>
      <c r="Z427" s="81">
        <v>802</v>
      </c>
      <c r="AA427" s="81">
        <v>1601</v>
      </c>
      <c r="AB427" s="81">
        <v>6704</v>
      </c>
      <c r="AC427" s="81">
        <v>4505163</v>
      </c>
      <c r="AD427" s="81">
        <v>0.3298283322950411</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2275</v>
      </c>
      <c r="B428" s="80">
        <v>206</v>
      </c>
      <c r="C428" s="80">
        <v>2</v>
      </c>
      <c r="D428" s="80">
        <v>13</v>
      </c>
      <c r="E428" s="80">
        <v>2005</v>
      </c>
      <c r="F428" s="80" t="s">
        <v>565</v>
      </c>
      <c r="G428" s="80" t="s">
        <v>2273</v>
      </c>
      <c r="H428" s="80" t="s">
        <v>2274</v>
      </c>
      <c r="I428" s="177"/>
      <c r="J428" s="81">
        <v>1.0285164063360934</v>
      </c>
      <c r="K428" s="81">
        <v>0.67014217140780274</v>
      </c>
      <c r="L428" s="81">
        <v>0</v>
      </c>
      <c r="M428" s="81">
        <v>5.9289478301614862</v>
      </c>
      <c r="N428" s="81">
        <v>5.6547460372948306</v>
      </c>
      <c r="O428" s="81">
        <v>2.9350832620625882</v>
      </c>
      <c r="P428" s="81">
        <v>9.6198332908694653</v>
      </c>
      <c r="Q428" s="81">
        <v>0.34005624230165998</v>
      </c>
      <c r="R428" s="81">
        <v>18.203273479764793</v>
      </c>
      <c r="S428" s="81">
        <v>1.2817990399999999</v>
      </c>
      <c r="T428" s="82"/>
      <c r="U428" s="81">
        <v>111061</v>
      </c>
      <c r="V428" s="81">
        <v>249</v>
      </c>
      <c r="W428" s="81">
        <v>0</v>
      </c>
      <c r="X428" s="81">
        <v>1271</v>
      </c>
      <c r="Y428" s="81">
        <v>2265</v>
      </c>
      <c r="Z428" s="81">
        <v>1397</v>
      </c>
      <c r="AA428" s="81">
        <v>1913</v>
      </c>
      <c r="AB428" s="81">
        <v>5772</v>
      </c>
      <c r="AC428" s="81">
        <v>3218872</v>
      </c>
      <c r="AD428" s="81">
        <v>1.2817990399999999</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2276</v>
      </c>
      <c r="B429" s="80">
        <v>207</v>
      </c>
      <c r="C429" s="80">
        <v>3</v>
      </c>
      <c r="D429" s="80">
        <v>13</v>
      </c>
      <c r="E429" s="80">
        <v>2006</v>
      </c>
      <c r="F429" s="80" t="s">
        <v>566</v>
      </c>
      <c r="G429" s="80" t="s">
        <v>2273</v>
      </c>
      <c r="H429" s="80" t="s">
        <v>2274</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2277</v>
      </c>
      <c r="B430" s="80">
        <v>208</v>
      </c>
      <c r="C430" s="80">
        <v>4</v>
      </c>
      <c r="D430" s="80">
        <v>13</v>
      </c>
      <c r="E430" s="80">
        <v>2007</v>
      </c>
      <c r="F430" s="80" t="s">
        <v>567</v>
      </c>
      <c r="G430" s="80" t="s">
        <v>2273</v>
      </c>
      <c r="H430" s="80" t="s">
        <v>2274</v>
      </c>
      <c r="I430" s="177"/>
      <c r="J430" s="81">
        <v>0.70659854115876597</v>
      </c>
      <c r="K430" s="81">
        <v>0.57371235836648526</v>
      </c>
      <c r="L430" s="81">
        <v>0</v>
      </c>
      <c r="M430" s="81">
        <v>7.1516872921225154</v>
      </c>
      <c r="N430" s="81">
        <v>5.7870570662068239</v>
      </c>
      <c r="O430" s="81">
        <v>2.8537285463403372</v>
      </c>
      <c r="P430" s="81">
        <v>9.7176721839679541</v>
      </c>
      <c r="Q430" s="81">
        <v>0.35151766706908433</v>
      </c>
      <c r="R430" s="81">
        <v>18.317632693966285</v>
      </c>
      <c r="S430" s="81">
        <v>0.93712923999999986</v>
      </c>
      <c r="T430" s="82"/>
      <c r="U430" s="81">
        <v>95319</v>
      </c>
      <c r="V430" s="81">
        <v>220</v>
      </c>
      <c r="W430" s="81">
        <v>0</v>
      </c>
      <c r="X430" s="81">
        <v>1795</v>
      </c>
      <c r="Y430" s="81">
        <v>2333</v>
      </c>
      <c r="Z430" s="81">
        <v>1412</v>
      </c>
      <c r="AA430" s="81">
        <v>1903</v>
      </c>
      <c r="AB430" s="81">
        <v>5651</v>
      </c>
      <c r="AC430" s="81">
        <v>3332032</v>
      </c>
      <c r="AD430" s="81">
        <v>0.93712923999999986</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2278</v>
      </c>
      <c r="B431" s="80">
        <v>209</v>
      </c>
      <c r="C431" s="80">
        <v>5</v>
      </c>
      <c r="D431" s="80">
        <v>13</v>
      </c>
      <c r="E431" s="80">
        <v>2008</v>
      </c>
      <c r="F431" s="80" t="s">
        <v>84</v>
      </c>
      <c r="G431" s="80" t="s">
        <v>2273</v>
      </c>
      <c r="H431" s="80" t="s">
        <v>2274</v>
      </c>
      <c r="I431" s="177"/>
      <c r="J431" s="81">
        <v>0.61462304200210049</v>
      </c>
      <c r="K431" s="81">
        <v>0.44752203000448976</v>
      </c>
      <c r="L431" s="81">
        <v>0</v>
      </c>
      <c r="M431" s="81">
        <v>7.6131557930584357</v>
      </c>
      <c r="N431" s="81">
        <v>5.2413723192108339</v>
      </c>
      <c r="O431" s="81">
        <v>2.7667265636524836</v>
      </c>
      <c r="P431" s="81">
        <v>9.5688790495991523</v>
      </c>
      <c r="Q431" s="81">
        <v>0.34155093042387014</v>
      </c>
      <c r="R431" s="81">
        <v>17.862322756472487</v>
      </c>
      <c r="S431" s="81">
        <v>0.93806078000000004</v>
      </c>
      <c r="T431" s="82"/>
      <c r="U431" s="81">
        <v>89673</v>
      </c>
      <c r="V431" s="81">
        <v>220</v>
      </c>
      <c r="W431" s="81">
        <v>0</v>
      </c>
      <c r="X431" s="81">
        <v>1795</v>
      </c>
      <c r="Y431" s="81">
        <v>2347</v>
      </c>
      <c r="Z431" s="81">
        <v>1417</v>
      </c>
      <c r="AA431" s="81">
        <v>1876</v>
      </c>
      <c r="AB431" s="81">
        <v>5581</v>
      </c>
      <c r="AC431" s="81">
        <v>3373947</v>
      </c>
      <c r="AD431" s="81">
        <v>0.93806078000000004</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2279</v>
      </c>
      <c r="B432" s="80">
        <v>210</v>
      </c>
      <c r="C432" s="80">
        <v>6</v>
      </c>
      <c r="D432" s="80">
        <v>13</v>
      </c>
      <c r="E432" s="80">
        <v>2009</v>
      </c>
      <c r="F432" s="80" t="s">
        <v>85</v>
      </c>
      <c r="G432" s="80" t="s">
        <v>2273</v>
      </c>
      <c r="H432" s="80" t="s">
        <v>2274</v>
      </c>
      <c r="I432" s="177"/>
      <c r="J432" s="81">
        <v>0.77208934980343769</v>
      </c>
      <c r="K432" s="81">
        <v>0.40973670863057354</v>
      </c>
      <c r="L432" s="81">
        <v>0.36814189784201307</v>
      </c>
      <c r="M432" s="81">
        <v>6.51116050702091</v>
      </c>
      <c r="N432" s="81">
        <v>4.983518099657112</v>
      </c>
      <c r="O432" s="81">
        <v>2.8564396321805954</v>
      </c>
      <c r="P432" s="81">
        <v>9.3108881900821938</v>
      </c>
      <c r="Q432" s="81">
        <v>0.32040700424696278</v>
      </c>
      <c r="R432" s="81">
        <v>19.774908892220044</v>
      </c>
      <c r="S432" s="81">
        <v>0.92827960999999981</v>
      </c>
      <c r="T432" s="82"/>
      <c r="U432" s="81">
        <v>107081</v>
      </c>
      <c r="V432" s="81">
        <v>190</v>
      </c>
      <c r="W432" s="81">
        <v>9</v>
      </c>
      <c r="X432" s="81">
        <v>1711</v>
      </c>
      <c r="Y432" s="81">
        <v>2376</v>
      </c>
      <c r="Z432" s="81">
        <v>1444</v>
      </c>
      <c r="AA432" s="81">
        <v>1874</v>
      </c>
      <c r="AB432" s="81">
        <v>5496</v>
      </c>
      <c r="AC432" s="81">
        <v>3643995</v>
      </c>
      <c r="AD432" s="81">
        <v>0.92827960999999981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0.64200000000000002</v>
      </c>
      <c r="BK432" s="81">
        <v>0</v>
      </c>
      <c r="BL432" s="81">
        <v>0</v>
      </c>
      <c r="BM432" s="82"/>
      <c r="BN432" s="81">
        <v>0</v>
      </c>
      <c r="BO432" s="81">
        <v>0</v>
      </c>
      <c r="BP432" s="81">
        <v>0</v>
      </c>
      <c r="BQ432" s="81">
        <v>1</v>
      </c>
      <c r="BR432" s="81">
        <v>0</v>
      </c>
      <c r="BS432" s="81">
        <v>0</v>
      </c>
      <c r="BT432"/>
      <c r="BU432" s="80"/>
      <c r="BV432" s="80"/>
      <c r="BW432" s="80"/>
      <c r="BX432" s="80"/>
      <c r="BY432" s="80"/>
      <c r="BZ432" s="80"/>
      <c r="CA432" s="80"/>
      <c r="CB432" s="80"/>
      <c r="CC432" s="80"/>
    </row>
    <row r="433" spans="1:81">
      <c r="A433" s="80" t="s">
        <v>2280</v>
      </c>
      <c r="B433" s="80">
        <v>211</v>
      </c>
      <c r="C433" s="80">
        <v>7</v>
      </c>
      <c r="D433" s="80">
        <v>13</v>
      </c>
      <c r="E433" s="80">
        <v>2010</v>
      </c>
      <c r="F433" s="80" t="s">
        <v>86</v>
      </c>
      <c r="G433" s="80" t="s">
        <v>2273</v>
      </c>
      <c r="H433" s="80" t="s">
        <v>2274</v>
      </c>
      <c r="I433" s="177"/>
      <c r="J433" s="81">
        <v>0.63190767875006781</v>
      </c>
      <c r="K433" s="81">
        <v>0.43537881350771923</v>
      </c>
      <c r="L433" s="81">
        <v>0.33892297697418894</v>
      </c>
      <c r="M433" s="81">
        <v>7.0176661611368729</v>
      </c>
      <c r="N433" s="81">
        <v>5.9474733246418632</v>
      </c>
      <c r="O433" s="81">
        <v>2.9082045337681057</v>
      </c>
      <c r="P433" s="81">
        <v>9.4372654765530868</v>
      </c>
      <c r="Q433" s="81">
        <v>0.33243671884386827</v>
      </c>
      <c r="R433" s="81">
        <v>30.17507458229624</v>
      </c>
      <c r="S433" s="81">
        <v>1.3747432293599999</v>
      </c>
      <c r="T433" s="82"/>
      <c r="U433" s="81">
        <v>92238</v>
      </c>
      <c r="V433" s="81">
        <v>190</v>
      </c>
      <c r="W433" s="81">
        <v>9</v>
      </c>
      <c r="X433" s="81">
        <v>1711</v>
      </c>
      <c r="Y433" s="81">
        <v>2406</v>
      </c>
      <c r="Z433" s="81">
        <v>1477</v>
      </c>
      <c r="AA433" s="81">
        <v>1852</v>
      </c>
      <c r="AB433" s="81">
        <v>5464</v>
      </c>
      <c r="AC433" s="81">
        <v>5269430</v>
      </c>
      <c r="AD433" s="81">
        <v>1.3747432293599999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0.64200000000000002</v>
      </c>
      <c r="BK433" s="81">
        <v>0</v>
      </c>
      <c r="BL433" s="81">
        <v>0</v>
      </c>
      <c r="BM433" s="82"/>
      <c r="BN433" s="81">
        <v>0</v>
      </c>
      <c r="BO433" s="81">
        <v>0</v>
      </c>
      <c r="BP433" s="81">
        <v>0</v>
      </c>
      <c r="BQ433" s="81">
        <v>1</v>
      </c>
      <c r="BR433" s="81">
        <v>0</v>
      </c>
      <c r="BS433" s="81">
        <v>0</v>
      </c>
      <c r="BT433"/>
      <c r="BU433" s="80">
        <v>0.64200000000000002</v>
      </c>
      <c r="BV433" s="80">
        <v>0</v>
      </c>
      <c r="BW433" s="80">
        <v>0</v>
      </c>
      <c r="BX433" s="80">
        <v>0</v>
      </c>
      <c r="BY433" s="80">
        <v>0</v>
      </c>
      <c r="BZ433" s="80">
        <v>0</v>
      </c>
      <c r="CA433" s="80">
        <v>0</v>
      </c>
      <c r="CB433" s="80">
        <v>0</v>
      </c>
      <c r="CC433" s="80">
        <v>0</v>
      </c>
    </row>
    <row r="434" spans="1:81">
      <c r="A434" s="80" t="s">
        <v>2281</v>
      </c>
      <c r="B434" s="80">
        <v>212</v>
      </c>
      <c r="C434" s="80">
        <v>8</v>
      </c>
      <c r="D434" s="80">
        <v>13</v>
      </c>
      <c r="E434" s="80">
        <v>2011</v>
      </c>
      <c r="F434" s="80" t="s">
        <v>87</v>
      </c>
      <c r="G434" s="80" t="s">
        <v>2273</v>
      </c>
      <c r="H434" s="80" t="s">
        <v>2274</v>
      </c>
      <c r="I434" s="177"/>
      <c r="J434" s="81">
        <v>0.76824483528446597</v>
      </c>
      <c r="K434" s="81">
        <v>0.57596767121976755</v>
      </c>
      <c r="L434" s="81">
        <v>0.45602443675902199</v>
      </c>
      <c r="M434" s="81">
        <v>8.3530452814375984</v>
      </c>
      <c r="N434" s="81">
        <v>7.3384837212887266</v>
      </c>
      <c r="O434" s="81">
        <v>2.8444400680808974</v>
      </c>
      <c r="P434" s="81">
        <v>8.9765018750272265</v>
      </c>
      <c r="Q434" s="81">
        <v>0.37987522326892648</v>
      </c>
      <c r="R434" s="81">
        <v>27.334368364916969</v>
      </c>
      <c r="S434" s="81">
        <v>1.3398098974559998</v>
      </c>
      <c r="T434" s="82"/>
      <c r="U434" s="81">
        <v>94506</v>
      </c>
      <c r="V434" s="81">
        <v>190</v>
      </c>
      <c r="W434" s="81">
        <v>9</v>
      </c>
      <c r="X434" s="81">
        <v>1711</v>
      </c>
      <c r="Y434" s="81">
        <v>2411</v>
      </c>
      <c r="Z434" s="81">
        <v>1476</v>
      </c>
      <c r="AA434" s="81">
        <v>1814</v>
      </c>
      <c r="AB434" s="81">
        <v>5413</v>
      </c>
      <c r="AC434" s="81">
        <v>4765467</v>
      </c>
      <c r="AD434" s="81">
        <v>1.3398098974559998</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0.65500000000000003</v>
      </c>
      <c r="BK434" s="81">
        <v>0</v>
      </c>
      <c r="BL434" s="81">
        <v>0</v>
      </c>
      <c r="BM434" s="82"/>
      <c r="BN434" s="81">
        <v>0</v>
      </c>
      <c r="BO434" s="81">
        <v>0</v>
      </c>
      <c r="BP434" s="81">
        <v>0</v>
      </c>
      <c r="BQ434" s="81">
        <v>1</v>
      </c>
      <c r="BR434" s="81">
        <v>0</v>
      </c>
      <c r="BS434" s="81">
        <v>0</v>
      </c>
      <c r="BT434"/>
      <c r="BU434" s="80">
        <v>0.65500000000000003</v>
      </c>
      <c r="BV434" s="80">
        <v>0</v>
      </c>
      <c r="BW434" s="80">
        <v>0</v>
      </c>
      <c r="BX434" s="80">
        <v>0</v>
      </c>
      <c r="BY434" s="80">
        <v>0</v>
      </c>
      <c r="BZ434" s="80">
        <v>0</v>
      </c>
      <c r="CA434" s="80">
        <v>0</v>
      </c>
      <c r="CB434" s="80">
        <v>0</v>
      </c>
      <c r="CC434" s="80">
        <v>0</v>
      </c>
    </row>
    <row r="435" spans="1:81">
      <c r="A435" s="80" t="s">
        <v>2282</v>
      </c>
      <c r="B435" s="80">
        <v>213</v>
      </c>
      <c r="C435" s="80">
        <v>9</v>
      </c>
      <c r="D435" s="80">
        <v>13</v>
      </c>
      <c r="E435" s="80">
        <v>2012</v>
      </c>
      <c r="F435" s="80" t="s">
        <v>88</v>
      </c>
      <c r="G435" s="80" t="s">
        <v>2273</v>
      </c>
      <c r="H435" s="80" t="s">
        <v>2274</v>
      </c>
      <c r="I435" s="177"/>
      <c r="J435" s="81">
        <v>0.46380134260272377</v>
      </c>
      <c r="K435" s="81">
        <v>0.58986955119356621</v>
      </c>
      <c r="L435" s="81">
        <v>0.46213648661492174</v>
      </c>
      <c r="M435" s="81">
        <v>9.3434346712002441</v>
      </c>
      <c r="N435" s="81">
        <v>7.670717837111833</v>
      </c>
      <c r="O435" s="81">
        <v>2.8775035346753657</v>
      </c>
      <c r="P435" s="81">
        <v>9.0524578648118386</v>
      </c>
      <c r="Q435" s="81">
        <v>0.41447903278293441</v>
      </c>
      <c r="R435" s="81">
        <v>29.136817190613822</v>
      </c>
      <c r="S435" s="81">
        <v>0.82560109080489996</v>
      </c>
      <c r="T435" s="82"/>
      <c r="U435" s="81">
        <v>55386</v>
      </c>
      <c r="V435" s="81">
        <v>190</v>
      </c>
      <c r="W435" s="81">
        <v>9</v>
      </c>
      <c r="X435" s="81">
        <v>1711</v>
      </c>
      <c r="Y435" s="81">
        <v>2445</v>
      </c>
      <c r="Z435" s="81">
        <v>1505</v>
      </c>
      <c r="AA435" s="81">
        <v>1819</v>
      </c>
      <c r="AB435" s="81">
        <v>5436</v>
      </c>
      <c r="AC435" s="81">
        <v>4948137</v>
      </c>
      <c r="AD435" s="81">
        <v>0.82560109080489996</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0.59199999999999997</v>
      </c>
      <c r="BK435" s="81">
        <v>0</v>
      </c>
      <c r="BL435" s="81">
        <v>0</v>
      </c>
      <c r="BM435" s="82"/>
      <c r="BN435" s="81">
        <v>0</v>
      </c>
      <c r="BO435" s="81">
        <v>0</v>
      </c>
      <c r="BP435" s="81">
        <v>0</v>
      </c>
      <c r="BQ435" s="81">
        <v>1</v>
      </c>
      <c r="BR435" s="81">
        <v>0</v>
      </c>
      <c r="BS435" s="81">
        <v>0</v>
      </c>
      <c r="BT435"/>
      <c r="BU435" s="80">
        <v>0.59199999999999997</v>
      </c>
      <c r="BV435" s="80">
        <v>0</v>
      </c>
      <c r="BW435" s="80">
        <v>0</v>
      </c>
      <c r="BX435" s="80">
        <v>0</v>
      </c>
      <c r="BY435" s="80">
        <v>0</v>
      </c>
      <c r="BZ435" s="80">
        <v>0</v>
      </c>
      <c r="CA435" s="80">
        <v>0</v>
      </c>
      <c r="CB435" s="80">
        <v>0</v>
      </c>
      <c r="CC435" s="80">
        <v>0</v>
      </c>
    </row>
    <row r="436" spans="1:81">
      <c r="A436" s="80" t="s">
        <v>2283</v>
      </c>
      <c r="B436" s="80">
        <v>214</v>
      </c>
      <c r="C436" s="80">
        <v>10</v>
      </c>
      <c r="D436" s="80">
        <v>13</v>
      </c>
      <c r="E436" s="80">
        <v>2013</v>
      </c>
      <c r="F436" s="80" t="s">
        <v>89</v>
      </c>
      <c r="G436" s="80" t="s">
        <v>2273</v>
      </c>
      <c r="H436" s="80" t="s">
        <v>2274</v>
      </c>
      <c r="I436" s="177"/>
      <c r="J436" s="81">
        <v>0.65125341896533373</v>
      </c>
      <c r="K436" s="81">
        <v>0.519413317531778</v>
      </c>
      <c r="L436" s="81">
        <v>0.42298581025250842</v>
      </c>
      <c r="M436" s="81">
        <v>9.358592457114117</v>
      </c>
      <c r="N436" s="81">
        <v>8.3900634179334723</v>
      </c>
      <c r="O436" s="81">
        <v>2.8185779017880983</v>
      </c>
      <c r="P436" s="81">
        <v>9.271395008923216</v>
      </c>
      <c r="Q436" s="81">
        <v>0.4240667740882218</v>
      </c>
      <c r="R436" s="81">
        <v>30.407648974119237</v>
      </c>
      <c r="S436" s="81">
        <v>0.78254734627999989</v>
      </c>
      <c r="T436" s="82"/>
      <c r="U436" s="81">
        <v>69890</v>
      </c>
      <c r="V436" s="81">
        <v>190</v>
      </c>
      <c r="W436" s="81">
        <v>9</v>
      </c>
      <c r="X436" s="81">
        <v>1711</v>
      </c>
      <c r="Y436" s="81">
        <v>2492</v>
      </c>
      <c r="Z436" s="81">
        <v>1540</v>
      </c>
      <c r="AA436" s="81">
        <v>1856</v>
      </c>
      <c r="AB436" s="81">
        <v>5482</v>
      </c>
      <c r="AC436" s="81">
        <v>5040731</v>
      </c>
      <c r="AD436" s="81">
        <v>0.78254734627999989</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0.61899999999999999</v>
      </c>
      <c r="BK436" s="81">
        <v>0</v>
      </c>
      <c r="BL436" s="81">
        <v>0</v>
      </c>
      <c r="BM436" s="82"/>
      <c r="BN436" s="81">
        <v>0</v>
      </c>
      <c r="BO436" s="81">
        <v>0</v>
      </c>
      <c r="BP436" s="81">
        <v>0</v>
      </c>
      <c r="BQ436" s="81">
        <v>1</v>
      </c>
      <c r="BR436" s="81">
        <v>0</v>
      </c>
      <c r="BS436" s="81">
        <v>0</v>
      </c>
      <c r="BT436"/>
      <c r="BU436" s="80">
        <v>0.61899999999999999</v>
      </c>
      <c r="BV436" s="80">
        <v>0</v>
      </c>
      <c r="BW436" s="80">
        <v>0</v>
      </c>
      <c r="BX436" s="80">
        <v>0</v>
      </c>
      <c r="BY436" s="80">
        <v>0</v>
      </c>
      <c r="BZ436" s="80">
        <v>0</v>
      </c>
      <c r="CA436" s="80">
        <v>0</v>
      </c>
      <c r="CB436" s="80">
        <v>0</v>
      </c>
      <c r="CC436" s="80">
        <v>0</v>
      </c>
    </row>
    <row r="437" spans="1:81">
      <c r="A437" s="80" t="s">
        <v>2284</v>
      </c>
      <c r="B437" s="80">
        <v>215</v>
      </c>
      <c r="C437" s="80">
        <v>11</v>
      </c>
      <c r="D437" s="80">
        <v>13</v>
      </c>
      <c r="E437" s="80">
        <v>2014</v>
      </c>
      <c r="F437" s="80" t="s">
        <v>90</v>
      </c>
      <c r="G437" s="80" t="s">
        <v>2273</v>
      </c>
      <c r="H437" s="80" t="s">
        <v>2274</v>
      </c>
      <c r="I437" s="177"/>
      <c r="J437" s="81">
        <v>0.4057882225172591</v>
      </c>
      <c r="K437" s="81">
        <v>0.70764953591054924</v>
      </c>
      <c r="L437" s="81">
        <v>0.14015038933692361</v>
      </c>
      <c r="M437" s="81">
        <v>8.5496234179741286</v>
      </c>
      <c r="N437" s="81">
        <v>8.1058927863660593</v>
      </c>
      <c r="O437" s="81">
        <v>2.7543752731820561</v>
      </c>
      <c r="P437" s="81">
        <v>9.2442961462077449</v>
      </c>
      <c r="Q437" s="81">
        <v>0.40494320598582012</v>
      </c>
      <c r="R437" s="81">
        <v>29.994282664453856</v>
      </c>
      <c r="S437" s="81">
        <v>1.0085831905211999</v>
      </c>
      <c r="T437" s="82"/>
      <c r="U437" s="81">
        <v>50561</v>
      </c>
      <c r="V437" s="81">
        <v>226</v>
      </c>
      <c r="W437" s="81">
        <v>3</v>
      </c>
      <c r="X437" s="81">
        <v>1684</v>
      </c>
      <c r="Y437" s="81">
        <v>2512</v>
      </c>
      <c r="Z437" s="81">
        <v>1585</v>
      </c>
      <c r="AA437" s="81">
        <v>1841</v>
      </c>
      <c r="AB437" s="81">
        <v>5456</v>
      </c>
      <c r="AC437" s="81">
        <v>4987841</v>
      </c>
      <c r="AD437" s="81">
        <v>1.0085831905211999</v>
      </c>
      <c r="AE437" s="82"/>
      <c r="AF437" s="81">
        <v>487474.46815833973</v>
      </c>
      <c r="AG437" s="81">
        <v>577834.25547613599</v>
      </c>
      <c r="AH437" s="81">
        <v>29493.799323993382</v>
      </c>
      <c r="AI437" s="81">
        <v>9974320.2192145865</v>
      </c>
      <c r="AJ437" s="81">
        <v>11215398.273595527</v>
      </c>
      <c r="AK437" s="81">
        <v>0</v>
      </c>
      <c r="AL437" s="81">
        <v>0</v>
      </c>
      <c r="AM437" s="81">
        <v>749027.26981913717</v>
      </c>
      <c r="AN437" s="81">
        <v>0</v>
      </c>
      <c r="AO437" s="81">
        <v>0</v>
      </c>
      <c r="AP437" s="82"/>
      <c r="AQ437" s="81">
        <v>20</v>
      </c>
      <c r="AR437" s="81">
        <v>34</v>
      </c>
      <c r="AS437" s="81">
        <v>0</v>
      </c>
      <c r="AT437" s="81">
        <v>0</v>
      </c>
      <c r="AU437" s="81">
        <v>0</v>
      </c>
      <c r="AV437" s="81">
        <v>0</v>
      </c>
      <c r="AW437" s="81" t="s">
        <v>564</v>
      </c>
      <c r="AX437" s="82"/>
      <c r="AY437" s="81">
        <v>122.08000000000001</v>
      </c>
      <c r="AZ437" s="81">
        <v>519.9</v>
      </c>
      <c r="BA437" s="81">
        <v>0</v>
      </c>
      <c r="BB437" s="81">
        <v>0</v>
      </c>
      <c r="BC437" s="81">
        <v>0</v>
      </c>
      <c r="BD437" s="81">
        <v>0</v>
      </c>
      <c r="BE437" s="81" t="s">
        <v>564</v>
      </c>
      <c r="BF437" s="82"/>
      <c r="BG437" s="81">
        <v>0</v>
      </c>
      <c r="BH437" s="81">
        <v>0</v>
      </c>
      <c r="BI437" s="81">
        <v>0</v>
      </c>
      <c r="BJ437" s="81">
        <v>0.61899999999999999</v>
      </c>
      <c r="BK437" s="81">
        <v>0</v>
      </c>
      <c r="BL437" s="81">
        <v>0</v>
      </c>
      <c r="BM437" s="82"/>
      <c r="BN437" s="81">
        <v>0</v>
      </c>
      <c r="BO437" s="81">
        <v>0</v>
      </c>
      <c r="BP437" s="81">
        <v>0</v>
      </c>
      <c r="BQ437" s="81">
        <v>1</v>
      </c>
      <c r="BR437" s="81">
        <v>0</v>
      </c>
      <c r="BS437" s="81">
        <v>0</v>
      </c>
      <c r="BT437"/>
      <c r="BU437" s="80">
        <v>0.61899999999999999</v>
      </c>
      <c r="BV437" s="80">
        <v>0</v>
      </c>
      <c r="BW437" s="80">
        <v>0</v>
      </c>
      <c r="BX437" s="80">
        <v>0</v>
      </c>
      <c r="BY437" s="80">
        <v>0</v>
      </c>
      <c r="BZ437" s="80">
        <v>0</v>
      </c>
      <c r="CA437" s="80">
        <v>0</v>
      </c>
      <c r="CB437" s="80">
        <v>0</v>
      </c>
      <c r="CC437" s="80">
        <v>0</v>
      </c>
    </row>
    <row r="438" spans="1:81">
      <c r="A438" s="80" t="s">
        <v>2285</v>
      </c>
      <c r="B438" s="80">
        <v>216</v>
      </c>
      <c r="C438" s="80">
        <v>12</v>
      </c>
      <c r="D438" s="80">
        <v>13</v>
      </c>
      <c r="E438" s="80">
        <v>2015</v>
      </c>
      <c r="F438" s="80" t="s">
        <v>91</v>
      </c>
      <c r="G438" s="80" t="s">
        <v>2273</v>
      </c>
      <c r="H438" s="80" t="s">
        <v>2274</v>
      </c>
      <c r="I438" s="177"/>
      <c r="J438" s="81">
        <v>0.49664934397194721</v>
      </c>
      <c r="K438" s="81">
        <v>0.59170670596156993</v>
      </c>
      <c r="L438" s="81">
        <v>0.1504996911599413</v>
      </c>
      <c r="M438" s="81">
        <v>8.5575502553540961</v>
      </c>
      <c r="N438" s="81">
        <v>7.1603068695071492</v>
      </c>
      <c r="O438" s="81">
        <v>2.8675073975425023</v>
      </c>
      <c r="P438" s="81">
        <v>9.1058361330566999</v>
      </c>
      <c r="Q438" s="81">
        <v>0.39278642110118261</v>
      </c>
      <c r="R438" s="81">
        <v>29.214835685493256</v>
      </c>
      <c r="S438" s="81">
        <v>2.0471906083044003</v>
      </c>
      <c r="T438" s="82"/>
      <c r="U438" s="81">
        <v>71112</v>
      </c>
      <c r="V438" s="81">
        <v>226</v>
      </c>
      <c r="W438" s="81">
        <v>3</v>
      </c>
      <c r="X438" s="81">
        <v>1684</v>
      </c>
      <c r="Y438" s="81">
        <v>2543</v>
      </c>
      <c r="Z438" s="81">
        <v>1666</v>
      </c>
      <c r="AA438" s="81">
        <v>1812</v>
      </c>
      <c r="AB438" s="81">
        <v>5406</v>
      </c>
      <c r="AC438" s="81">
        <v>5004583</v>
      </c>
      <c r="AD438" s="81">
        <v>2.0471906083044003</v>
      </c>
      <c r="AE438" s="82"/>
      <c r="AF438" s="81">
        <v>672188.69761891547</v>
      </c>
      <c r="AG438" s="81">
        <v>507893.08271655941</v>
      </c>
      <c r="AH438" s="81">
        <v>25169.321578099269</v>
      </c>
      <c r="AI438" s="81">
        <v>10343972.121161805</v>
      </c>
      <c r="AJ438" s="81">
        <v>10494736.619834514</v>
      </c>
      <c r="AK438" s="81">
        <v>0</v>
      </c>
      <c r="AL438" s="81">
        <v>0</v>
      </c>
      <c r="AM438" s="81">
        <v>740869.62268291018</v>
      </c>
      <c r="AN438" s="81">
        <v>0</v>
      </c>
      <c r="AO438" s="81">
        <v>0</v>
      </c>
      <c r="AP438" s="82"/>
      <c r="AQ438" s="81">
        <v>20</v>
      </c>
      <c r="AR438" s="81">
        <v>36</v>
      </c>
      <c r="AS438" s="81">
        <v>0</v>
      </c>
      <c r="AT438" s="81">
        <v>0</v>
      </c>
      <c r="AU438" s="81">
        <v>0</v>
      </c>
      <c r="AV438" s="81">
        <v>0</v>
      </c>
      <c r="AW438" s="81" t="s">
        <v>564</v>
      </c>
      <c r="AX438" s="82"/>
      <c r="AY438" s="81">
        <v>122.08000000000001</v>
      </c>
      <c r="AZ438" s="81">
        <v>585.70000000000005</v>
      </c>
      <c r="BA438" s="81">
        <v>0</v>
      </c>
      <c r="BB438" s="81">
        <v>0</v>
      </c>
      <c r="BC438" s="81">
        <v>0</v>
      </c>
      <c r="BD438" s="81">
        <v>0</v>
      </c>
      <c r="BE438" s="81" t="s">
        <v>564</v>
      </c>
      <c r="BF438" s="82"/>
      <c r="BG438" s="81">
        <v>0</v>
      </c>
      <c r="BH438" s="81">
        <v>0</v>
      </c>
      <c r="BI438" s="81">
        <v>0</v>
      </c>
      <c r="BJ438" s="81">
        <v>0.59199999999999997</v>
      </c>
      <c r="BK438" s="81">
        <v>0</v>
      </c>
      <c r="BL438" s="81">
        <v>0</v>
      </c>
      <c r="BM438" s="82"/>
      <c r="BN438" s="81">
        <v>0</v>
      </c>
      <c r="BO438" s="81">
        <v>0</v>
      </c>
      <c r="BP438" s="81">
        <v>0</v>
      </c>
      <c r="BQ438" s="81">
        <v>1</v>
      </c>
      <c r="BR438" s="81">
        <v>0</v>
      </c>
      <c r="BS438" s="81">
        <v>0</v>
      </c>
      <c r="BT438"/>
      <c r="BU438" s="80">
        <v>0.59199999999999997</v>
      </c>
      <c r="BV438" s="80">
        <v>0</v>
      </c>
      <c r="BW438" s="80">
        <v>0</v>
      </c>
      <c r="BX438" s="80">
        <v>0</v>
      </c>
      <c r="BY438" s="80">
        <v>0</v>
      </c>
      <c r="BZ438" s="80">
        <v>0</v>
      </c>
      <c r="CA438" s="80">
        <v>0</v>
      </c>
      <c r="CB438" s="80">
        <v>0</v>
      </c>
      <c r="CC438" s="80">
        <v>0</v>
      </c>
    </row>
    <row r="439" spans="1:81">
      <c r="A439" s="80" t="s">
        <v>2286</v>
      </c>
      <c r="B439" s="80">
        <v>217</v>
      </c>
      <c r="C439" s="80">
        <v>13</v>
      </c>
      <c r="D439" s="80">
        <v>13</v>
      </c>
      <c r="E439" s="80">
        <v>2016</v>
      </c>
      <c r="F439" s="80" t="s">
        <v>92</v>
      </c>
      <c r="G439" s="80" t="s">
        <v>2273</v>
      </c>
      <c r="H439" s="80" t="s">
        <v>2274</v>
      </c>
      <c r="I439" s="177"/>
      <c r="J439" s="81">
        <v>0.73667678180203555</v>
      </c>
      <c r="K439" s="81">
        <v>0.57240363788456372</v>
      </c>
      <c r="L439" s="81">
        <v>0.13286645514503417</v>
      </c>
      <c r="M439" s="81">
        <v>6.6505342008137838</v>
      </c>
      <c r="N439" s="81">
        <v>6.6210373343455045</v>
      </c>
      <c r="O439" s="81">
        <v>2.9228014342219915</v>
      </c>
      <c r="P439" s="81">
        <v>9.221854230847244</v>
      </c>
      <c r="Q439" s="81">
        <v>0.37710439669812312</v>
      </c>
      <c r="R439" s="81">
        <v>29.527053154582568</v>
      </c>
      <c r="S439" s="81">
        <v>0.8364904916896001</v>
      </c>
      <c r="T439" s="82"/>
      <c r="U439" s="81">
        <v>113063</v>
      </c>
      <c r="V439" s="81">
        <v>226</v>
      </c>
      <c r="W439" s="81">
        <v>3</v>
      </c>
      <c r="X439" s="81">
        <v>1684</v>
      </c>
      <c r="Y439" s="81">
        <v>2558</v>
      </c>
      <c r="Z439" s="81">
        <v>1719</v>
      </c>
      <c r="AA439" s="81">
        <v>1898</v>
      </c>
      <c r="AB439" s="81">
        <v>5339</v>
      </c>
      <c r="AC439" s="81">
        <v>5042930.0298441164</v>
      </c>
      <c r="AD439" s="81">
        <v>0.8364904916896001</v>
      </c>
      <c r="AE439" s="82"/>
      <c r="AF439" s="81">
        <v>1028122.8461301411</v>
      </c>
      <c r="AG439" s="81">
        <v>489441.9786775625</v>
      </c>
      <c r="AH439" s="81">
        <v>21211.086413302401</v>
      </c>
      <c r="AI439" s="81">
        <v>10411122.307370029</v>
      </c>
      <c r="AJ439" s="81">
        <v>10737592.405065751</v>
      </c>
      <c r="AK439" s="81">
        <v>0</v>
      </c>
      <c r="AL439" s="81">
        <v>0</v>
      </c>
      <c r="AM439" s="81">
        <v>732256.00317405432</v>
      </c>
      <c r="AN439" s="81">
        <v>0</v>
      </c>
      <c r="AO439" s="81">
        <v>0</v>
      </c>
      <c r="AP439" s="82"/>
      <c r="AQ439" s="81">
        <v>20</v>
      </c>
      <c r="AR439" s="81">
        <v>37</v>
      </c>
      <c r="AS439" s="81">
        <v>0</v>
      </c>
      <c r="AT439" s="81">
        <v>0</v>
      </c>
      <c r="AU439" s="81">
        <v>0</v>
      </c>
      <c r="AV439" s="81">
        <v>0</v>
      </c>
      <c r="AW439" s="81" t="s">
        <v>564</v>
      </c>
      <c r="AX439" s="82"/>
      <c r="AY439" s="81">
        <v>122.08</v>
      </c>
      <c r="AZ439" s="81">
        <v>596.70000000000005</v>
      </c>
      <c r="BA439" s="81">
        <v>0</v>
      </c>
      <c r="BB439" s="81">
        <v>0</v>
      </c>
      <c r="BC439" s="81">
        <v>0</v>
      </c>
      <c r="BD439" s="81">
        <v>0</v>
      </c>
      <c r="BE439" s="81" t="s">
        <v>564</v>
      </c>
      <c r="BF439" s="82"/>
      <c r="BG439" s="81">
        <v>0</v>
      </c>
      <c r="BH439" s="81">
        <v>0</v>
      </c>
      <c r="BI439" s="81">
        <v>0</v>
      </c>
      <c r="BJ439" s="81">
        <v>0.57899999999999996</v>
      </c>
      <c r="BK439" s="81">
        <v>0</v>
      </c>
      <c r="BL439" s="81">
        <v>0</v>
      </c>
      <c r="BM439" s="82"/>
      <c r="BN439" s="81">
        <v>0</v>
      </c>
      <c r="BO439" s="81">
        <v>0</v>
      </c>
      <c r="BP439" s="81">
        <v>0</v>
      </c>
      <c r="BQ439" s="81">
        <v>1</v>
      </c>
      <c r="BR439" s="81">
        <v>0</v>
      </c>
      <c r="BS439" s="81">
        <v>0</v>
      </c>
      <c r="BT439"/>
      <c r="BU439" s="80">
        <v>0.57899999999999996</v>
      </c>
      <c r="BV439" s="80">
        <v>0</v>
      </c>
      <c r="BW439" s="80">
        <v>0</v>
      </c>
      <c r="BX439" s="80">
        <v>0</v>
      </c>
      <c r="BY439" s="80">
        <v>0</v>
      </c>
      <c r="BZ439" s="80">
        <v>0</v>
      </c>
      <c r="CA439" s="80">
        <v>0</v>
      </c>
      <c r="CB439" s="80">
        <v>0</v>
      </c>
      <c r="CC439" s="80">
        <v>0</v>
      </c>
    </row>
    <row r="440" spans="1:81">
      <c r="A440" s="80" t="s">
        <v>2287</v>
      </c>
      <c r="B440" s="80">
        <v>218</v>
      </c>
      <c r="C440" s="80">
        <v>14</v>
      </c>
      <c r="D440" s="80">
        <v>13</v>
      </c>
      <c r="E440" s="80">
        <v>2017</v>
      </c>
      <c r="F440" s="80" t="s">
        <v>71</v>
      </c>
      <c r="G440" s="80" t="s">
        <v>2273</v>
      </c>
      <c r="H440" s="80" t="s">
        <v>2274</v>
      </c>
      <c r="I440" s="177"/>
      <c r="J440" s="81">
        <v>0.7279541344783248</v>
      </c>
      <c r="K440" s="81">
        <v>0.59386901530494496</v>
      </c>
      <c r="L440" s="81">
        <v>0.12123372674330141</v>
      </c>
      <c r="M440" s="81">
        <v>6.0236589274371157</v>
      </c>
      <c r="N440" s="81">
        <v>6.9084160187205983</v>
      </c>
      <c r="O440" s="81">
        <v>2.9788061926013052</v>
      </c>
      <c r="P440" s="81">
        <v>9.1392973589719926</v>
      </c>
      <c r="Q440" s="81">
        <v>0.36192519132801793</v>
      </c>
      <c r="R440" s="81">
        <v>30.132939885760123</v>
      </c>
      <c r="S440" s="81">
        <v>0.50579753584159992</v>
      </c>
      <c r="T440" s="82"/>
      <c r="U440" s="81">
        <v>128815</v>
      </c>
      <c r="V440" s="81">
        <v>226</v>
      </c>
      <c r="W440" s="81">
        <v>3</v>
      </c>
      <c r="X440" s="81">
        <v>1684</v>
      </c>
      <c r="Y440" s="81">
        <v>2588</v>
      </c>
      <c r="Z440" s="81">
        <v>1781</v>
      </c>
      <c r="AA440" s="81">
        <v>1893</v>
      </c>
      <c r="AB440" s="81">
        <v>5299</v>
      </c>
      <c r="AC440" s="81">
        <v>5248524.9999999981</v>
      </c>
      <c r="AD440" s="81">
        <v>0.50579753584159992</v>
      </c>
      <c r="AE440" s="82"/>
      <c r="AF440" s="81">
        <v>1089703.2230988841</v>
      </c>
      <c r="AG440" s="81">
        <v>508960.36867884622</v>
      </c>
      <c r="AH440" s="81">
        <v>24946.744153499971</v>
      </c>
      <c r="AI440" s="81">
        <v>9949555.9987709764</v>
      </c>
      <c r="AJ440" s="81">
        <v>12148671.38597713</v>
      </c>
      <c r="AK440" s="81">
        <v>0</v>
      </c>
      <c r="AL440" s="81">
        <v>0</v>
      </c>
      <c r="AM440" s="81">
        <v>727907.10864759865</v>
      </c>
      <c r="AN440" s="81">
        <v>0</v>
      </c>
      <c r="AO440" s="81">
        <v>0</v>
      </c>
      <c r="AP440" s="82"/>
      <c r="AQ440" s="81">
        <v>20</v>
      </c>
      <c r="AR440" s="81">
        <v>37</v>
      </c>
      <c r="AS440" s="81">
        <v>0</v>
      </c>
      <c r="AT440" s="81">
        <v>0</v>
      </c>
      <c r="AU440" s="81">
        <v>0</v>
      </c>
      <c r="AV440" s="81">
        <v>0</v>
      </c>
      <c r="AW440" s="81" t="s">
        <v>564</v>
      </c>
      <c r="AX440" s="82"/>
      <c r="AY440" s="81">
        <v>122.08</v>
      </c>
      <c r="AZ440" s="81">
        <v>596.70000000000005</v>
      </c>
      <c r="BA440" s="81">
        <v>0</v>
      </c>
      <c r="BB440" s="81">
        <v>0</v>
      </c>
      <c r="BC440" s="81">
        <v>0</v>
      </c>
      <c r="BD440" s="81">
        <v>0</v>
      </c>
      <c r="BE440" s="81" t="s">
        <v>564</v>
      </c>
      <c r="BF440" s="82"/>
      <c r="BG440" s="81">
        <v>0</v>
      </c>
      <c r="BH440" s="81">
        <v>0</v>
      </c>
      <c r="BI440" s="81">
        <v>0</v>
      </c>
      <c r="BJ440" s="81">
        <v>0.61799999999999999</v>
      </c>
      <c r="BK440" s="81">
        <v>0</v>
      </c>
      <c r="BL440" s="81">
        <v>0</v>
      </c>
      <c r="BM440" s="82"/>
      <c r="BN440" s="81">
        <v>0</v>
      </c>
      <c r="BO440" s="81">
        <v>0</v>
      </c>
      <c r="BP440" s="81">
        <v>0</v>
      </c>
      <c r="BQ440" s="81">
        <v>1</v>
      </c>
      <c r="BR440" s="81">
        <v>0</v>
      </c>
      <c r="BS440" s="81">
        <v>0</v>
      </c>
      <c r="BT440"/>
      <c r="BU440" s="80">
        <v>0.61799999999999999</v>
      </c>
      <c r="BV440" s="80">
        <v>0</v>
      </c>
      <c r="BW440" s="80">
        <v>0</v>
      </c>
      <c r="BX440" s="80">
        <v>0</v>
      </c>
      <c r="BY440" s="80">
        <v>0</v>
      </c>
      <c r="BZ440" s="80">
        <v>0</v>
      </c>
      <c r="CA440" s="80">
        <v>0</v>
      </c>
      <c r="CB440" s="80">
        <v>0</v>
      </c>
      <c r="CC440" s="80">
        <v>0</v>
      </c>
    </row>
    <row r="441" spans="1:81">
      <c r="A441" s="80" t="s">
        <v>2288</v>
      </c>
      <c r="B441" s="80">
        <v>219</v>
      </c>
      <c r="C441" s="80">
        <v>15</v>
      </c>
      <c r="D441" s="80">
        <v>13</v>
      </c>
      <c r="E441" s="80">
        <v>2018</v>
      </c>
      <c r="F441" s="80" t="s">
        <v>93</v>
      </c>
      <c r="G441" s="80" t="s">
        <v>2273</v>
      </c>
      <c r="H441" s="80" t="s">
        <v>2274</v>
      </c>
      <c r="I441" s="177"/>
      <c r="J441" s="81">
        <v>0.53058173219201832</v>
      </c>
      <c r="K441" s="81">
        <v>0.51570561662755932</v>
      </c>
      <c r="L441" s="81">
        <v>0.1077931124967761</v>
      </c>
      <c r="M441" s="81">
        <v>5.3848628153896625</v>
      </c>
      <c r="N441" s="81">
        <v>4.9109231362815269</v>
      </c>
      <c r="O441" s="81">
        <v>3.0689009154101488</v>
      </c>
      <c r="P441" s="81">
        <v>9.1248007864799554</v>
      </c>
      <c r="Q441" s="81">
        <v>0.33382016661251135</v>
      </c>
      <c r="R441" s="81">
        <v>26.4358634013984</v>
      </c>
      <c r="S441" s="81">
        <v>0.85937327050340018</v>
      </c>
      <c r="T441" s="82"/>
      <c r="U441" s="81">
        <v>109353</v>
      </c>
      <c r="V441" s="81">
        <v>226</v>
      </c>
      <c r="W441" s="81">
        <v>3</v>
      </c>
      <c r="X441" s="81">
        <v>1684</v>
      </c>
      <c r="Y441" s="81">
        <v>2604</v>
      </c>
      <c r="Z441" s="81">
        <v>1870</v>
      </c>
      <c r="AA441" s="81">
        <v>1909</v>
      </c>
      <c r="AB441" s="81">
        <v>5267</v>
      </c>
      <c r="AC441" s="81">
        <v>4586526</v>
      </c>
      <c r="AD441" s="81">
        <v>0.85937327050340018</v>
      </c>
      <c r="AE441" s="82"/>
      <c r="AF441" s="81">
        <v>943023.43775793153</v>
      </c>
      <c r="AG441" s="81">
        <v>466594.56508122542</v>
      </c>
      <c r="AH441" s="81">
        <v>22141.301974859769</v>
      </c>
      <c r="AI441" s="81">
        <v>9522710.0932593308</v>
      </c>
      <c r="AJ441" s="81">
        <v>11662390.599897221</v>
      </c>
      <c r="AK441" s="81">
        <v>0</v>
      </c>
      <c r="AL441" s="81">
        <v>0</v>
      </c>
      <c r="AM441" s="81">
        <v>725008.40011825459</v>
      </c>
      <c r="AN441" s="81">
        <v>0</v>
      </c>
      <c r="AO441" s="81">
        <v>0</v>
      </c>
      <c r="AP441" s="82"/>
      <c r="AQ441" s="81">
        <v>21</v>
      </c>
      <c r="AR441" s="81">
        <v>37</v>
      </c>
      <c r="AS441" s="81">
        <v>0</v>
      </c>
      <c r="AT441" s="81">
        <v>0</v>
      </c>
      <c r="AU441" s="81">
        <v>0</v>
      </c>
      <c r="AV441" s="81">
        <v>0</v>
      </c>
      <c r="AW441" s="81" t="s">
        <v>564</v>
      </c>
      <c r="AX441" s="82"/>
      <c r="AY441" s="81">
        <v>129.18</v>
      </c>
      <c r="AZ441" s="81">
        <v>597</v>
      </c>
      <c r="BA441" s="81">
        <v>0</v>
      </c>
      <c r="BB441" s="81">
        <v>0</v>
      </c>
      <c r="BC441" s="81">
        <v>0</v>
      </c>
      <c r="BD441" s="81">
        <v>0</v>
      </c>
      <c r="BE441" s="81" t="s">
        <v>564</v>
      </c>
      <c r="BF441" s="82"/>
      <c r="BG441" s="81">
        <v>0</v>
      </c>
      <c r="BH441" s="81">
        <v>0</v>
      </c>
      <c r="BI441" s="81">
        <v>0</v>
      </c>
      <c r="BJ441" s="81">
        <v>0.628</v>
      </c>
      <c r="BK441" s="81">
        <v>0</v>
      </c>
      <c r="BL441" s="81">
        <v>0</v>
      </c>
      <c r="BM441" s="82"/>
      <c r="BN441" s="81">
        <v>0</v>
      </c>
      <c r="BO441" s="81">
        <v>0</v>
      </c>
      <c r="BP441" s="81">
        <v>0</v>
      </c>
      <c r="BQ441" s="81">
        <v>1</v>
      </c>
      <c r="BR441" s="81">
        <v>0</v>
      </c>
      <c r="BS441" s="81">
        <v>0</v>
      </c>
      <c r="BT441"/>
      <c r="BU441" s="80">
        <v>0.628</v>
      </c>
      <c r="BV441" s="80">
        <v>0</v>
      </c>
      <c r="BW441" s="80">
        <v>0</v>
      </c>
      <c r="BX441" s="80">
        <v>0</v>
      </c>
      <c r="BY441" s="80">
        <v>0</v>
      </c>
      <c r="BZ441" s="80">
        <v>0</v>
      </c>
      <c r="CA441" s="80">
        <v>0</v>
      </c>
      <c r="CB441" s="80">
        <v>0</v>
      </c>
      <c r="CC441" s="80">
        <v>0</v>
      </c>
    </row>
    <row r="442" spans="1:81">
      <c r="A442" s="80" t="s">
        <v>2289</v>
      </c>
      <c r="B442" s="80">
        <v>220</v>
      </c>
      <c r="C442" s="80">
        <v>16</v>
      </c>
      <c r="D442" s="80">
        <v>13</v>
      </c>
      <c r="E442" s="80">
        <v>2019</v>
      </c>
      <c r="F442" s="80" t="s">
        <v>73</v>
      </c>
      <c r="G442" s="80" t="s">
        <v>2273</v>
      </c>
      <c r="H442" s="80" t="s">
        <v>2274</v>
      </c>
      <c r="I442" s="177"/>
      <c r="J442" s="81">
        <v>0.64162945300254803</v>
      </c>
      <c r="K442" s="81">
        <v>0.49278980166455877</v>
      </c>
      <c r="L442" s="81">
        <v>0.11009889661020868</v>
      </c>
      <c r="M442" s="81">
        <v>5.8143698956493992</v>
      </c>
      <c r="N442" s="81">
        <v>5.4454368070986083</v>
      </c>
      <c r="O442" s="81">
        <v>3.0236306936914885</v>
      </c>
      <c r="P442" s="81">
        <v>8.731280629577336</v>
      </c>
      <c r="Q442" s="81">
        <v>0.32378602071439377</v>
      </c>
      <c r="R442" s="81">
        <v>22.58633724222986</v>
      </c>
      <c r="S442" s="81">
        <v>1.0220497876328003</v>
      </c>
      <c r="T442" s="82"/>
      <c r="U442" s="81">
        <v>124238</v>
      </c>
      <c r="V442" s="81">
        <v>226</v>
      </c>
      <c r="W442" s="81">
        <v>3</v>
      </c>
      <c r="X442" s="81">
        <v>1684</v>
      </c>
      <c r="Y442" s="81">
        <v>2623</v>
      </c>
      <c r="Z442" s="81">
        <v>1893</v>
      </c>
      <c r="AA442" s="81">
        <v>1813</v>
      </c>
      <c r="AB442" s="81">
        <v>5247</v>
      </c>
      <c r="AC442" s="81">
        <v>3982830</v>
      </c>
      <c r="AD442" s="81">
        <v>1.0220497876328001</v>
      </c>
      <c r="AE442" s="82"/>
      <c r="AF442" s="81">
        <v>1113119.6520517149</v>
      </c>
      <c r="AG442" s="81">
        <v>454951.35614289512</v>
      </c>
      <c r="AH442" s="81">
        <v>25610.699649561921</v>
      </c>
      <c r="AI442" s="81">
        <v>9620801.2618949655</v>
      </c>
      <c r="AJ442" s="81">
        <v>11849793.939280286</v>
      </c>
      <c r="AK442" s="81">
        <v>0</v>
      </c>
      <c r="AL442" s="81">
        <v>0</v>
      </c>
      <c r="AM442" s="81">
        <v>714601.90060514782</v>
      </c>
      <c r="AN442" s="81">
        <v>0</v>
      </c>
      <c r="AO442" s="81">
        <v>0</v>
      </c>
      <c r="AP442" s="82"/>
      <c r="AQ442" s="81">
        <v>21</v>
      </c>
      <c r="AR442" s="81">
        <v>38</v>
      </c>
      <c r="AS442" s="81">
        <v>0</v>
      </c>
      <c r="AT442" s="81">
        <v>0</v>
      </c>
      <c r="AU442" s="81">
        <v>0</v>
      </c>
      <c r="AV442" s="81">
        <v>0</v>
      </c>
      <c r="AW442" s="81" t="s">
        <v>564</v>
      </c>
      <c r="AX442" s="82"/>
      <c r="AY442" s="81">
        <v>129.08000000000001</v>
      </c>
      <c r="AZ442" s="81">
        <v>606.79999999999995</v>
      </c>
      <c r="BA442" s="81">
        <v>0</v>
      </c>
      <c r="BB442" s="81">
        <v>0</v>
      </c>
      <c r="BC442" s="81">
        <v>0</v>
      </c>
      <c r="BD442" s="81">
        <v>0</v>
      </c>
      <c r="BE442" s="81" t="s">
        <v>564</v>
      </c>
      <c r="BF442" s="82"/>
      <c r="BG442" s="81">
        <v>0</v>
      </c>
      <c r="BH442" s="81">
        <v>0</v>
      </c>
      <c r="BI442" s="81">
        <v>0</v>
      </c>
      <c r="BJ442" s="81">
        <v>0.70199999999999996</v>
      </c>
      <c r="BK442" s="81">
        <v>0</v>
      </c>
      <c r="BL442" s="81">
        <v>0</v>
      </c>
      <c r="BM442" s="82"/>
      <c r="BN442" s="81">
        <v>0</v>
      </c>
      <c r="BO442" s="81">
        <v>0</v>
      </c>
      <c r="BP442" s="81">
        <v>0</v>
      </c>
      <c r="BQ442" s="81">
        <v>1</v>
      </c>
      <c r="BR442" s="81">
        <v>0</v>
      </c>
      <c r="BS442" s="81">
        <v>0</v>
      </c>
      <c r="BT442"/>
      <c r="BU442" s="80">
        <v>0.70199999999999996</v>
      </c>
      <c r="BV442" s="80">
        <v>0</v>
      </c>
      <c r="BW442" s="80">
        <v>0</v>
      </c>
      <c r="BX442" s="80">
        <v>0</v>
      </c>
      <c r="BY442" s="80">
        <v>0</v>
      </c>
      <c r="BZ442" s="80">
        <v>0</v>
      </c>
      <c r="CA442" s="80">
        <v>0</v>
      </c>
      <c r="CB442" s="80">
        <v>0</v>
      </c>
      <c r="CC442" s="80">
        <v>0</v>
      </c>
    </row>
    <row r="443" spans="1:81">
      <c r="A443" s="80" t="s">
        <v>2290</v>
      </c>
      <c r="B443" s="80">
        <v>221</v>
      </c>
      <c r="C443" s="80">
        <v>17</v>
      </c>
      <c r="D443" s="80">
        <v>13</v>
      </c>
      <c r="E443" s="80">
        <v>2020</v>
      </c>
      <c r="F443" s="80" t="s">
        <v>218</v>
      </c>
      <c r="G443" s="80" t="s">
        <v>2273</v>
      </c>
      <c r="H443" s="80" t="s">
        <v>2274</v>
      </c>
      <c r="I443" s="177"/>
      <c r="J443" s="81">
        <v>0.40988694654670699</v>
      </c>
      <c r="K443" s="81">
        <v>0.50644121137766951</v>
      </c>
      <c r="L443" s="81">
        <v>0.67269230810045921</v>
      </c>
      <c r="M443" s="81">
        <v>6.1639812887548064</v>
      </c>
      <c r="N443" s="81">
        <v>5.3415059744847326</v>
      </c>
      <c r="O443" s="81">
        <v>2.6365334310728499</v>
      </c>
      <c r="P443" s="81">
        <v>8.3465594893259922</v>
      </c>
      <c r="Q443" s="81">
        <v>0.30772878972142165</v>
      </c>
      <c r="R443" s="81">
        <v>25.707623592598402</v>
      </c>
      <c r="S443" s="81">
        <v>1.0692326399400001</v>
      </c>
      <c r="T443" s="82"/>
      <c r="U443" s="81">
        <v>81339</v>
      </c>
      <c r="V443" s="81">
        <v>206</v>
      </c>
      <c r="W443" s="81">
        <v>16</v>
      </c>
      <c r="X443" s="81">
        <v>1825</v>
      </c>
      <c r="Y443" s="81">
        <v>2637</v>
      </c>
      <c r="Z443" s="81">
        <v>1884</v>
      </c>
      <c r="AA443" s="81">
        <v>1883</v>
      </c>
      <c r="AB443" s="81">
        <v>5219</v>
      </c>
      <c r="AC443" s="81">
        <v>4556881</v>
      </c>
      <c r="AD443" s="81">
        <v>1.0692326399400001</v>
      </c>
      <c r="AE443" s="82"/>
      <c r="AF443" s="81">
        <v>687560.15536699467</v>
      </c>
      <c r="AG443" s="81">
        <v>434537.48333835398</v>
      </c>
      <c r="AH443" s="81">
        <v>181290.25989035206</v>
      </c>
      <c r="AI443" s="81">
        <v>9824750.5685151387</v>
      </c>
      <c r="AJ443" s="81">
        <v>10986122.99419819</v>
      </c>
      <c r="AK443" s="81"/>
      <c r="AL443" s="81"/>
      <c r="AM443" s="81">
        <v>681137.48429938126</v>
      </c>
      <c r="AN443" s="81"/>
      <c r="AO443" s="81"/>
      <c r="AP443" s="82"/>
      <c r="AQ443" s="81">
        <v>24</v>
      </c>
      <c r="AR443" s="81">
        <v>39</v>
      </c>
      <c r="AS443" s="81">
        <v>0</v>
      </c>
      <c r="AT443" s="81">
        <v>0</v>
      </c>
      <c r="AU443" s="81">
        <v>0</v>
      </c>
      <c r="AV443" s="81">
        <v>0</v>
      </c>
      <c r="AW443" s="81">
        <v>0</v>
      </c>
      <c r="AX443" s="82"/>
      <c r="AY443" s="81">
        <v>139.88</v>
      </c>
      <c r="AZ443" s="81">
        <v>617</v>
      </c>
      <c r="BA443" s="81">
        <v>0</v>
      </c>
      <c r="BB443" s="81">
        <v>0</v>
      </c>
      <c r="BC443" s="81">
        <v>0</v>
      </c>
      <c r="BD443" s="81">
        <v>0</v>
      </c>
      <c r="BE443" s="81">
        <v>0</v>
      </c>
      <c r="BF443" s="82"/>
      <c r="BG443" s="81">
        <v>0</v>
      </c>
      <c r="BH443" s="81">
        <v>0</v>
      </c>
      <c r="BI443" s="81">
        <v>0</v>
      </c>
      <c r="BJ443" s="81">
        <v>0.65400000000000003</v>
      </c>
      <c r="BK443" s="81">
        <v>0</v>
      </c>
      <c r="BL443" s="81">
        <v>0</v>
      </c>
      <c r="BM443" s="82"/>
      <c r="BN443" s="81">
        <v>0</v>
      </c>
      <c r="BO443" s="81">
        <v>0</v>
      </c>
      <c r="BP443" s="81">
        <v>0</v>
      </c>
      <c r="BQ443" s="81">
        <v>1</v>
      </c>
      <c r="BR443" s="81">
        <v>0</v>
      </c>
      <c r="BS443" s="81">
        <v>0</v>
      </c>
      <c r="BT443"/>
      <c r="BU443" s="80">
        <v>0.65400000000000003</v>
      </c>
      <c r="BV443" s="80">
        <v>0</v>
      </c>
      <c r="BW443" s="80">
        <v>0</v>
      </c>
      <c r="BX443" s="80">
        <v>0</v>
      </c>
      <c r="BY443" s="80">
        <v>0</v>
      </c>
      <c r="BZ443" s="80">
        <v>0</v>
      </c>
      <c r="CA443" s="80">
        <v>0</v>
      </c>
      <c r="CB443" s="80">
        <v>0</v>
      </c>
      <c r="CC443" s="80">
        <v>0</v>
      </c>
    </row>
    <row r="444" spans="1:81">
      <c r="A444" s="80" t="s">
        <v>2291</v>
      </c>
      <c r="B444" s="80">
        <v>221</v>
      </c>
      <c r="C444" s="80">
        <v>18</v>
      </c>
      <c r="D444" s="80">
        <v>13</v>
      </c>
      <c r="E444" s="80">
        <v>2021</v>
      </c>
      <c r="F444" s="80" t="s">
        <v>75</v>
      </c>
      <c r="G444" s="174" t="s">
        <v>2273</v>
      </c>
      <c r="H444" s="80" t="s">
        <v>2274</v>
      </c>
      <c r="I444" s="177"/>
      <c r="J444" s="81">
        <v>0.32893221175767434</v>
      </c>
      <c r="K444" s="81">
        <v>0.51394554613135834</v>
      </c>
      <c r="L444" s="81">
        <v>0.5886990434298498</v>
      </c>
      <c r="M444" s="81">
        <v>5.7709186250580196</v>
      </c>
      <c r="N444" s="81">
        <v>4.4281148912946886</v>
      </c>
      <c r="O444" s="81">
        <v>2.6080916418685116</v>
      </c>
      <c r="P444" s="81">
        <v>8.5542393779711183</v>
      </c>
      <c r="Q444" s="81">
        <v>0.30730450112731561</v>
      </c>
      <c r="R444" s="81">
        <v>22.612829523842411</v>
      </c>
      <c r="S444" s="81">
        <v>0.91710112999999993</v>
      </c>
      <c r="T444" s="82"/>
      <c r="U444" s="81">
        <v>84740</v>
      </c>
      <c r="V444" s="81">
        <v>206</v>
      </c>
      <c r="W444" s="81">
        <v>16</v>
      </c>
      <c r="X444" s="81">
        <v>1825</v>
      </c>
      <c r="Y444" s="81">
        <v>2628</v>
      </c>
      <c r="Z444" s="81">
        <v>1919</v>
      </c>
      <c r="AA444" s="81">
        <v>1882</v>
      </c>
      <c r="AB444" s="81">
        <v>5150</v>
      </c>
      <c r="AC444" s="81">
        <v>3885103.9999999991</v>
      </c>
      <c r="AD444" s="81">
        <v>0.91710112999999993</v>
      </c>
      <c r="AE444" s="82"/>
      <c r="AF444" s="81">
        <v>630461.46100784163</v>
      </c>
      <c r="AG444" s="81">
        <v>440832.23510268721</v>
      </c>
      <c r="AH444" s="81">
        <v>167283.18397262553</v>
      </c>
      <c r="AI444" s="81">
        <v>10957032.741158573</v>
      </c>
      <c r="AJ444" s="81">
        <v>11124638.487619694</v>
      </c>
      <c r="AK444" s="81">
        <v>0</v>
      </c>
      <c r="AL444" s="81">
        <v>0</v>
      </c>
      <c r="AM444" s="81">
        <v>676009.02221018495</v>
      </c>
      <c r="AN444" s="81">
        <v>0</v>
      </c>
      <c r="AO444" s="81">
        <v>0</v>
      </c>
      <c r="AP444" s="82"/>
      <c r="AQ444" s="81">
        <v>27</v>
      </c>
      <c r="AR444" s="81">
        <v>39</v>
      </c>
      <c r="AS444" s="81">
        <v>0</v>
      </c>
      <c r="AT444" s="81">
        <v>0</v>
      </c>
      <c r="AU444" s="81">
        <v>0</v>
      </c>
      <c r="AV444" s="81">
        <v>0</v>
      </c>
      <c r="AW444" s="81"/>
      <c r="AX444" s="82"/>
      <c r="AY444" s="81">
        <v>164.78</v>
      </c>
      <c r="AZ444" s="81">
        <v>617</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2292</v>
      </c>
      <c r="B445" s="80">
        <v>221</v>
      </c>
      <c r="C445" s="80">
        <v>19</v>
      </c>
      <c r="D445" s="80">
        <v>13</v>
      </c>
      <c r="E445" s="80">
        <v>2022</v>
      </c>
      <c r="F445" s="80" t="s">
        <v>568</v>
      </c>
      <c r="G445" s="174" t="s">
        <v>2273</v>
      </c>
      <c r="H445" s="80" t="s">
        <v>2274</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29</v>
      </c>
      <c r="AR445" s="81">
        <v>39</v>
      </c>
      <c r="AS445" s="81">
        <v>0</v>
      </c>
      <c r="AT445" s="81">
        <v>0</v>
      </c>
      <c r="AU445" s="81">
        <v>0</v>
      </c>
      <c r="AV445" s="81">
        <v>0</v>
      </c>
      <c r="AW445" s="81"/>
      <c r="AX445" s="82"/>
      <c r="AY445" s="81">
        <v>181.28000000000003</v>
      </c>
      <c r="AZ445" s="81">
        <v>617</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2293</v>
      </c>
      <c r="B446" s="80">
        <v>222</v>
      </c>
      <c r="C446" s="80">
        <v>1</v>
      </c>
      <c r="D446" s="80">
        <v>14</v>
      </c>
      <c r="E446" s="80">
        <v>1990</v>
      </c>
      <c r="F446" s="80" t="s">
        <v>562</v>
      </c>
      <c r="G446" s="80" t="s">
        <v>2294</v>
      </c>
      <c r="H446" s="80" t="s">
        <v>2295</v>
      </c>
      <c r="I446" s="177"/>
      <c r="J446" s="81">
        <v>6.4715295076418178</v>
      </c>
      <c r="K446" s="81">
        <v>1.6002511128494084</v>
      </c>
      <c r="L446" s="81">
        <v>18.812322316295464</v>
      </c>
      <c r="M446" s="81">
        <v>5.3653012390214458</v>
      </c>
      <c r="N446" s="81">
        <v>9.6774609062582453</v>
      </c>
      <c r="O446" s="81">
        <v>6.340690137626777</v>
      </c>
      <c r="P446" s="81">
        <v>10.79028129703666</v>
      </c>
      <c r="Q446" s="81">
        <v>0.55264022220950493</v>
      </c>
      <c r="R446" s="81">
        <v>0</v>
      </c>
      <c r="S446" s="81">
        <v>0.50437750458738906</v>
      </c>
      <c r="T446" s="82"/>
      <c r="U446" s="81">
        <v>481761</v>
      </c>
      <c r="V446" s="81">
        <v>467</v>
      </c>
      <c r="W446" s="81">
        <v>203</v>
      </c>
      <c r="X446" s="81">
        <v>2018</v>
      </c>
      <c r="Y446" s="81">
        <v>2511</v>
      </c>
      <c r="Z446" s="81">
        <v>2608</v>
      </c>
      <c r="AA446" s="81">
        <v>2620</v>
      </c>
      <c r="AB446" s="81">
        <v>8973</v>
      </c>
      <c r="AC446" s="81">
        <v>0</v>
      </c>
      <c r="AD446" s="81">
        <v>0.50437750458738906</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2296</v>
      </c>
      <c r="B447" s="80">
        <v>223</v>
      </c>
      <c r="C447" s="80">
        <v>2</v>
      </c>
      <c r="D447" s="80">
        <v>14</v>
      </c>
      <c r="E447" s="80">
        <v>2005</v>
      </c>
      <c r="F447" s="80" t="s">
        <v>565</v>
      </c>
      <c r="G447" s="80" t="s">
        <v>2294</v>
      </c>
      <c r="H447" s="80" t="s">
        <v>2295</v>
      </c>
      <c r="I447" s="177"/>
      <c r="J447" s="81">
        <v>4.0067324448553236</v>
      </c>
      <c r="K447" s="81">
        <v>1.2789275960881588</v>
      </c>
      <c r="L447" s="81">
        <v>4.7138587072427125</v>
      </c>
      <c r="M447" s="81">
        <v>9.4201929496690742</v>
      </c>
      <c r="N447" s="81">
        <v>14.552172188311021</v>
      </c>
      <c r="O447" s="81">
        <v>7.9984695623996229</v>
      </c>
      <c r="P447" s="81">
        <v>10.706024608604856</v>
      </c>
      <c r="Q447" s="81">
        <v>0.44745792797662981</v>
      </c>
      <c r="R447" s="81">
        <v>0</v>
      </c>
      <c r="S447" s="81">
        <v>0</v>
      </c>
      <c r="T447" s="82"/>
      <c r="U447" s="81">
        <v>323566</v>
      </c>
      <c r="V447" s="81">
        <v>397</v>
      </c>
      <c r="W447" s="81">
        <v>47</v>
      </c>
      <c r="X447" s="81">
        <v>1491</v>
      </c>
      <c r="Y447" s="81">
        <v>2527</v>
      </c>
      <c r="Z447" s="81">
        <v>3807</v>
      </c>
      <c r="AA447" s="81">
        <v>2129</v>
      </c>
      <c r="AB447" s="81">
        <v>7595</v>
      </c>
      <c r="AC447" s="81">
        <v>0</v>
      </c>
      <c r="AD447" s="81">
        <v>0</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2297</v>
      </c>
      <c r="B448" s="80">
        <v>224</v>
      </c>
      <c r="C448" s="80">
        <v>3</v>
      </c>
      <c r="D448" s="80">
        <v>14</v>
      </c>
      <c r="E448" s="80">
        <v>2006</v>
      </c>
      <c r="F448" s="80" t="s">
        <v>566</v>
      </c>
      <c r="G448" s="80" t="s">
        <v>2294</v>
      </c>
      <c r="H448" s="80" t="s">
        <v>2295</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2298</v>
      </c>
      <c r="B449" s="80">
        <v>225</v>
      </c>
      <c r="C449" s="80">
        <v>4</v>
      </c>
      <c r="D449" s="80">
        <v>14</v>
      </c>
      <c r="E449" s="80">
        <v>2007</v>
      </c>
      <c r="F449" s="80" t="s">
        <v>567</v>
      </c>
      <c r="G449" s="80" t="s">
        <v>2294</v>
      </c>
      <c r="H449" s="80" t="s">
        <v>2295</v>
      </c>
      <c r="I449" s="177"/>
      <c r="J449" s="81">
        <v>3.5984502009421107</v>
      </c>
      <c r="K449" s="81">
        <v>1.1288120354934155</v>
      </c>
      <c r="L449" s="81">
        <v>8.2532300831641177</v>
      </c>
      <c r="M449" s="81">
        <v>9.6469043901309828</v>
      </c>
      <c r="N449" s="81">
        <v>14.383689983338565</v>
      </c>
      <c r="O449" s="81">
        <v>7.5324690454748149</v>
      </c>
      <c r="P449" s="81">
        <v>10.284493840520998</v>
      </c>
      <c r="Q449" s="81">
        <v>0.45359526247881132</v>
      </c>
      <c r="R449" s="81">
        <v>0</v>
      </c>
      <c r="S449" s="81">
        <v>0</v>
      </c>
      <c r="T449" s="82"/>
      <c r="U449" s="81">
        <v>326241</v>
      </c>
      <c r="V449" s="81">
        <v>373</v>
      </c>
      <c r="W449" s="81">
        <v>108</v>
      </c>
      <c r="X449" s="81">
        <v>2050</v>
      </c>
      <c r="Y449" s="81">
        <v>2506</v>
      </c>
      <c r="Z449" s="81">
        <v>3727</v>
      </c>
      <c r="AA449" s="81">
        <v>2014</v>
      </c>
      <c r="AB449" s="81">
        <v>7292</v>
      </c>
      <c r="AC449" s="81">
        <v>0</v>
      </c>
      <c r="AD449" s="81">
        <v>0</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2299</v>
      </c>
      <c r="B450" s="80">
        <v>226</v>
      </c>
      <c r="C450" s="80">
        <v>5</v>
      </c>
      <c r="D450" s="80">
        <v>14</v>
      </c>
      <c r="E450" s="80">
        <v>2008</v>
      </c>
      <c r="F450" s="80" t="s">
        <v>84</v>
      </c>
      <c r="G450" s="80" t="s">
        <v>2294</v>
      </c>
      <c r="H450" s="80" t="s">
        <v>2295</v>
      </c>
      <c r="I450" s="177"/>
      <c r="J450" s="81">
        <v>3.3672713377810126</v>
      </c>
      <c r="K450" s="81">
        <v>0.82046895840236178</v>
      </c>
      <c r="L450" s="81">
        <v>7.2689518931894792</v>
      </c>
      <c r="M450" s="81">
        <v>10.117627404192959</v>
      </c>
      <c r="N450" s="81">
        <v>11.781073803770798</v>
      </c>
      <c r="O450" s="81">
        <v>7.2458167097490245</v>
      </c>
      <c r="P450" s="81">
        <v>10.002437002272888</v>
      </c>
      <c r="Q450" s="81">
        <v>0.43518521165456736</v>
      </c>
      <c r="R450" s="81">
        <v>0</v>
      </c>
      <c r="S450" s="81">
        <v>0</v>
      </c>
      <c r="T450" s="82"/>
      <c r="U450" s="81">
        <v>329577</v>
      </c>
      <c r="V450" s="81">
        <v>373</v>
      </c>
      <c r="W450" s="81">
        <v>108</v>
      </c>
      <c r="X450" s="81">
        <v>2050</v>
      </c>
      <c r="Y450" s="81">
        <v>2493</v>
      </c>
      <c r="Z450" s="81">
        <v>3711</v>
      </c>
      <c r="AA450" s="81">
        <v>1961</v>
      </c>
      <c r="AB450" s="81">
        <v>7111</v>
      </c>
      <c r="AC450" s="81">
        <v>0</v>
      </c>
      <c r="AD450" s="81">
        <v>0</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2300</v>
      </c>
      <c r="B451" s="80">
        <v>227</v>
      </c>
      <c r="C451" s="80">
        <v>6</v>
      </c>
      <c r="D451" s="80">
        <v>14</v>
      </c>
      <c r="E451" s="80">
        <v>2009</v>
      </c>
      <c r="F451" s="80" t="s">
        <v>85</v>
      </c>
      <c r="G451" s="80" t="s">
        <v>2294</v>
      </c>
      <c r="H451" s="80" t="s">
        <v>2295</v>
      </c>
      <c r="I451" s="177"/>
      <c r="J451" s="81">
        <v>4.8312876280266073</v>
      </c>
      <c r="K451" s="81">
        <v>0.77441900327951285</v>
      </c>
      <c r="L451" s="81">
        <v>8.5521352484778479</v>
      </c>
      <c r="M451" s="81">
        <v>9.8965852442808142</v>
      </c>
      <c r="N451" s="81">
        <v>11.167918262804061</v>
      </c>
      <c r="O451" s="81">
        <v>7.3092413025673828</v>
      </c>
      <c r="P451" s="81">
        <v>9.4996895514605963</v>
      </c>
      <c r="Q451" s="81">
        <v>0.40750454142763282</v>
      </c>
      <c r="R451" s="81">
        <v>0</v>
      </c>
      <c r="S451" s="81">
        <v>0</v>
      </c>
      <c r="T451" s="82"/>
      <c r="U451" s="81">
        <v>361184</v>
      </c>
      <c r="V451" s="81">
        <v>285</v>
      </c>
      <c r="W451" s="81">
        <v>174</v>
      </c>
      <c r="X451" s="81">
        <v>2014</v>
      </c>
      <c r="Y451" s="81">
        <v>2481</v>
      </c>
      <c r="Z451" s="81">
        <v>3695</v>
      </c>
      <c r="AA451" s="81">
        <v>1912</v>
      </c>
      <c r="AB451" s="81">
        <v>6990</v>
      </c>
      <c r="AC451" s="81">
        <v>0</v>
      </c>
      <c r="AD451" s="81">
        <v>0</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2301</v>
      </c>
      <c r="B452" s="80">
        <v>228</v>
      </c>
      <c r="C452" s="80">
        <v>7</v>
      </c>
      <c r="D452" s="80">
        <v>14</v>
      </c>
      <c r="E452" s="80">
        <v>2010</v>
      </c>
      <c r="F452" s="80" t="s">
        <v>86</v>
      </c>
      <c r="G452" s="80" t="s">
        <v>2294</v>
      </c>
      <c r="H452" s="80" t="s">
        <v>2295</v>
      </c>
      <c r="I452" s="177"/>
      <c r="J452" s="81">
        <v>3.9767593088848838</v>
      </c>
      <c r="K452" s="81">
        <v>0.73844176328298783</v>
      </c>
      <c r="L452" s="81">
        <v>7.9319821007074243</v>
      </c>
      <c r="M452" s="81">
        <v>9.4510707268126648</v>
      </c>
      <c r="N452" s="81">
        <v>11.540523416846749</v>
      </c>
      <c r="O452" s="81">
        <v>7.1848600837642635</v>
      </c>
      <c r="P452" s="81">
        <v>9.4933183492539968</v>
      </c>
      <c r="Q452" s="81">
        <v>0.4157892636491573</v>
      </c>
      <c r="R452" s="81">
        <v>0</v>
      </c>
      <c r="S452" s="81">
        <v>0</v>
      </c>
      <c r="T452" s="82"/>
      <c r="U452" s="81">
        <v>349393</v>
      </c>
      <c r="V452" s="81">
        <v>285</v>
      </c>
      <c r="W452" s="81">
        <v>174</v>
      </c>
      <c r="X452" s="81">
        <v>2014</v>
      </c>
      <c r="Y452" s="81">
        <v>2467</v>
      </c>
      <c r="Z452" s="81">
        <v>3649</v>
      </c>
      <c r="AA452" s="81">
        <v>1863</v>
      </c>
      <c r="AB452" s="81">
        <v>6834</v>
      </c>
      <c r="AC452" s="81">
        <v>0</v>
      </c>
      <c r="AD452" s="81">
        <v>0</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2302</v>
      </c>
      <c r="B453" s="80">
        <v>229</v>
      </c>
      <c r="C453" s="80">
        <v>8</v>
      </c>
      <c r="D453" s="80">
        <v>14</v>
      </c>
      <c r="E453" s="80">
        <v>2011</v>
      </c>
      <c r="F453" s="80" t="s">
        <v>87</v>
      </c>
      <c r="G453" s="80" t="s">
        <v>2294</v>
      </c>
      <c r="H453" s="80" t="s">
        <v>2295</v>
      </c>
      <c r="I453" s="177"/>
      <c r="J453" s="81">
        <v>3.9117921135108564</v>
      </c>
      <c r="K453" s="81">
        <v>0.90118148766807094</v>
      </c>
      <c r="L453" s="81">
        <v>8.6880103282644665</v>
      </c>
      <c r="M453" s="81">
        <v>11.640700453726854</v>
      </c>
      <c r="N453" s="81">
        <v>13.819697121000523</v>
      </c>
      <c r="O453" s="81">
        <v>6.893334772036158</v>
      </c>
      <c r="P453" s="81">
        <v>8.155057932770049</v>
      </c>
      <c r="Q453" s="81">
        <v>0.46773847461433493</v>
      </c>
      <c r="R453" s="81">
        <v>0</v>
      </c>
      <c r="S453" s="81">
        <v>0</v>
      </c>
      <c r="T453" s="82"/>
      <c r="U453" s="81">
        <v>380617</v>
      </c>
      <c r="V453" s="81">
        <v>285</v>
      </c>
      <c r="W453" s="81">
        <v>174</v>
      </c>
      <c r="X453" s="81">
        <v>2014</v>
      </c>
      <c r="Y453" s="81">
        <v>2430</v>
      </c>
      <c r="Z453" s="81">
        <v>3577</v>
      </c>
      <c r="AA453" s="81">
        <v>1648</v>
      </c>
      <c r="AB453" s="81">
        <v>6665</v>
      </c>
      <c r="AC453" s="81">
        <v>0</v>
      </c>
      <c r="AD453" s="81">
        <v>0</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2303</v>
      </c>
      <c r="B454" s="80">
        <v>230</v>
      </c>
      <c r="C454" s="80">
        <v>9</v>
      </c>
      <c r="D454" s="80">
        <v>14</v>
      </c>
      <c r="E454" s="80">
        <v>2012</v>
      </c>
      <c r="F454" s="80" t="s">
        <v>88</v>
      </c>
      <c r="G454" s="80" t="s">
        <v>2294</v>
      </c>
      <c r="H454" s="80" t="s">
        <v>2295</v>
      </c>
      <c r="I454" s="177"/>
      <c r="J454" s="81">
        <v>4.5638497891039798</v>
      </c>
      <c r="K454" s="81">
        <v>0.86181092338524778</v>
      </c>
      <c r="L454" s="81">
        <v>8.4959275188563073</v>
      </c>
      <c r="M454" s="81">
        <v>11.606225443825354</v>
      </c>
      <c r="N454" s="81">
        <v>14.831388043943829</v>
      </c>
      <c r="O454" s="81">
        <v>6.9079204457023895</v>
      </c>
      <c r="P454" s="81">
        <v>8.2711297258478691</v>
      </c>
      <c r="Q454" s="81">
        <v>0.49880828411809358</v>
      </c>
      <c r="R454" s="81">
        <v>0</v>
      </c>
      <c r="S454" s="81">
        <v>0</v>
      </c>
      <c r="T454" s="82"/>
      <c r="U454" s="81">
        <v>387456</v>
      </c>
      <c r="V454" s="81">
        <v>285</v>
      </c>
      <c r="W454" s="81">
        <v>174</v>
      </c>
      <c r="X454" s="81">
        <v>2014</v>
      </c>
      <c r="Y454" s="81">
        <v>2437</v>
      </c>
      <c r="Z454" s="81">
        <v>3613</v>
      </c>
      <c r="AA454" s="81">
        <v>1662</v>
      </c>
      <c r="AB454" s="81">
        <v>6542</v>
      </c>
      <c r="AC454" s="81">
        <v>0</v>
      </c>
      <c r="AD454" s="81">
        <v>0</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2304</v>
      </c>
      <c r="B455" s="80">
        <v>231</v>
      </c>
      <c r="C455" s="80">
        <v>10</v>
      </c>
      <c r="D455" s="80">
        <v>14</v>
      </c>
      <c r="E455" s="80">
        <v>2013</v>
      </c>
      <c r="F455" s="80" t="s">
        <v>89</v>
      </c>
      <c r="G455" s="80" t="s">
        <v>2294</v>
      </c>
      <c r="H455" s="80" t="s">
        <v>2295</v>
      </c>
      <c r="I455" s="177"/>
      <c r="J455" s="81">
        <v>4.6124101877219124</v>
      </c>
      <c r="K455" s="81">
        <v>0.83760133739871401</v>
      </c>
      <c r="L455" s="81">
        <v>6.906234887242988</v>
      </c>
      <c r="M455" s="81">
        <v>11.135343057172941</v>
      </c>
      <c r="N455" s="81">
        <v>12.602588915921013</v>
      </c>
      <c r="O455" s="81">
        <v>6.6163370876389447</v>
      </c>
      <c r="P455" s="81">
        <v>9.1664923714300102</v>
      </c>
      <c r="Q455" s="81">
        <v>0.49701368542809654</v>
      </c>
      <c r="R455" s="81">
        <v>0</v>
      </c>
      <c r="S455" s="81">
        <v>0</v>
      </c>
      <c r="T455" s="82"/>
      <c r="U455" s="81">
        <v>367114</v>
      </c>
      <c r="V455" s="81">
        <v>285</v>
      </c>
      <c r="W455" s="81">
        <v>174</v>
      </c>
      <c r="X455" s="81">
        <v>2014</v>
      </c>
      <c r="Y455" s="81">
        <v>2403</v>
      </c>
      <c r="Z455" s="81">
        <v>3615</v>
      </c>
      <c r="AA455" s="81">
        <v>1835</v>
      </c>
      <c r="AB455" s="81">
        <v>6425</v>
      </c>
      <c r="AC455" s="81">
        <v>0</v>
      </c>
      <c r="AD455" s="81">
        <v>0</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2305</v>
      </c>
      <c r="B456" s="80">
        <v>232</v>
      </c>
      <c r="C456" s="80">
        <v>11</v>
      </c>
      <c r="D456" s="80">
        <v>14</v>
      </c>
      <c r="E456" s="80">
        <v>2014</v>
      </c>
      <c r="F456" s="80" t="s">
        <v>90</v>
      </c>
      <c r="G456" s="80" t="s">
        <v>2294</v>
      </c>
      <c r="H456" s="80" t="s">
        <v>2295</v>
      </c>
      <c r="I456" s="177"/>
      <c r="J456" s="81">
        <v>4.7552455293285423</v>
      </c>
      <c r="K456" s="81">
        <v>0.77774778693860891</v>
      </c>
      <c r="L456" s="81">
        <v>8.9678018670287614</v>
      </c>
      <c r="M456" s="81">
        <v>10.847198851086025</v>
      </c>
      <c r="N456" s="81">
        <v>10.961147231178717</v>
      </c>
      <c r="O456" s="81">
        <v>6.247305430340373</v>
      </c>
      <c r="P456" s="81">
        <v>9.1237838661920012</v>
      </c>
      <c r="Q456" s="81">
        <v>0.46483858121136201</v>
      </c>
      <c r="R456" s="81">
        <v>0</v>
      </c>
      <c r="S456" s="81">
        <v>0</v>
      </c>
      <c r="T456" s="82"/>
      <c r="U456" s="81">
        <v>377444</v>
      </c>
      <c r="V456" s="81">
        <v>269</v>
      </c>
      <c r="W456" s="81">
        <v>194</v>
      </c>
      <c r="X456" s="81">
        <v>2006</v>
      </c>
      <c r="Y456" s="81">
        <v>2380</v>
      </c>
      <c r="Z456" s="81">
        <v>3595</v>
      </c>
      <c r="AA456" s="81">
        <v>1817</v>
      </c>
      <c r="AB456" s="81">
        <v>6263</v>
      </c>
      <c r="AC456" s="81">
        <v>0</v>
      </c>
      <c r="AD456" s="81">
        <v>0</v>
      </c>
      <c r="AE456" s="82"/>
      <c r="AF456" s="81">
        <v>4258935.5696536945</v>
      </c>
      <c r="AG456" s="81">
        <v>554061.54468493152</v>
      </c>
      <c r="AH456" s="81">
        <v>1692795.4028430001</v>
      </c>
      <c r="AI456" s="81">
        <v>12724387.234922707</v>
      </c>
      <c r="AJ456" s="81">
        <v>12355149.103437463</v>
      </c>
      <c r="AK456" s="81">
        <v>0</v>
      </c>
      <c r="AL456" s="81">
        <v>0</v>
      </c>
      <c r="AM456" s="81">
        <v>859816.31064465852</v>
      </c>
      <c r="AN456" s="81">
        <v>0</v>
      </c>
      <c r="AO456" s="81">
        <v>0</v>
      </c>
      <c r="AP456" s="82"/>
      <c r="AQ456" s="81">
        <v>8</v>
      </c>
      <c r="AR456" s="81">
        <v>0</v>
      </c>
      <c r="AS456" s="81">
        <v>0</v>
      </c>
      <c r="AT456" s="81">
        <v>0</v>
      </c>
      <c r="AU456" s="81">
        <v>0</v>
      </c>
      <c r="AV456" s="81">
        <v>0</v>
      </c>
      <c r="AW456" s="81" t="s">
        <v>564</v>
      </c>
      <c r="AX456" s="82"/>
      <c r="AY456" s="81">
        <v>32.299999999999997</v>
      </c>
      <c r="AZ456" s="81">
        <v>0</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2306</v>
      </c>
      <c r="B457" s="80">
        <v>233</v>
      </c>
      <c r="C457" s="80">
        <v>12</v>
      </c>
      <c r="D457" s="80">
        <v>14</v>
      </c>
      <c r="E457" s="80">
        <v>2015</v>
      </c>
      <c r="F457" s="80" t="s">
        <v>91</v>
      </c>
      <c r="G457" s="80" t="s">
        <v>2294</v>
      </c>
      <c r="H457" s="80" t="s">
        <v>2295</v>
      </c>
      <c r="I457" s="177"/>
      <c r="J457" s="81">
        <v>4.1618378815916746</v>
      </c>
      <c r="K457" s="81">
        <v>0.8005320790456113</v>
      </c>
      <c r="L457" s="81">
        <v>7.8516033276961821</v>
      </c>
      <c r="M457" s="81">
        <v>11.447584768500462</v>
      </c>
      <c r="N457" s="81">
        <v>12.287549914954852</v>
      </c>
      <c r="O457" s="81">
        <v>6.151543480682415</v>
      </c>
      <c r="P457" s="81">
        <v>8.980203736077442</v>
      </c>
      <c r="Q457" s="81">
        <v>0.44393729798894299</v>
      </c>
      <c r="R457" s="81">
        <v>0</v>
      </c>
      <c r="S457" s="81">
        <v>0.43811119353107564</v>
      </c>
      <c r="T457" s="82"/>
      <c r="U457" s="81">
        <v>377211</v>
      </c>
      <c r="V457" s="81">
        <v>269</v>
      </c>
      <c r="W457" s="81">
        <v>194</v>
      </c>
      <c r="X457" s="81">
        <v>2006</v>
      </c>
      <c r="Y457" s="81">
        <v>2367</v>
      </c>
      <c r="Z457" s="81">
        <v>3574</v>
      </c>
      <c r="AA457" s="81">
        <v>1787</v>
      </c>
      <c r="AB457" s="81">
        <v>6110</v>
      </c>
      <c r="AC457" s="81">
        <v>0</v>
      </c>
      <c r="AD457" s="81">
        <v>0.43811119353107564</v>
      </c>
      <c r="AE457" s="82"/>
      <c r="AF457" s="81">
        <v>3561247.3155125421</v>
      </c>
      <c r="AG457" s="81">
        <v>530652.1876345661</v>
      </c>
      <c r="AH457" s="81">
        <v>1169395.8317535112</v>
      </c>
      <c r="AI457" s="81">
        <v>13481783.833659632</v>
      </c>
      <c r="AJ457" s="81">
        <v>14098533.62129185</v>
      </c>
      <c r="AK457" s="81">
        <v>0</v>
      </c>
      <c r="AL457" s="81">
        <v>0</v>
      </c>
      <c r="AM457" s="81">
        <v>837349.86951398104</v>
      </c>
      <c r="AN457" s="81">
        <v>0</v>
      </c>
      <c r="AO457" s="81">
        <v>0</v>
      </c>
      <c r="AP457" s="82"/>
      <c r="AQ457" s="81">
        <v>8</v>
      </c>
      <c r="AR457" s="81">
        <v>0</v>
      </c>
      <c r="AS457" s="81">
        <v>0</v>
      </c>
      <c r="AT457" s="81">
        <v>0</v>
      </c>
      <c r="AU457" s="81">
        <v>0</v>
      </c>
      <c r="AV457" s="81">
        <v>0</v>
      </c>
      <c r="AW457" s="81" t="s">
        <v>564</v>
      </c>
      <c r="AX457" s="82"/>
      <c r="AY457" s="81">
        <v>32.299999999999997</v>
      </c>
      <c r="AZ457" s="81">
        <v>0</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2307</v>
      </c>
      <c r="B458" s="80">
        <v>234</v>
      </c>
      <c r="C458" s="80">
        <v>13</v>
      </c>
      <c r="D458" s="80">
        <v>14</v>
      </c>
      <c r="E458" s="80">
        <v>2016</v>
      </c>
      <c r="F458" s="80" t="s">
        <v>92</v>
      </c>
      <c r="G458" s="80" t="s">
        <v>2294</v>
      </c>
      <c r="H458" s="80" t="s">
        <v>2295</v>
      </c>
      <c r="I458" s="177"/>
      <c r="J458" s="81">
        <v>4.3231550538894874</v>
      </c>
      <c r="K458" s="81">
        <v>0.78251226519636186</v>
      </c>
      <c r="L458" s="81">
        <v>9.5055478590416591</v>
      </c>
      <c r="M458" s="81">
        <v>9.1383822610969414</v>
      </c>
      <c r="N458" s="81">
        <v>11.07316170254548</v>
      </c>
      <c r="O458" s="81">
        <v>6.0462372891759175</v>
      </c>
      <c r="P458" s="81">
        <v>9.0469402412210584</v>
      </c>
      <c r="Q458" s="81">
        <v>0.42322711088502601</v>
      </c>
      <c r="R458" s="81">
        <v>0</v>
      </c>
      <c r="S458" s="81">
        <v>2.8791819493643054</v>
      </c>
      <c r="T458" s="82"/>
      <c r="U458" s="81">
        <v>395203</v>
      </c>
      <c r="V458" s="81">
        <v>269</v>
      </c>
      <c r="W458" s="81">
        <v>194</v>
      </c>
      <c r="X458" s="81">
        <v>2006</v>
      </c>
      <c r="Y458" s="81">
        <v>2353</v>
      </c>
      <c r="Z458" s="81">
        <v>3556</v>
      </c>
      <c r="AA458" s="81">
        <v>1862</v>
      </c>
      <c r="AB458" s="81">
        <v>5992</v>
      </c>
      <c r="AC458" s="81">
        <v>0</v>
      </c>
      <c r="AD458" s="81">
        <v>2.8791819493643049</v>
      </c>
      <c r="AE458" s="82"/>
      <c r="AF458" s="81">
        <v>3692527.460589224</v>
      </c>
      <c r="AG458" s="81">
        <v>521616.06944239419</v>
      </c>
      <c r="AH458" s="81">
        <v>1127191.512777817</v>
      </c>
      <c r="AI458" s="81">
        <v>12381363.723204531</v>
      </c>
      <c r="AJ458" s="81">
        <v>11577910.876542959</v>
      </c>
      <c r="AK458" s="81">
        <v>0</v>
      </c>
      <c r="AL458" s="81">
        <v>0</v>
      </c>
      <c r="AM458" s="81">
        <v>821816.43959897605</v>
      </c>
      <c r="AN458" s="81">
        <v>0</v>
      </c>
      <c r="AO458" s="81">
        <v>0</v>
      </c>
      <c r="AP458" s="82"/>
      <c r="AQ458" s="81">
        <v>8</v>
      </c>
      <c r="AR458" s="81">
        <v>0</v>
      </c>
      <c r="AS458" s="81">
        <v>1</v>
      </c>
      <c r="AT458" s="81">
        <v>0</v>
      </c>
      <c r="AU458" s="81">
        <v>0</v>
      </c>
      <c r="AV458" s="81">
        <v>0</v>
      </c>
      <c r="AW458" s="81" t="s">
        <v>564</v>
      </c>
      <c r="AX458" s="82"/>
      <c r="AY458" s="81">
        <v>32.299999999999997</v>
      </c>
      <c r="AZ458" s="81">
        <v>0</v>
      </c>
      <c r="BA458" s="81">
        <v>19.2</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2308</v>
      </c>
      <c r="B459" s="80">
        <v>235</v>
      </c>
      <c r="C459" s="80">
        <v>14</v>
      </c>
      <c r="D459" s="80">
        <v>14</v>
      </c>
      <c r="E459" s="80">
        <v>2017</v>
      </c>
      <c r="F459" s="80" t="s">
        <v>71</v>
      </c>
      <c r="G459" s="80" t="s">
        <v>2294</v>
      </c>
      <c r="H459" s="80" t="s">
        <v>2295</v>
      </c>
      <c r="I459" s="177"/>
      <c r="J459" s="81">
        <v>3.9631977686583979</v>
      </c>
      <c r="K459" s="81">
        <v>0.79350333590669386</v>
      </c>
      <c r="L459" s="81">
        <v>8.4554881921755651</v>
      </c>
      <c r="M459" s="81">
        <v>8.2024650150791114</v>
      </c>
      <c r="N459" s="81">
        <v>10.865117170849093</v>
      </c>
      <c r="O459" s="81">
        <v>5.82380862584938</v>
      </c>
      <c r="P459" s="81">
        <v>8.8592766263674605</v>
      </c>
      <c r="Q459" s="81">
        <v>0.39880754711536076</v>
      </c>
      <c r="R459" s="81">
        <v>0</v>
      </c>
      <c r="S459" s="81">
        <v>4.4203541617199811</v>
      </c>
      <c r="T459" s="82"/>
      <c r="U459" s="81">
        <v>414126</v>
      </c>
      <c r="V459" s="81">
        <v>269</v>
      </c>
      <c r="W459" s="81">
        <v>194</v>
      </c>
      <c r="X459" s="81">
        <v>2006</v>
      </c>
      <c r="Y459" s="81">
        <v>2332</v>
      </c>
      <c r="Z459" s="81">
        <v>3482</v>
      </c>
      <c r="AA459" s="81">
        <v>1835</v>
      </c>
      <c r="AB459" s="81">
        <v>5839</v>
      </c>
      <c r="AC459" s="81">
        <v>0</v>
      </c>
      <c r="AD459" s="81">
        <v>4.4203541617199811</v>
      </c>
      <c r="AE459" s="82"/>
      <c r="AF459" s="81">
        <v>3471517.6593009531</v>
      </c>
      <c r="AG459" s="81">
        <v>530516.1012125999</v>
      </c>
      <c r="AH459" s="81">
        <v>1340355.75408468</v>
      </c>
      <c r="AI459" s="81">
        <v>11822971.59894966</v>
      </c>
      <c r="AJ459" s="81">
        <v>13066286.556928949</v>
      </c>
      <c r="AK459" s="81">
        <v>0</v>
      </c>
      <c r="AL459" s="81">
        <v>0</v>
      </c>
      <c r="AM459" s="81">
        <v>802085.22502233053</v>
      </c>
      <c r="AN459" s="81">
        <v>0</v>
      </c>
      <c r="AO459" s="81">
        <v>0</v>
      </c>
      <c r="AP459" s="82"/>
      <c r="AQ459" s="81">
        <v>8</v>
      </c>
      <c r="AR459" s="81">
        <v>1</v>
      </c>
      <c r="AS459" s="81">
        <v>1</v>
      </c>
      <c r="AT459" s="81">
        <v>0</v>
      </c>
      <c r="AU459" s="81">
        <v>0</v>
      </c>
      <c r="AV459" s="81">
        <v>0</v>
      </c>
      <c r="AW459" s="81" t="s">
        <v>564</v>
      </c>
      <c r="AX459" s="82"/>
      <c r="AY459" s="81">
        <v>32.299999999999997</v>
      </c>
      <c r="AZ459" s="81">
        <v>1000</v>
      </c>
      <c r="BA459" s="81">
        <v>19.2</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2309</v>
      </c>
      <c r="B460" s="80">
        <v>236</v>
      </c>
      <c r="C460" s="80">
        <v>15</v>
      </c>
      <c r="D460" s="80">
        <v>14</v>
      </c>
      <c r="E460" s="80">
        <v>2018</v>
      </c>
      <c r="F460" s="80" t="s">
        <v>93</v>
      </c>
      <c r="G460" s="80" t="s">
        <v>2294</v>
      </c>
      <c r="H460" s="80" t="s">
        <v>2295</v>
      </c>
      <c r="I460" s="177"/>
      <c r="J460" s="81">
        <v>3.9005781333319991</v>
      </c>
      <c r="K460" s="81">
        <v>0.75472834680281997</v>
      </c>
      <c r="L460" s="81">
        <v>7.7426585680389701</v>
      </c>
      <c r="M460" s="81">
        <v>8.7718675576181759</v>
      </c>
      <c r="N460" s="81">
        <v>9.9211272760891358</v>
      </c>
      <c r="O460" s="81">
        <v>5.6766461317666872</v>
      </c>
      <c r="P460" s="81">
        <v>8.5607743366084872</v>
      </c>
      <c r="Q460" s="81">
        <v>0.36005930634624589</v>
      </c>
      <c r="R460" s="81">
        <v>0</v>
      </c>
      <c r="S460" s="81">
        <v>1.6395678562337257</v>
      </c>
      <c r="T460" s="82"/>
      <c r="U460" s="81">
        <v>417918.99999999988</v>
      </c>
      <c r="V460" s="81">
        <v>269</v>
      </c>
      <c r="W460" s="81">
        <v>194</v>
      </c>
      <c r="X460" s="81">
        <v>2006</v>
      </c>
      <c r="Y460" s="81">
        <v>2306</v>
      </c>
      <c r="Z460" s="81">
        <v>3459</v>
      </c>
      <c r="AA460" s="81">
        <v>1791</v>
      </c>
      <c r="AB460" s="81">
        <v>5681</v>
      </c>
      <c r="AC460" s="81">
        <v>0</v>
      </c>
      <c r="AD460" s="81">
        <v>1.6395678562337259</v>
      </c>
      <c r="AE460" s="82"/>
      <c r="AF460" s="81">
        <v>3621735.337066724</v>
      </c>
      <c r="AG460" s="81">
        <v>481407.91274557821</v>
      </c>
      <c r="AH460" s="81">
        <v>1266927.3979726641</v>
      </c>
      <c r="AI460" s="81">
        <v>12135366.71945205</v>
      </c>
      <c r="AJ460" s="81">
        <v>11701359.806778921</v>
      </c>
      <c r="AK460" s="81">
        <v>0</v>
      </c>
      <c r="AL460" s="81">
        <v>0</v>
      </c>
      <c r="AM460" s="81">
        <v>781995.95995287714</v>
      </c>
      <c r="AN460" s="81">
        <v>0</v>
      </c>
      <c r="AO460" s="81">
        <v>0</v>
      </c>
      <c r="AP460" s="82"/>
      <c r="AQ460" s="81">
        <v>9</v>
      </c>
      <c r="AR460" s="81">
        <v>1</v>
      </c>
      <c r="AS460" s="81">
        <v>1</v>
      </c>
      <c r="AT460" s="81">
        <v>0</v>
      </c>
      <c r="AU460" s="81">
        <v>0</v>
      </c>
      <c r="AV460" s="81">
        <v>0</v>
      </c>
      <c r="AW460" s="81" t="s">
        <v>564</v>
      </c>
      <c r="AX460" s="82"/>
      <c r="AY460" s="81">
        <v>36.299999999999997</v>
      </c>
      <c r="AZ460" s="81">
        <v>1000</v>
      </c>
      <c r="BA460" s="81">
        <v>19</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2310</v>
      </c>
      <c r="B461" s="80">
        <v>237</v>
      </c>
      <c r="C461" s="80">
        <v>16</v>
      </c>
      <c r="D461" s="80">
        <v>14</v>
      </c>
      <c r="E461" s="80">
        <v>2019</v>
      </c>
      <c r="F461" s="80" t="s">
        <v>73</v>
      </c>
      <c r="G461" s="80" t="s">
        <v>2294</v>
      </c>
      <c r="H461" s="80" t="s">
        <v>2295</v>
      </c>
      <c r="I461" s="177"/>
      <c r="J461" s="81">
        <v>3.4653699796190125</v>
      </c>
      <c r="K461" s="81">
        <v>0.70965867067380106</v>
      </c>
      <c r="L461" s="81">
        <v>7.8169968678952459</v>
      </c>
      <c r="M461" s="81">
        <v>8.1730860811918209</v>
      </c>
      <c r="N461" s="81">
        <v>9.2074436749667132</v>
      </c>
      <c r="O461" s="81">
        <v>5.4371045331884993</v>
      </c>
      <c r="P461" s="81">
        <v>8.0281548866549475</v>
      </c>
      <c r="Q461" s="81">
        <v>0.34168156979142333</v>
      </c>
      <c r="R461" s="81">
        <v>0</v>
      </c>
      <c r="S461" s="81">
        <v>1.9578158230670115</v>
      </c>
      <c r="T461" s="82"/>
      <c r="U461" s="81">
        <v>394357</v>
      </c>
      <c r="V461" s="81">
        <v>269</v>
      </c>
      <c r="W461" s="81">
        <v>194</v>
      </c>
      <c r="X461" s="81">
        <v>2006</v>
      </c>
      <c r="Y461" s="81">
        <v>2299</v>
      </c>
      <c r="Z461" s="81">
        <v>3404</v>
      </c>
      <c r="AA461" s="81">
        <v>1667</v>
      </c>
      <c r="AB461" s="81">
        <v>5537</v>
      </c>
      <c r="AC461" s="81">
        <v>0</v>
      </c>
      <c r="AD461" s="81">
        <v>1.957815823067012</v>
      </c>
      <c r="AE461" s="82"/>
      <c r="AF461" s="81">
        <v>3420491.2072210852</v>
      </c>
      <c r="AG461" s="81">
        <v>466517.59192037227</v>
      </c>
      <c r="AH461" s="81">
        <v>1349214.719872748</v>
      </c>
      <c r="AI461" s="81">
        <v>11638053.442260239</v>
      </c>
      <c r="AJ461" s="81">
        <v>10666582.881651197</v>
      </c>
      <c r="AK461" s="81">
        <v>0</v>
      </c>
      <c r="AL461" s="81">
        <v>0</v>
      </c>
      <c r="AM461" s="81">
        <v>754097.71748631669</v>
      </c>
      <c r="AN461" s="81">
        <v>0</v>
      </c>
      <c r="AO461" s="81">
        <v>0</v>
      </c>
      <c r="AP461" s="82"/>
      <c r="AQ461" s="81">
        <v>10</v>
      </c>
      <c r="AR461" s="81">
        <v>1</v>
      </c>
      <c r="AS461" s="81">
        <v>1</v>
      </c>
      <c r="AT461" s="81">
        <v>0</v>
      </c>
      <c r="AU461" s="81">
        <v>0</v>
      </c>
      <c r="AV461" s="81">
        <v>0</v>
      </c>
      <c r="AW461" s="81" t="s">
        <v>564</v>
      </c>
      <c r="AX461" s="82"/>
      <c r="AY461" s="81">
        <v>43.6</v>
      </c>
      <c r="AZ461" s="81">
        <v>1000</v>
      </c>
      <c r="BA461" s="81">
        <v>19.2</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2311</v>
      </c>
      <c r="B462" s="80">
        <v>238</v>
      </c>
      <c r="C462" s="80">
        <v>17</v>
      </c>
      <c r="D462" s="80">
        <v>14</v>
      </c>
      <c r="E462" s="80">
        <v>2020</v>
      </c>
      <c r="F462" s="80" t="s">
        <v>218</v>
      </c>
      <c r="G462" s="174" t="s">
        <v>2294</v>
      </c>
      <c r="H462" s="80" t="s">
        <v>2295</v>
      </c>
      <c r="I462" s="177"/>
      <c r="J462" s="81">
        <v>3.975657134204396</v>
      </c>
      <c r="K462" s="81">
        <v>0.66902773311730213</v>
      </c>
      <c r="L462" s="81">
        <v>3.763321116060578</v>
      </c>
      <c r="M462" s="81">
        <v>5.7449920463208279</v>
      </c>
      <c r="N462" s="81">
        <v>8.6854231593162012</v>
      </c>
      <c r="O462" s="81">
        <v>4.7132933099009335</v>
      </c>
      <c r="P462" s="81">
        <v>7.7791884778370246</v>
      </c>
      <c r="Q462" s="81">
        <v>0.31627844952399031</v>
      </c>
      <c r="R462" s="81">
        <v>0</v>
      </c>
      <c r="S462" s="81">
        <v>2.170372272518077</v>
      </c>
      <c r="T462" s="82"/>
      <c r="U462" s="81">
        <v>348944</v>
      </c>
      <c r="V462" s="81">
        <v>223</v>
      </c>
      <c r="W462" s="81">
        <v>96</v>
      </c>
      <c r="X462" s="81">
        <v>1564</v>
      </c>
      <c r="Y462" s="81">
        <v>2258</v>
      </c>
      <c r="Z462" s="81">
        <v>3368</v>
      </c>
      <c r="AA462" s="81">
        <v>1755</v>
      </c>
      <c r="AB462" s="81">
        <v>5364</v>
      </c>
      <c r="AC462" s="81">
        <v>0</v>
      </c>
      <c r="AD462" s="81">
        <v>2.170372272518077</v>
      </c>
      <c r="AE462" s="82"/>
      <c r="AF462" s="81">
        <v>2905359.382304945</v>
      </c>
      <c r="AG462" s="81">
        <v>437094.32736780646</v>
      </c>
      <c r="AH462" s="81">
        <v>658248.81605059432</v>
      </c>
      <c r="AI462" s="81">
        <v>8669751.1688577868</v>
      </c>
      <c r="AJ462" s="81">
        <v>10368441.455325129</v>
      </c>
      <c r="AK462" s="81"/>
      <c r="AL462" s="81"/>
      <c r="AM462" s="81">
        <v>700061.59528298164</v>
      </c>
      <c r="AN462" s="81"/>
      <c r="AO462" s="81"/>
      <c r="AP462" s="82"/>
      <c r="AQ462" s="81">
        <v>12</v>
      </c>
      <c r="AR462" s="81">
        <v>1</v>
      </c>
      <c r="AS462" s="81">
        <v>1</v>
      </c>
      <c r="AT462" s="81">
        <v>0</v>
      </c>
      <c r="AU462" s="81">
        <v>0</v>
      </c>
      <c r="AV462" s="81">
        <v>0</v>
      </c>
      <c r="AW462" s="81">
        <v>1</v>
      </c>
      <c r="AX462" s="82"/>
      <c r="AY462" s="81">
        <v>52.2</v>
      </c>
      <c r="AZ462" s="81">
        <v>1000</v>
      </c>
      <c r="BA462" s="81">
        <v>19.2</v>
      </c>
      <c r="BB462" s="81">
        <v>0</v>
      </c>
      <c r="BC462" s="81">
        <v>0</v>
      </c>
      <c r="BD462" s="81">
        <v>0</v>
      </c>
      <c r="BE462" s="81">
        <v>19.2</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2312</v>
      </c>
      <c r="B463" s="80">
        <v>238</v>
      </c>
      <c r="C463" s="80">
        <v>18</v>
      </c>
      <c r="D463" s="80">
        <v>14</v>
      </c>
      <c r="E463" s="80">
        <v>2021</v>
      </c>
      <c r="F463" s="80" t="s">
        <v>75</v>
      </c>
      <c r="G463" s="174" t="s">
        <v>2294</v>
      </c>
      <c r="H463" s="80" t="s">
        <v>2295</v>
      </c>
      <c r="I463" s="177"/>
      <c r="J463" s="81">
        <v>3.546793851784348</v>
      </c>
      <c r="K463" s="81">
        <v>0.72974763139851173</v>
      </c>
      <c r="L463" s="81">
        <v>3.4270768764712045</v>
      </c>
      <c r="M463" s="81">
        <v>6.4270267944067498</v>
      </c>
      <c r="N463" s="81">
        <v>8.7121068570164333</v>
      </c>
      <c r="O463" s="81">
        <v>4.5135343109147081</v>
      </c>
      <c r="P463" s="81">
        <v>7.9178985103218311</v>
      </c>
      <c r="Q463" s="81">
        <v>0.31142178473465248</v>
      </c>
      <c r="R463" s="81">
        <v>0</v>
      </c>
      <c r="S463" s="81">
        <v>2.2428075203603162</v>
      </c>
      <c r="T463" s="82"/>
      <c r="U463" s="81">
        <v>335912</v>
      </c>
      <c r="V463" s="81">
        <v>223</v>
      </c>
      <c r="W463" s="81">
        <v>96</v>
      </c>
      <c r="X463" s="81">
        <v>1564</v>
      </c>
      <c r="Y463" s="81">
        <v>2257</v>
      </c>
      <c r="Z463" s="81">
        <v>3321</v>
      </c>
      <c r="AA463" s="81">
        <v>1742</v>
      </c>
      <c r="AB463" s="81">
        <v>5219</v>
      </c>
      <c r="AC463" s="81">
        <v>0</v>
      </c>
      <c r="AD463" s="81">
        <v>2.2428075203603162</v>
      </c>
      <c r="AE463" s="82"/>
      <c r="AF463" s="81">
        <v>2558901.4611097472</v>
      </c>
      <c r="AG463" s="81">
        <v>459515.93904135865</v>
      </c>
      <c r="AH463" s="81">
        <v>602138.04209743021</v>
      </c>
      <c r="AI463" s="81">
        <v>9471528.1729058083</v>
      </c>
      <c r="AJ463" s="81">
        <v>10155665.399993347</v>
      </c>
      <c r="AK463" s="81">
        <v>0</v>
      </c>
      <c r="AL463" s="81">
        <v>0</v>
      </c>
      <c r="AM463" s="81">
        <v>685066.23046892346</v>
      </c>
      <c r="AN463" s="81">
        <v>0</v>
      </c>
      <c r="AO463" s="81">
        <v>0</v>
      </c>
      <c r="AP463" s="82"/>
      <c r="AQ463" s="81">
        <v>16</v>
      </c>
      <c r="AR463" s="81">
        <v>1</v>
      </c>
      <c r="AS463" s="81">
        <v>1</v>
      </c>
      <c r="AT463" s="81">
        <v>0</v>
      </c>
      <c r="AU463" s="81">
        <v>0</v>
      </c>
      <c r="AV463" s="81">
        <v>0</v>
      </c>
      <c r="AW463" s="81"/>
      <c r="AX463" s="82"/>
      <c r="AY463" s="81">
        <v>67.899999999999991</v>
      </c>
      <c r="AZ463" s="81">
        <v>1000</v>
      </c>
      <c r="BA463" s="81">
        <v>19.2</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2313</v>
      </c>
      <c r="B464" s="80">
        <v>238</v>
      </c>
      <c r="C464" s="80">
        <v>19</v>
      </c>
      <c r="D464" s="80">
        <v>14</v>
      </c>
      <c r="E464" s="80">
        <v>2022</v>
      </c>
      <c r="F464" s="80" t="s">
        <v>568</v>
      </c>
      <c r="G464" s="80" t="s">
        <v>2294</v>
      </c>
      <c r="H464" s="80" t="s">
        <v>2295</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19</v>
      </c>
      <c r="AR464" s="81">
        <v>1</v>
      </c>
      <c r="AS464" s="81">
        <v>1</v>
      </c>
      <c r="AT464" s="81">
        <v>0</v>
      </c>
      <c r="AU464" s="81">
        <v>0</v>
      </c>
      <c r="AV464" s="81">
        <v>0</v>
      </c>
      <c r="AW464" s="81"/>
      <c r="AX464" s="82"/>
      <c r="AY464" s="81">
        <v>78.099999999999994</v>
      </c>
      <c r="AZ464" s="81">
        <v>1000</v>
      </c>
      <c r="BA464" s="81">
        <v>19.2</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2314</v>
      </c>
      <c r="B465" s="80">
        <v>239</v>
      </c>
      <c r="C465" s="80">
        <v>1</v>
      </c>
      <c r="D465" s="80">
        <v>15</v>
      </c>
      <c r="E465" s="80">
        <v>1990</v>
      </c>
      <c r="F465" s="80" t="s">
        <v>562</v>
      </c>
      <c r="G465" s="80" t="s">
        <v>2315</v>
      </c>
      <c r="H465" s="80" t="s">
        <v>2316</v>
      </c>
      <c r="I465" s="177"/>
      <c r="J465" s="81">
        <v>13.193359638914536</v>
      </c>
      <c r="K465" s="81">
        <v>2.4767980469760733</v>
      </c>
      <c r="L465" s="81">
        <v>12.336821555878952</v>
      </c>
      <c r="M465" s="81">
        <v>3.455354391286197</v>
      </c>
      <c r="N465" s="81">
        <v>7.9708288606074058</v>
      </c>
      <c r="O465" s="81">
        <v>6.0927030233484301</v>
      </c>
      <c r="P465" s="81">
        <v>9.2335155221206833</v>
      </c>
      <c r="Q465" s="81">
        <v>0.4985032830228166</v>
      </c>
      <c r="R465" s="81">
        <v>0</v>
      </c>
      <c r="S465" s="81">
        <v>0.59951750098501444</v>
      </c>
      <c r="T465" s="82"/>
      <c r="U465" s="81">
        <v>1005146</v>
      </c>
      <c r="V465" s="81">
        <v>438</v>
      </c>
      <c r="W465" s="81">
        <v>134</v>
      </c>
      <c r="X465" s="81">
        <v>1389</v>
      </c>
      <c r="Y465" s="81">
        <v>2047</v>
      </c>
      <c r="Z465" s="81">
        <v>2506</v>
      </c>
      <c r="AA465" s="81">
        <v>2242</v>
      </c>
      <c r="AB465" s="81">
        <v>8094</v>
      </c>
      <c r="AC465" s="81">
        <v>0</v>
      </c>
      <c r="AD465" s="81">
        <v>0.59951750098501444</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2317</v>
      </c>
      <c r="B466" s="80">
        <v>240</v>
      </c>
      <c r="C466" s="80">
        <v>2</v>
      </c>
      <c r="D466" s="80">
        <v>15</v>
      </c>
      <c r="E466" s="80">
        <v>2005</v>
      </c>
      <c r="F466" s="80" t="s">
        <v>565</v>
      </c>
      <c r="G466" s="80" t="s">
        <v>2315</v>
      </c>
      <c r="H466" s="80" t="s">
        <v>2316</v>
      </c>
      <c r="I466" s="177"/>
      <c r="J466" s="81">
        <v>8.5628195331169152</v>
      </c>
      <c r="K466" s="81">
        <v>2.0024227681939264</v>
      </c>
      <c r="L466" s="81">
        <v>17.83093788777936</v>
      </c>
      <c r="M466" s="81">
        <v>6.6246242720753701</v>
      </c>
      <c r="N466" s="81">
        <v>10.606214757893214</v>
      </c>
      <c r="O466" s="81">
        <v>7.9690557000740139</v>
      </c>
      <c r="P466" s="81">
        <v>8.9107917362366393</v>
      </c>
      <c r="Q466" s="81">
        <v>0.42695557656966904</v>
      </c>
      <c r="R466" s="81">
        <v>0</v>
      </c>
      <c r="S466" s="81">
        <v>0.45382141098501327</v>
      </c>
      <c r="T466" s="82"/>
      <c r="U466" s="81">
        <v>529157</v>
      </c>
      <c r="V466" s="81">
        <v>413</v>
      </c>
      <c r="W466" s="81">
        <v>210</v>
      </c>
      <c r="X466" s="81">
        <v>1116</v>
      </c>
      <c r="Y466" s="81">
        <v>2100</v>
      </c>
      <c r="Z466" s="81">
        <v>3793</v>
      </c>
      <c r="AA466" s="81">
        <v>1772</v>
      </c>
      <c r="AB466" s="81">
        <v>7247</v>
      </c>
      <c r="AC466" s="81">
        <v>0</v>
      </c>
      <c r="AD466" s="81">
        <v>0.45382141098501327</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2318</v>
      </c>
      <c r="B467" s="80">
        <v>241</v>
      </c>
      <c r="C467" s="80">
        <v>3</v>
      </c>
      <c r="D467" s="80">
        <v>15</v>
      </c>
      <c r="E467" s="80">
        <v>2006</v>
      </c>
      <c r="F467" s="80" t="s">
        <v>566</v>
      </c>
      <c r="G467" s="80" t="s">
        <v>2315</v>
      </c>
      <c r="H467" s="80" t="s">
        <v>2316</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2319</v>
      </c>
      <c r="B468" s="80">
        <v>242</v>
      </c>
      <c r="C468" s="80">
        <v>4</v>
      </c>
      <c r="D468" s="80">
        <v>15</v>
      </c>
      <c r="E468" s="80">
        <v>2007</v>
      </c>
      <c r="F468" s="80" t="s">
        <v>567</v>
      </c>
      <c r="G468" s="80" t="s">
        <v>2315</v>
      </c>
      <c r="H468" s="80" t="s">
        <v>2316</v>
      </c>
      <c r="I468" s="177"/>
      <c r="J468" s="81">
        <v>8.4770151472687552</v>
      </c>
      <c r="K468" s="81">
        <v>1.3469158989283765</v>
      </c>
      <c r="L468" s="81">
        <v>16.083453356058371</v>
      </c>
      <c r="M468" s="81">
        <v>6.0130179993239761</v>
      </c>
      <c r="N468" s="81">
        <v>9.4515305148809148</v>
      </c>
      <c r="O468" s="81">
        <v>7.6557533523634547</v>
      </c>
      <c r="P468" s="81">
        <v>8.6606263920176829</v>
      </c>
      <c r="Q468" s="81">
        <v>0.43350320683143667</v>
      </c>
      <c r="R468" s="81">
        <v>0</v>
      </c>
      <c r="S468" s="81">
        <v>0.33682462184827816</v>
      </c>
      <c r="T468" s="82"/>
      <c r="U468" s="81">
        <v>646815</v>
      </c>
      <c r="V468" s="81">
        <v>406</v>
      </c>
      <c r="W468" s="81">
        <v>237</v>
      </c>
      <c r="X468" s="81">
        <v>1276</v>
      </c>
      <c r="Y468" s="81">
        <v>2069</v>
      </c>
      <c r="Z468" s="81">
        <v>3788</v>
      </c>
      <c r="AA468" s="81">
        <v>1696</v>
      </c>
      <c r="AB468" s="81">
        <v>6969</v>
      </c>
      <c r="AC468" s="81">
        <v>0</v>
      </c>
      <c r="AD468" s="81">
        <v>0.33682462184827816</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2320</v>
      </c>
      <c r="B469" s="80">
        <v>243</v>
      </c>
      <c r="C469" s="80">
        <v>5</v>
      </c>
      <c r="D469" s="80">
        <v>15</v>
      </c>
      <c r="E469" s="80">
        <v>2008</v>
      </c>
      <c r="F469" s="80" t="s">
        <v>84</v>
      </c>
      <c r="G469" s="80" t="s">
        <v>2315</v>
      </c>
      <c r="H469" s="80" t="s">
        <v>2316</v>
      </c>
      <c r="I469" s="177"/>
      <c r="J469" s="81">
        <v>6.4766235739507261</v>
      </c>
      <c r="K469" s="81">
        <v>1.2878308543271895</v>
      </c>
      <c r="L469" s="81">
        <v>14.347580886437601</v>
      </c>
      <c r="M469" s="81">
        <v>6.179677625703877</v>
      </c>
      <c r="N469" s="81">
        <v>9.1631048637094938</v>
      </c>
      <c r="O469" s="81">
        <v>7.3590631040269674</v>
      </c>
      <c r="P469" s="81">
        <v>8.4314270090551169</v>
      </c>
      <c r="Q469" s="81">
        <v>0.41957949811611783</v>
      </c>
      <c r="R469" s="81">
        <v>0</v>
      </c>
      <c r="S469" s="81">
        <v>0</v>
      </c>
      <c r="T469" s="82"/>
      <c r="U469" s="81">
        <v>536338</v>
      </c>
      <c r="V469" s="81">
        <v>406</v>
      </c>
      <c r="W469" s="81">
        <v>237</v>
      </c>
      <c r="X469" s="81">
        <v>1276</v>
      </c>
      <c r="Y469" s="81">
        <v>2068</v>
      </c>
      <c r="Z469" s="81">
        <v>3769</v>
      </c>
      <c r="AA469" s="81">
        <v>1653</v>
      </c>
      <c r="AB469" s="81">
        <v>6856</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2321</v>
      </c>
      <c r="B470" s="80">
        <v>244</v>
      </c>
      <c r="C470" s="80">
        <v>6</v>
      </c>
      <c r="D470" s="80">
        <v>15</v>
      </c>
      <c r="E470" s="80">
        <v>2009</v>
      </c>
      <c r="F470" s="80" t="s">
        <v>85</v>
      </c>
      <c r="G470" s="80" t="s">
        <v>2315</v>
      </c>
      <c r="H470" s="80" t="s">
        <v>2316</v>
      </c>
      <c r="I470" s="177"/>
      <c r="J470" s="81">
        <v>6.4624006053279004</v>
      </c>
      <c r="K470" s="81">
        <v>0.89206667730144118</v>
      </c>
      <c r="L470" s="81">
        <v>12.298082101307354</v>
      </c>
      <c r="M470" s="81">
        <v>6.6322015616527654</v>
      </c>
      <c r="N470" s="81">
        <v>9.1630858118949909</v>
      </c>
      <c r="O470" s="81">
        <v>7.48727424363127</v>
      </c>
      <c r="P470" s="81">
        <v>7.9892786604333885</v>
      </c>
      <c r="Q470" s="81">
        <v>0.39298828523085444</v>
      </c>
      <c r="R470" s="81">
        <v>0</v>
      </c>
      <c r="S470" s="81">
        <v>0</v>
      </c>
      <c r="T470" s="82"/>
      <c r="U470" s="81">
        <v>447141</v>
      </c>
      <c r="V470" s="81">
        <v>336</v>
      </c>
      <c r="W470" s="81">
        <v>295</v>
      </c>
      <c r="X470" s="81">
        <v>1416</v>
      </c>
      <c r="Y470" s="81">
        <v>2055</v>
      </c>
      <c r="Z470" s="81">
        <v>3785</v>
      </c>
      <c r="AA470" s="81">
        <v>1608</v>
      </c>
      <c r="AB470" s="81">
        <v>6741</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5.82</v>
      </c>
      <c r="BJ470" s="81">
        <v>0</v>
      </c>
      <c r="BK470" s="81">
        <v>0</v>
      </c>
      <c r="BL470" s="81">
        <v>0</v>
      </c>
      <c r="BM470" s="82"/>
      <c r="BN470" s="81">
        <v>0</v>
      </c>
      <c r="BO470" s="81">
        <v>0</v>
      </c>
      <c r="BP470" s="81">
        <v>1</v>
      </c>
      <c r="BQ470" s="81">
        <v>0</v>
      </c>
      <c r="BR470" s="81">
        <v>0</v>
      </c>
      <c r="BS470" s="81">
        <v>0</v>
      </c>
      <c r="BT470"/>
      <c r="BU470" s="80"/>
      <c r="BV470" s="80"/>
      <c r="BW470" s="80"/>
      <c r="BX470" s="80"/>
      <c r="BY470" s="80"/>
      <c r="BZ470" s="80"/>
      <c r="CA470" s="80"/>
      <c r="CB470" s="80"/>
      <c r="CC470" s="80"/>
    </row>
    <row r="471" spans="1:81">
      <c r="A471" s="80" t="s">
        <v>2322</v>
      </c>
      <c r="B471" s="80">
        <v>245</v>
      </c>
      <c r="C471" s="80">
        <v>7</v>
      </c>
      <c r="D471" s="80">
        <v>15</v>
      </c>
      <c r="E471" s="80">
        <v>2010</v>
      </c>
      <c r="F471" s="80" t="s">
        <v>86</v>
      </c>
      <c r="G471" s="80" t="s">
        <v>2315</v>
      </c>
      <c r="H471" s="80" t="s">
        <v>2316</v>
      </c>
      <c r="I471" s="177"/>
      <c r="J471" s="81">
        <v>7.5099799695357854</v>
      </c>
      <c r="K471" s="81">
        <v>1.0776785364834578</v>
      </c>
      <c r="L471" s="81">
        <v>11.63899446704624</v>
      </c>
      <c r="M471" s="81">
        <v>6.4689396687236558</v>
      </c>
      <c r="N471" s="81">
        <v>9.1230024003538972</v>
      </c>
      <c r="O471" s="81">
        <v>7.4782402296894137</v>
      </c>
      <c r="P471" s="81">
        <v>7.9900822177296122</v>
      </c>
      <c r="Q471" s="81">
        <v>0.4011265167162561</v>
      </c>
      <c r="R471" s="81">
        <v>0</v>
      </c>
      <c r="S471" s="81">
        <v>0</v>
      </c>
      <c r="T471" s="82"/>
      <c r="U471" s="81">
        <v>550733</v>
      </c>
      <c r="V471" s="81">
        <v>336</v>
      </c>
      <c r="W471" s="81">
        <v>295</v>
      </c>
      <c r="X471" s="81">
        <v>1416</v>
      </c>
      <c r="Y471" s="81">
        <v>2032</v>
      </c>
      <c r="Z471" s="81">
        <v>3798</v>
      </c>
      <c r="AA471" s="81">
        <v>1568</v>
      </c>
      <c r="AB471" s="81">
        <v>6593</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6.508</v>
      </c>
      <c r="BJ471" s="81">
        <v>0</v>
      </c>
      <c r="BK471" s="81">
        <v>0</v>
      </c>
      <c r="BL471" s="81">
        <v>0</v>
      </c>
      <c r="BM471" s="82"/>
      <c r="BN471" s="81">
        <v>0</v>
      </c>
      <c r="BO471" s="81">
        <v>0</v>
      </c>
      <c r="BP471" s="81">
        <v>1</v>
      </c>
      <c r="BQ471" s="81">
        <v>0</v>
      </c>
      <c r="BR471" s="81">
        <v>0</v>
      </c>
      <c r="BS471" s="81">
        <v>0</v>
      </c>
      <c r="BT471"/>
      <c r="BU471" s="80">
        <v>6.508</v>
      </c>
      <c r="BV471" s="80">
        <v>0</v>
      </c>
      <c r="BW471" s="80">
        <v>0</v>
      </c>
      <c r="BX471" s="80">
        <v>0</v>
      </c>
      <c r="BY471" s="80">
        <v>0</v>
      </c>
      <c r="BZ471" s="80">
        <v>0</v>
      </c>
      <c r="CA471" s="80">
        <v>0</v>
      </c>
      <c r="CB471" s="80">
        <v>0</v>
      </c>
      <c r="CC471" s="80">
        <v>0</v>
      </c>
    </row>
    <row r="472" spans="1:81">
      <c r="A472" s="80" t="s">
        <v>2323</v>
      </c>
      <c r="B472" s="80">
        <v>246</v>
      </c>
      <c r="C472" s="80">
        <v>8</v>
      </c>
      <c r="D472" s="80">
        <v>15</v>
      </c>
      <c r="E472" s="80">
        <v>2011</v>
      </c>
      <c r="F472" s="80" t="s">
        <v>87</v>
      </c>
      <c r="G472" s="80" t="s">
        <v>2315</v>
      </c>
      <c r="H472" s="80" t="s">
        <v>2316</v>
      </c>
      <c r="I472" s="177"/>
      <c r="J472" s="81">
        <v>7.6925390004495009</v>
      </c>
      <c r="K472" s="81">
        <v>1.4160212182209819</v>
      </c>
      <c r="L472" s="81">
        <v>11.755957520755633</v>
      </c>
      <c r="M472" s="81">
        <v>7.5513127564207592</v>
      </c>
      <c r="N472" s="81">
        <v>9.8877148890539139</v>
      </c>
      <c r="O472" s="81">
        <v>7.3018857845247416</v>
      </c>
      <c r="P472" s="81">
        <v>7.5810368646867197</v>
      </c>
      <c r="Q472" s="81">
        <v>0.45805386703792406</v>
      </c>
      <c r="R472" s="81">
        <v>0</v>
      </c>
      <c r="S472" s="81">
        <v>0</v>
      </c>
      <c r="T472" s="82"/>
      <c r="U472" s="81">
        <v>487262</v>
      </c>
      <c r="V472" s="81">
        <v>336</v>
      </c>
      <c r="W472" s="81">
        <v>295</v>
      </c>
      <c r="X472" s="81">
        <v>1416</v>
      </c>
      <c r="Y472" s="81">
        <v>2032</v>
      </c>
      <c r="Z472" s="81">
        <v>3789</v>
      </c>
      <c r="AA472" s="81">
        <v>1532</v>
      </c>
      <c r="AB472" s="81">
        <v>6527</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5.7640000000000002</v>
      </c>
      <c r="BJ472" s="81">
        <v>0</v>
      </c>
      <c r="BK472" s="81">
        <v>0</v>
      </c>
      <c r="BL472" s="81">
        <v>0</v>
      </c>
      <c r="BM472" s="82"/>
      <c r="BN472" s="81">
        <v>0</v>
      </c>
      <c r="BO472" s="81">
        <v>0</v>
      </c>
      <c r="BP472" s="81">
        <v>1</v>
      </c>
      <c r="BQ472" s="81">
        <v>0</v>
      </c>
      <c r="BR472" s="81">
        <v>0</v>
      </c>
      <c r="BS472" s="81">
        <v>0</v>
      </c>
      <c r="BT472"/>
      <c r="BU472" s="80">
        <v>5.7640000000000002</v>
      </c>
      <c r="BV472" s="80">
        <v>0</v>
      </c>
      <c r="BW472" s="80">
        <v>0</v>
      </c>
      <c r="BX472" s="80">
        <v>0</v>
      </c>
      <c r="BY472" s="80">
        <v>0</v>
      </c>
      <c r="BZ472" s="80">
        <v>0</v>
      </c>
      <c r="CA472" s="80">
        <v>0</v>
      </c>
      <c r="CB472" s="80">
        <v>0</v>
      </c>
      <c r="CC472" s="80">
        <v>0</v>
      </c>
    </row>
    <row r="473" spans="1:81">
      <c r="A473" s="80" t="s">
        <v>2324</v>
      </c>
      <c r="B473" s="80">
        <v>247</v>
      </c>
      <c r="C473" s="80">
        <v>9</v>
      </c>
      <c r="D473" s="80">
        <v>15</v>
      </c>
      <c r="E473" s="80">
        <v>2012</v>
      </c>
      <c r="F473" s="80" t="s">
        <v>88</v>
      </c>
      <c r="G473" s="80" t="s">
        <v>2315</v>
      </c>
      <c r="H473" s="80" t="s">
        <v>2316</v>
      </c>
      <c r="I473" s="177"/>
      <c r="J473" s="81">
        <v>8.7806933938306599</v>
      </c>
      <c r="K473" s="81">
        <v>1.4246991081739755</v>
      </c>
      <c r="L473" s="81">
        <v>12.835053288953073</v>
      </c>
      <c r="M473" s="81">
        <v>7.9570039135011452</v>
      </c>
      <c r="N473" s="81">
        <v>11.15202602534891</v>
      </c>
      <c r="O473" s="81">
        <v>7.2654574297451093</v>
      </c>
      <c r="P473" s="81">
        <v>7.5296144856846121</v>
      </c>
      <c r="Q473" s="81">
        <v>0.49080234253564187</v>
      </c>
      <c r="R473" s="81">
        <v>0</v>
      </c>
      <c r="S473" s="81">
        <v>0</v>
      </c>
      <c r="T473" s="82"/>
      <c r="U473" s="81">
        <v>550985</v>
      </c>
      <c r="V473" s="81">
        <v>336</v>
      </c>
      <c r="W473" s="81">
        <v>295</v>
      </c>
      <c r="X473" s="81">
        <v>1416</v>
      </c>
      <c r="Y473" s="81">
        <v>2020</v>
      </c>
      <c r="Z473" s="81">
        <v>3800</v>
      </c>
      <c r="AA473" s="81">
        <v>1513</v>
      </c>
      <c r="AB473" s="81">
        <v>6437</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2325</v>
      </c>
      <c r="B474" s="80">
        <v>248</v>
      </c>
      <c r="C474" s="80">
        <v>10</v>
      </c>
      <c r="D474" s="80">
        <v>15</v>
      </c>
      <c r="E474" s="80">
        <v>2013</v>
      </c>
      <c r="F474" s="80" t="s">
        <v>89</v>
      </c>
      <c r="G474" s="80" t="s">
        <v>2315</v>
      </c>
      <c r="H474" s="80" t="s">
        <v>2316</v>
      </c>
      <c r="I474" s="177"/>
      <c r="J474" s="81">
        <v>7.9605361032217523</v>
      </c>
      <c r="K474" s="81">
        <v>1.2271850319421922</v>
      </c>
      <c r="L474" s="81">
        <v>12.613662301235253</v>
      </c>
      <c r="M474" s="81">
        <v>7.9194660576519764</v>
      </c>
      <c r="N474" s="81">
        <v>11.136350743705085</v>
      </c>
      <c r="O474" s="81">
        <v>6.9311392948516417</v>
      </c>
      <c r="P474" s="81">
        <v>7.4830548078485863</v>
      </c>
      <c r="Q474" s="81">
        <v>0.49128932547141496</v>
      </c>
      <c r="R474" s="81">
        <v>0</v>
      </c>
      <c r="S474" s="81">
        <v>0</v>
      </c>
      <c r="T474" s="82"/>
      <c r="U474" s="81">
        <v>499769</v>
      </c>
      <c r="V474" s="81">
        <v>336</v>
      </c>
      <c r="W474" s="81">
        <v>295</v>
      </c>
      <c r="X474" s="81">
        <v>1416</v>
      </c>
      <c r="Y474" s="81">
        <v>2014</v>
      </c>
      <c r="Z474" s="81">
        <v>3787</v>
      </c>
      <c r="AA474" s="81">
        <v>1498</v>
      </c>
      <c r="AB474" s="81">
        <v>6351</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6.6379999999999999</v>
      </c>
      <c r="BJ474" s="81">
        <v>0</v>
      </c>
      <c r="BK474" s="81">
        <v>0</v>
      </c>
      <c r="BL474" s="81">
        <v>0</v>
      </c>
      <c r="BM474" s="82"/>
      <c r="BN474" s="81">
        <v>0</v>
      </c>
      <c r="BO474" s="81">
        <v>0</v>
      </c>
      <c r="BP474" s="81">
        <v>1</v>
      </c>
      <c r="BQ474" s="81">
        <v>0</v>
      </c>
      <c r="BR474" s="81">
        <v>0</v>
      </c>
      <c r="BS474" s="81">
        <v>0</v>
      </c>
      <c r="BT474"/>
      <c r="BU474" s="80">
        <v>6.6379999999999999</v>
      </c>
      <c r="BV474" s="80">
        <v>0</v>
      </c>
      <c r="BW474" s="80">
        <v>0</v>
      </c>
      <c r="BX474" s="80">
        <v>0</v>
      </c>
      <c r="BY474" s="80">
        <v>0</v>
      </c>
      <c r="BZ474" s="80">
        <v>0</v>
      </c>
      <c r="CA474" s="80">
        <v>0</v>
      </c>
      <c r="CB474" s="80">
        <v>0</v>
      </c>
      <c r="CC474" s="80">
        <v>0</v>
      </c>
    </row>
    <row r="475" spans="1:81">
      <c r="A475" s="80" t="s">
        <v>2326</v>
      </c>
      <c r="B475" s="80">
        <v>249</v>
      </c>
      <c r="C475" s="80">
        <v>11</v>
      </c>
      <c r="D475" s="80">
        <v>15</v>
      </c>
      <c r="E475" s="80">
        <v>2014</v>
      </c>
      <c r="F475" s="80" t="s">
        <v>90</v>
      </c>
      <c r="G475" s="80" t="s">
        <v>2315</v>
      </c>
      <c r="H475" s="80" t="s">
        <v>2316</v>
      </c>
      <c r="I475" s="177"/>
      <c r="J475" s="81">
        <v>6.8223596397893829</v>
      </c>
      <c r="K475" s="81">
        <v>1.1146850615028654</v>
      </c>
      <c r="L475" s="81">
        <v>8.0839250414709163</v>
      </c>
      <c r="M475" s="81">
        <v>6.9719994154388951</v>
      </c>
      <c r="N475" s="81">
        <v>9.5488436696065353</v>
      </c>
      <c r="O475" s="81">
        <v>6.5531540411164242</v>
      </c>
      <c r="P475" s="81">
        <v>7.4215479109696076</v>
      </c>
      <c r="Q475" s="81">
        <v>0.45912365693333634</v>
      </c>
      <c r="R475" s="81">
        <v>0</v>
      </c>
      <c r="S475" s="81">
        <v>0</v>
      </c>
      <c r="T475" s="82"/>
      <c r="U475" s="81">
        <v>484880</v>
      </c>
      <c r="V475" s="81">
        <v>282</v>
      </c>
      <c r="W475" s="81">
        <v>258</v>
      </c>
      <c r="X475" s="81">
        <v>1288</v>
      </c>
      <c r="Y475" s="81">
        <v>1988</v>
      </c>
      <c r="Z475" s="81">
        <v>3771</v>
      </c>
      <c r="AA475" s="81">
        <v>1478</v>
      </c>
      <c r="AB475" s="81">
        <v>6186</v>
      </c>
      <c r="AC475" s="81">
        <v>0</v>
      </c>
      <c r="AD475" s="81">
        <v>0</v>
      </c>
      <c r="AE475" s="82"/>
      <c r="AF475" s="81">
        <v>5728034.621994826</v>
      </c>
      <c r="AG475" s="81">
        <v>788884.57558689266</v>
      </c>
      <c r="AH475" s="81">
        <v>2007257.4632669911</v>
      </c>
      <c r="AI475" s="81">
        <v>7638890.6419645511</v>
      </c>
      <c r="AJ475" s="81">
        <v>11172090.858807471</v>
      </c>
      <c r="AK475" s="81">
        <v>0</v>
      </c>
      <c r="AL475" s="81">
        <v>0</v>
      </c>
      <c r="AM475" s="81">
        <v>849245.36127221084</v>
      </c>
      <c r="AN475" s="81">
        <v>0</v>
      </c>
      <c r="AO475" s="81">
        <v>0</v>
      </c>
      <c r="AP475" s="82"/>
      <c r="AQ475" s="81">
        <v>37</v>
      </c>
      <c r="AR475" s="81">
        <v>8</v>
      </c>
      <c r="AS475" s="81">
        <v>0</v>
      </c>
      <c r="AT475" s="81">
        <v>0</v>
      </c>
      <c r="AU475" s="81">
        <v>0</v>
      </c>
      <c r="AV475" s="81">
        <v>0</v>
      </c>
      <c r="AW475" s="81" t="s">
        <v>564</v>
      </c>
      <c r="AX475" s="82"/>
      <c r="AY475" s="81">
        <v>164.9</v>
      </c>
      <c r="AZ475" s="81">
        <v>2041.5</v>
      </c>
      <c r="BA475" s="81">
        <v>0</v>
      </c>
      <c r="BB475" s="81">
        <v>0</v>
      </c>
      <c r="BC475" s="81">
        <v>0</v>
      </c>
      <c r="BD475" s="81">
        <v>0</v>
      </c>
      <c r="BE475" s="81" t="s">
        <v>564</v>
      </c>
      <c r="BF475" s="82"/>
      <c r="BG475" s="81">
        <v>0</v>
      </c>
      <c r="BH475" s="81">
        <v>0</v>
      </c>
      <c r="BI475" s="81">
        <v>7.4630000000000001</v>
      </c>
      <c r="BJ475" s="81">
        <v>0</v>
      </c>
      <c r="BK475" s="81">
        <v>0</v>
      </c>
      <c r="BL475" s="81">
        <v>0</v>
      </c>
      <c r="BM475" s="82"/>
      <c r="BN475" s="81">
        <v>0</v>
      </c>
      <c r="BO475" s="81">
        <v>0</v>
      </c>
      <c r="BP475" s="81">
        <v>1</v>
      </c>
      <c r="BQ475" s="81">
        <v>0</v>
      </c>
      <c r="BR475" s="81">
        <v>0</v>
      </c>
      <c r="BS475" s="81">
        <v>0</v>
      </c>
      <c r="BT475"/>
      <c r="BU475" s="80">
        <v>7.4630000000000001</v>
      </c>
      <c r="BV475" s="80">
        <v>0</v>
      </c>
      <c r="BW475" s="80">
        <v>0</v>
      </c>
      <c r="BX475" s="80">
        <v>0</v>
      </c>
      <c r="BY475" s="80">
        <v>0</v>
      </c>
      <c r="BZ475" s="80">
        <v>0</v>
      </c>
      <c r="CA475" s="80">
        <v>0</v>
      </c>
      <c r="CB475" s="80">
        <v>0</v>
      </c>
      <c r="CC475" s="80">
        <v>0</v>
      </c>
    </row>
    <row r="476" spans="1:81">
      <c r="A476" s="80" t="s">
        <v>2327</v>
      </c>
      <c r="B476" s="80">
        <v>250</v>
      </c>
      <c r="C476" s="80">
        <v>12</v>
      </c>
      <c r="D476" s="80">
        <v>15</v>
      </c>
      <c r="E476" s="80">
        <v>2015</v>
      </c>
      <c r="F476" s="80" t="s">
        <v>91</v>
      </c>
      <c r="G476" s="80" t="s">
        <v>2315</v>
      </c>
      <c r="H476" s="80" t="s">
        <v>2316</v>
      </c>
      <c r="I476" s="177"/>
      <c r="J476" s="81">
        <v>6.5995734712885223</v>
      </c>
      <c r="K476" s="81">
        <v>1.1268689834579062</v>
      </c>
      <c r="L476" s="81">
        <v>8.58871482220035</v>
      </c>
      <c r="M476" s="81">
        <v>5.8302684921356107</v>
      </c>
      <c r="N476" s="81">
        <v>8.888671418957431</v>
      </c>
      <c r="O476" s="81">
        <v>6.4579158196755522</v>
      </c>
      <c r="P476" s="81">
        <v>7.402260830017946</v>
      </c>
      <c r="Q476" s="81">
        <v>0.43899658828955707</v>
      </c>
      <c r="R476" s="81">
        <v>0</v>
      </c>
      <c r="S476" s="81">
        <v>0</v>
      </c>
      <c r="T476" s="82"/>
      <c r="U476" s="81">
        <v>521558</v>
      </c>
      <c r="V476" s="81">
        <v>282</v>
      </c>
      <c r="W476" s="81">
        <v>258</v>
      </c>
      <c r="X476" s="81">
        <v>1288</v>
      </c>
      <c r="Y476" s="81">
        <v>1981</v>
      </c>
      <c r="Z476" s="81">
        <v>3752</v>
      </c>
      <c r="AA476" s="81">
        <v>1473</v>
      </c>
      <c r="AB476" s="81">
        <v>6042</v>
      </c>
      <c r="AC476" s="81">
        <v>0</v>
      </c>
      <c r="AD476" s="81">
        <v>0</v>
      </c>
      <c r="AE476" s="82"/>
      <c r="AF476" s="81">
        <v>5666732.5633231942</v>
      </c>
      <c r="AG476" s="81">
        <v>759278.77273702982</v>
      </c>
      <c r="AH476" s="81">
        <v>1746554.918215716</v>
      </c>
      <c r="AI476" s="81">
        <v>7758211.190818225</v>
      </c>
      <c r="AJ476" s="81">
        <v>10597381.042121911</v>
      </c>
      <c r="AK476" s="81">
        <v>0</v>
      </c>
      <c r="AL476" s="81">
        <v>0</v>
      </c>
      <c r="AM476" s="81">
        <v>828030.75476325268</v>
      </c>
      <c r="AN476" s="81">
        <v>0</v>
      </c>
      <c r="AO476" s="81">
        <v>0</v>
      </c>
      <c r="AP476" s="82"/>
      <c r="AQ476" s="81">
        <v>45</v>
      </c>
      <c r="AR476" s="81">
        <v>11</v>
      </c>
      <c r="AS476" s="81">
        <v>0</v>
      </c>
      <c r="AT476" s="81">
        <v>0</v>
      </c>
      <c r="AU476" s="81">
        <v>0</v>
      </c>
      <c r="AV476" s="81">
        <v>0</v>
      </c>
      <c r="AW476" s="81" t="s">
        <v>564</v>
      </c>
      <c r="AX476" s="82"/>
      <c r="AY476" s="81">
        <v>204.10000000000002</v>
      </c>
      <c r="AZ476" s="81">
        <v>2137.6999999999998</v>
      </c>
      <c r="BA476" s="81">
        <v>0</v>
      </c>
      <c r="BB476" s="81">
        <v>0</v>
      </c>
      <c r="BC476" s="81">
        <v>0</v>
      </c>
      <c r="BD476" s="81">
        <v>0</v>
      </c>
      <c r="BE476" s="81" t="s">
        <v>564</v>
      </c>
      <c r="BF476" s="82"/>
      <c r="BG476" s="81">
        <v>0</v>
      </c>
      <c r="BH476" s="81">
        <v>0</v>
      </c>
      <c r="BI476" s="81">
        <v>6.883</v>
      </c>
      <c r="BJ476" s="81">
        <v>0</v>
      </c>
      <c r="BK476" s="81">
        <v>0</v>
      </c>
      <c r="BL476" s="81">
        <v>0</v>
      </c>
      <c r="BM476" s="82"/>
      <c r="BN476" s="81">
        <v>0</v>
      </c>
      <c r="BO476" s="81">
        <v>0</v>
      </c>
      <c r="BP476" s="81">
        <v>1</v>
      </c>
      <c r="BQ476" s="81">
        <v>0</v>
      </c>
      <c r="BR476" s="81">
        <v>0</v>
      </c>
      <c r="BS476" s="81">
        <v>0</v>
      </c>
      <c r="BT476"/>
      <c r="BU476" s="80">
        <v>6.883</v>
      </c>
      <c r="BV476" s="80">
        <v>0</v>
      </c>
      <c r="BW476" s="80">
        <v>0</v>
      </c>
      <c r="BX476" s="80">
        <v>0</v>
      </c>
      <c r="BY476" s="80">
        <v>0</v>
      </c>
      <c r="BZ476" s="80">
        <v>0</v>
      </c>
      <c r="CA476" s="80">
        <v>0</v>
      </c>
      <c r="CB476" s="80">
        <v>0</v>
      </c>
      <c r="CC476" s="80">
        <v>0</v>
      </c>
    </row>
    <row r="477" spans="1:81">
      <c r="A477" s="80" t="s">
        <v>2328</v>
      </c>
      <c r="B477" s="80">
        <v>251</v>
      </c>
      <c r="C477" s="80">
        <v>13</v>
      </c>
      <c r="D477" s="80">
        <v>15</v>
      </c>
      <c r="E477" s="80">
        <v>2016</v>
      </c>
      <c r="F477" s="80" t="s">
        <v>92</v>
      </c>
      <c r="G477" s="80" t="s">
        <v>2315</v>
      </c>
      <c r="H477" s="80" t="s">
        <v>2316</v>
      </c>
      <c r="I477" s="177"/>
      <c r="J477" s="81">
        <v>7.0079134728757086</v>
      </c>
      <c r="K477" s="81">
        <v>0.9610369147483977</v>
      </c>
      <c r="L477" s="81">
        <v>11.054006112933653</v>
      </c>
      <c r="M477" s="81">
        <v>5.6703609106951207</v>
      </c>
      <c r="N477" s="81">
        <v>8.2107068859182881</v>
      </c>
      <c r="O477" s="81">
        <v>6.3131830862514571</v>
      </c>
      <c r="P477" s="81">
        <v>7.4532794468491419</v>
      </c>
      <c r="Q477" s="81">
        <v>0.41701149243411106</v>
      </c>
      <c r="R477" s="81">
        <v>0</v>
      </c>
      <c r="S477" s="81">
        <v>0</v>
      </c>
      <c r="T477" s="82"/>
      <c r="U477" s="81">
        <v>540166</v>
      </c>
      <c r="V477" s="81">
        <v>282</v>
      </c>
      <c r="W477" s="81">
        <v>258</v>
      </c>
      <c r="X477" s="81">
        <v>1288</v>
      </c>
      <c r="Y477" s="81">
        <v>1953</v>
      </c>
      <c r="Z477" s="81">
        <v>3713</v>
      </c>
      <c r="AA477" s="81">
        <v>1534</v>
      </c>
      <c r="AB477" s="81">
        <v>5904</v>
      </c>
      <c r="AC477" s="81">
        <v>0</v>
      </c>
      <c r="AD477" s="81">
        <v>0</v>
      </c>
      <c r="AE477" s="82"/>
      <c r="AF477" s="81">
        <v>6052176.8847022308</v>
      </c>
      <c r="AG477" s="81">
        <v>619364.50857934565</v>
      </c>
      <c r="AH477" s="81">
        <v>1741061.6747353489</v>
      </c>
      <c r="AI477" s="81">
        <v>7950171.5471032914</v>
      </c>
      <c r="AJ477" s="81">
        <v>9664942.7347127032</v>
      </c>
      <c r="AK477" s="81">
        <v>0</v>
      </c>
      <c r="AL477" s="81">
        <v>0</v>
      </c>
      <c r="AM477" s="81">
        <v>809747.03928443824</v>
      </c>
      <c r="AN477" s="81">
        <v>0</v>
      </c>
      <c r="AO477" s="81">
        <v>0</v>
      </c>
      <c r="AP477" s="82"/>
      <c r="AQ477" s="81">
        <v>49</v>
      </c>
      <c r="AR477" s="81">
        <v>13</v>
      </c>
      <c r="AS477" s="81">
        <v>0</v>
      </c>
      <c r="AT477" s="81">
        <v>0</v>
      </c>
      <c r="AU477" s="81">
        <v>0</v>
      </c>
      <c r="AV477" s="81">
        <v>0</v>
      </c>
      <c r="AW477" s="81" t="s">
        <v>564</v>
      </c>
      <c r="AX477" s="82"/>
      <c r="AY477" s="81">
        <v>230.1</v>
      </c>
      <c r="AZ477" s="81">
        <v>2202.6</v>
      </c>
      <c r="BA477" s="81">
        <v>0</v>
      </c>
      <c r="BB477" s="81">
        <v>0</v>
      </c>
      <c r="BC477" s="81">
        <v>0</v>
      </c>
      <c r="BD477" s="81">
        <v>0</v>
      </c>
      <c r="BE477" s="81" t="s">
        <v>564</v>
      </c>
      <c r="BF477" s="82"/>
      <c r="BG477" s="81">
        <v>0</v>
      </c>
      <c r="BH477" s="81">
        <v>0</v>
      </c>
      <c r="BI477" s="81">
        <v>7.0190000000000001</v>
      </c>
      <c r="BJ477" s="81">
        <v>0</v>
      </c>
      <c r="BK477" s="81">
        <v>0</v>
      </c>
      <c r="BL477" s="81">
        <v>0</v>
      </c>
      <c r="BM477" s="82"/>
      <c r="BN477" s="81">
        <v>0</v>
      </c>
      <c r="BO477" s="81">
        <v>0</v>
      </c>
      <c r="BP477" s="81">
        <v>1</v>
      </c>
      <c r="BQ477" s="81">
        <v>0</v>
      </c>
      <c r="BR477" s="81">
        <v>0</v>
      </c>
      <c r="BS477" s="81">
        <v>0</v>
      </c>
      <c r="BT477"/>
      <c r="BU477" s="80">
        <v>7.0190000000000001</v>
      </c>
      <c r="BV477" s="80">
        <v>0</v>
      </c>
      <c r="BW477" s="80">
        <v>0</v>
      </c>
      <c r="BX477" s="80">
        <v>0</v>
      </c>
      <c r="BY477" s="80">
        <v>0</v>
      </c>
      <c r="BZ477" s="80">
        <v>0</v>
      </c>
      <c r="CA477" s="80">
        <v>0</v>
      </c>
      <c r="CB477" s="80">
        <v>0</v>
      </c>
      <c r="CC477" s="80">
        <v>0</v>
      </c>
    </row>
    <row r="478" spans="1:81">
      <c r="A478" s="80" t="s">
        <v>2329</v>
      </c>
      <c r="B478" s="80">
        <v>252</v>
      </c>
      <c r="C478" s="80">
        <v>14</v>
      </c>
      <c r="D478" s="80">
        <v>15</v>
      </c>
      <c r="E478" s="80">
        <v>2017</v>
      </c>
      <c r="F478" s="80" t="s">
        <v>71</v>
      </c>
      <c r="G478" s="80" t="s">
        <v>2315</v>
      </c>
      <c r="H478" s="80" t="s">
        <v>2316</v>
      </c>
      <c r="I478" s="177"/>
      <c r="J478" s="81">
        <v>8.5793220234482046</v>
      </c>
      <c r="K478" s="81">
        <v>0.98323427716452716</v>
      </c>
      <c r="L478" s="81">
        <v>9.9583088671776068</v>
      </c>
      <c r="M478" s="81">
        <v>5.4637185286441055</v>
      </c>
      <c r="N478" s="81">
        <v>8.6488490845588224</v>
      </c>
      <c r="O478" s="81">
        <v>6.1783885881354417</v>
      </c>
      <c r="P478" s="81">
        <v>7.3674420336984996</v>
      </c>
      <c r="Q478" s="81">
        <v>0.3976464359146481</v>
      </c>
      <c r="R478" s="81">
        <v>0</v>
      </c>
      <c r="S478" s="81">
        <v>0</v>
      </c>
      <c r="T478" s="82"/>
      <c r="U478" s="81">
        <v>706178</v>
      </c>
      <c r="V478" s="81">
        <v>282</v>
      </c>
      <c r="W478" s="81">
        <v>258</v>
      </c>
      <c r="X478" s="81">
        <v>1288</v>
      </c>
      <c r="Y478" s="81">
        <v>1941</v>
      </c>
      <c r="Z478" s="81">
        <v>3694</v>
      </c>
      <c r="AA478" s="81">
        <v>1526</v>
      </c>
      <c r="AB478" s="81">
        <v>5822</v>
      </c>
      <c r="AC478" s="81">
        <v>0</v>
      </c>
      <c r="AD478" s="81">
        <v>0</v>
      </c>
      <c r="AE478" s="82"/>
      <c r="AF478" s="81">
        <v>7664594.810028201</v>
      </c>
      <c r="AG478" s="81">
        <v>705106.18548163795</v>
      </c>
      <c r="AH478" s="81">
        <v>2108107.1884631258</v>
      </c>
      <c r="AI478" s="81">
        <v>8172607.1668492453</v>
      </c>
      <c r="AJ478" s="81">
        <v>10159372.59911425</v>
      </c>
      <c r="AK478" s="81">
        <v>0</v>
      </c>
      <c r="AL478" s="81">
        <v>0</v>
      </c>
      <c r="AM478" s="81">
        <v>799749.98802534817</v>
      </c>
      <c r="AN478" s="81">
        <v>0</v>
      </c>
      <c r="AO478" s="81">
        <v>0</v>
      </c>
      <c r="AP478" s="82"/>
      <c r="AQ478" s="81">
        <v>55</v>
      </c>
      <c r="AR478" s="81">
        <v>13</v>
      </c>
      <c r="AS478" s="81">
        <v>0</v>
      </c>
      <c r="AT478" s="81">
        <v>0</v>
      </c>
      <c r="AU478" s="81">
        <v>0</v>
      </c>
      <c r="AV478" s="81">
        <v>0</v>
      </c>
      <c r="AW478" s="81" t="s">
        <v>564</v>
      </c>
      <c r="AX478" s="82"/>
      <c r="AY478" s="81">
        <v>265.60000000000002</v>
      </c>
      <c r="AZ478" s="81">
        <v>2202.6</v>
      </c>
      <c r="BA478" s="81">
        <v>0</v>
      </c>
      <c r="BB478" s="81">
        <v>0</v>
      </c>
      <c r="BC478" s="81">
        <v>0</v>
      </c>
      <c r="BD478" s="81">
        <v>0</v>
      </c>
      <c r="BE478" s="81" t="s">
        <v>564</v>
      </c>
      <c r="BF478" s="82"/>
      <c r="BG478" s="81">
        <v>0</v>
      </c>
      <c r="BH478" s="81">
        <v>0</v>
      </c>
      <c r="BI478" s="81">
        <v>6.9989999999999997</v>
      </c>
      <c r="BJ478" s="81">
        <v>0</v>
      </c>
      <c r="BK478" s="81">
        <v>0</v>
      </c>
      <c r="BL478" s="81">
        <v>0</v>
      </c>
      <c r="BM478" s="82"/>
      <c r="BN478" s="81">
        <v>0</v>
      </c>
      <c r="BO478" s="81">
        <v>0</v>
      </c>
      <c r="BP478" s="81">
        <v>1</v>
      </c>
      <c r="BQ478" s="81">
        <v>0</v>
      </c>
      <c r="BR478" s="81">
        <v>0</v>
      </c>
      <c r="BS478" s="81">
        <v>0</v>
      </c>
      <c r="BT478"/>
      <c r="BU478" s="80">
        <v>6.9989999999999997</v>
      </c>
      <c r="BV478" s="80">
        <v>0</v>
      </c>
      <c r="BW478" s="80">
        <v>0</v>
      </c>
      <c r="BX478" s="80">
        <v>0</v>
      </c>
      <c r="BY478" s="80">
        <v>0</v>
      </c>
      <c r="BZ478" s="80">
        <v>0</v>
      </c>
      <c r="CA478" s="80">
        <v>0</v>
      </c>
      <c r="CB478" s="80">
        <v>0</v>
      </c>
      <c r="CC478" s="80">
        <v>0</v>
      </c>
    </row>
    <row r="479" spans="1:81">
      <c r="A479" s="80" t="s">
        <v>2330</v>
      </c>
      <c r="B479" s="80">
        <v>253</v>
      </c>
      <c r="C479" s="80">
        <v>15</v>
      </c>
      <c r="D479" s="80">
        <v>15</v>
      </c>
      <c r="E479" s="80">
        <v>2018</v>
      </c>
      <c r="F479" s="80" t="s">
        <v>93</v>
      </c>
      <c r="G479" s="80" t="s">
        <v>2315</v>
      </c>
      <c r="H479" s="80" t="s">
        <v>2316</v>
      </c>
      <c r="I479" s="177"/>
      <c r="J479" s="81">
        <v>7.6647833222005568</v>
      </c>
      <c r="K479" s="81">
        <v>0.90032899085930551</v>
      </c>
      <c r="L479" s="81">
        <v>9.2786244868152625</v>
      </c>
      <c r="M479" s="81">
        <v>5.3315195504035477</v>
      </c>
      <c r="N479" s="81">
        <v>7.9859010981327421</v>
      </c>
      <c r="O479" s="81">
        <v>5.9786128528551723</v>
      </c>
      <c r="P479" s="81">
        <v>7.3132243076554904</v>
      </c>
      <c r="Q479" s="81">
        <v>0.3582846785381672</v>
      </c>
      <c r="R479" s="81">
        <v>0</v>
      </c>
      <c r="S479" s="81">
        <v>0</v>
      </c>
      <c r="T479" s="82"/>
      <c r="U479" s="81">
        <v>632516</v>
      </c>
      <c r="V479" s="81">
        <v>282</v>
      </c>
      <c r="W479" s="81">
        <v>258</v>
      </c>
      <c r="X479" s="81">
        <v>1288</v>
      </c>
      <c r="Y479" s="81">
        <v>1913</v>
      </c>
      <c r="Z479" s="81">
        <v>3643</v>
      </c>
      <c r="AA479" s="81">
        <v>1530</v>
      </c>
      <c r="AB479" s="81">
        <v>5653</v>
      </c>
      <c r="AC479" s="81">
        <v>0</v>
      </c>
      <c r="AD479" s="81">
        <v>0</v>
      </c>
      <c r="AE479" s="82"/>
      <c r="AF479" s="81">
        <v>6837930.5553123308</v>
      </c>
      <c r="AG479" s="81">
        <v>618332.24041439407</v>
      </c>
      <c r="AH479" s="81">
        <v>1993414.515521016</v>
      </c>
      <c r="AI479" s="81">
        <v>7727621.0453647058</v>
      </c>
      <c r="AJ479" s="81">
        <v>10194112.063283229</v>
      </c>
      <c r="AK479" s="81">
        <v>0</v>
      </c>
      <c r="AL479" s="81">
        <v>0</v>
      </c>
      <c r="AM479" s="81">
        <v>778141.72885295097</v>
      </c>
      <c r="AN479" s="81">
        <v>0</v>
      </c>
      <c r="AO479" s="81">
        <v>0</v>
      </c>
      <c r="AP479" s="82"/>
      <c r="AQ479" s="81">
        <v>58</v>
      </c>
      <c r="AR479" s="81">
        <v>13</v>
      </c>
      <c r="AS479" s="81">
        <v>0</v>
      </c>
      <c r="AT479" s="81">
        <v>0</v>
      </c>
      <c r="AU479" s="81">
        <v>0</v>
      </c>
      <c r="AV479" s="81">
        <v>0</v>
      </c>
      <c r="AW479" s="81" t="s">
        <v>564</v>
      </c>
      <c r="AX479" s="82"/>
      <c r="AY479" s="81">
        <v>284.3</v>
      </c>
      <c r="AZ479" s="81">
        <v>2203</v>
      </c>
      <c r="BA479" s="81">
        <v>0</v>
      </c>
      <c r="BB479" s="81">
        <v>0</v>
      </c>
      <c r="BC479" s="81">
        <v>0</v>
      </c>
      <c r="BD479" s="81">
        <v>0</v>
      </c>
      <c r="BE479" s="81" t="s">
        <v>564</v>
      </c>
      <c r="BF479" s="82"/>
      <c r="BG479" s="81">
        <v>0</v>
      </c>
      <c r="BH479" s="81">
        <v>0</v>
      </c>
      <c r="BI479" s="81">
        <v>7.2460000000000004</v>
      </c>
      <c r="BJ479" s="81">
        <v>0</v>
      </c>
      <c r="BK479" s="81">
        <v>0</v>
      </c>
      <c r="BL479" s="81">
        <v>0</v>
      </c>
      <c r="BM479" s="82"/>
      <c r="BN479" s="81">
        <v>0</v>
      </c>
      <c r="BO479" s="81">
        <v>0</v>
      </c>
      <c r="BP479" s="81">
        <v>1</v>
      </c>
      <c r="BQ479" s="81">
        <v>0</v>
      </c>
      <c r="BR479" s="81">
        <v>0</v>
      </c>
      <c r="BS479" s="81">
        <v>0</v>
      </c>
      <c r="BT479"/>
      <c r="BU479" s="80">
        <v>7.2460000000000004</v>
      </c>
      <c r="BV479" s="80">
        <v>0</v>
      </c>
      <c r="BW479" s="80">
        <v>0</v>
      </c>
      <c r="BX479" s="80">
        <v>0</v>
      </c>
      <c r="BY479" s="80">
        <v>0</v>
      </c>
      <c r="BZ479" s="80">
        <v>0</v>
      </c>
      <c r="CA479" s="80">
        <v>0</v>
      </c>
      <c r="CB479" s="80">
        <v>0</v>
      </c>
      <c r="CC479" s="80">
        <v>0</v>
      </c>
    </row>
    <row r="480" spans="1:81">
      <c r="A480" s="80" t="s">
        <v>2331</v>
      </c>
      <c r="B480" s="80">
        <v>254</v>
      </c>
      <c r="C480" s="80">
        <v>16</v>
      </c>
      <c r="D480" s="80">
        <v>15</v>
      </c>
      <c r="E480" s="80">
        <v>2019</v>
      </c>
      <c r="F480" s="80" t="s">
        <v>73</v>
      </c>
      <c r="G480" s="80" t="s">
        <v>2315</v>
      </c>
      <c r="H480" s="80" t="s">
        <v>2316</v>
      </c>
      <c r="I480" s="177"/>
      <c r="J480" s="81">
        <v>7.0715326191498642</v>
      </c>
      <c r="K480" s="81">
        <v>1.0141359108578529</v>
      </c>
      <c r="L480" s="81">
        <v>9.3658829854162295</v>
      </c>
      <c r="M480" s="81">
        <v>5.4091213639195335</v>
      </c>
      <c r="N480" s="81">
        <v>7.6168600456711237</v>
      </c>
      <c r="O480" s="81">
        <v>5.6974594212348331</v>
      </c>
      <c r="P480" s="81">
        <v>6.8145405906519203</v>
      </c>
      <c r="Q480" s="81">
        <v>0.33760878965665109</v>
      </c>
      <c r="R480" s="81">
        <v>0</v>
      </c>
      <c r="S480" s="81">
        <v>0</v>
      </c>
      <c r="T480" s="82"/>
      <c r="U480" s="81">
        <v>620131</v>
      </c>
      <c r="V480" s="81">
        <v>282</v>
      </c>
      <c r="W480" s="81">
        <v>258</v>
      </c>
      <c r="X480" s="81">
        <v>1288</v>
      </c>
      <c r="Y480" s="81">
        <v>1894</v>
      </c>
      <c r="Z480" s="81">
        <v>3567</v>
      </c>
      <c r="AA480" s="81">
        <v>1415</v>
      </c>
      <c r="AB480" s="81">
        <v>5471</v>
      </c>
      <c r="AC480" s="81">
        <v>0</v>
      </c>
      <c r="AD480" s="81">
        <v>0</v>
      </c>
      <c r="AE480" s="82"/>
      <c r="AF480" s="81">
        <v>6170694.9670116305</v>
      </c>
      <c r="AG480" s="81">
        <v>602533.59985230316</v>
      </c>
      <c r="AH480" s="81">
        <v>2108273.0389189171</v>
      </c>
      <c r="AI480" s="81">
        <v>7980559.3228516681</v>
      </c>
      <c r="AJ480" s="81">
        <v>9353266.0569523294</v>
      </c>
      <c r="AK480" s="81">
        <v>0</v>
      </c>
      <c r="AL480" s="81">
        <v>0</v>
      </c>
      <c r="AM480" s="81">
        <v>745109.01433405059</v>
      </c>
      <c r="AN480" s="81">
        <v>0</v>
      </c>
      <c r="AO480" s="81">
        <v>0</v>
      </c>
      <c r="AP480" s="82"/>
      <c r="AQ480" s="81">
        <v>59</v>
      </c>
      <c r="AR480" s="81">
        <v>16</v>
      </c>
      <c r="AS480" s="81">
        <v>0</v>
      </c>
      <c r="AT480" s="81">
        <v>0</v>
      </c>
      <c r="AU480" s="81">
        <v>0</v>
      </c>
      <c r="AV480" s="81">
        <v>0</v>
      </c>
      <c r="AW480" s="81" t="s">
        <v>564</v>
      </c>
      <c r="AX480" s="82"/>
      <c r="AY480" s="81">
        <v>287.7</v>
      </c>
      <c r="AZ480" s="81">
        <v>2331.9</v>
      </c>
      <c r="BA480" s="81">
        <v>0</v>
      </c>
      <c r="BB480" s="81">
        <v>0</v>
      </c>
      <c r="BC480" s="81">
        <v>0</v>
      </c>
      <c r="BD480" s="81">
        <v>0</v>
      </c>
      <c r="BE480" s="81" t="s">
        <v>564</v>
      </c>
      <c r="BF480" s="82"/>
      <c r="BG480" s="81">
        <v>0</v>
      </c>
      <c r="BH480" s="81">
        <v>0</v>
      </c>
      <c r="BI480" s="81">
        <v>7.0720000000000001</v>
      </c>
      <c r="BJ480" s="81">
        <v>0</v>
      </c>
      <c r="BK480" s="81">
        <v>0</v>
      </c>
      <c r="BL480" s="81">
        <v>0</v>
      </c>
      <c r="BM480" s="82"/>
      <c r="BN480" s="81">
        <v>0</v>
      </c>
      <c r="BO480" s="81">
        <v>0</v>
      </c>
      <c r="BP480" s="81">
        <v>1</v>
      </c>
      <c r="BQ480" s="81">
        <v>0</v>
      </c>
      <c r="BR480" s="81">
        <v>0</v>
      </c>
      <c r="BS480" s="81">
        <v>0</v>
      </c>
      <c r="BT480"/>
      <c r="BU480" s="80">
        <v>7.0720000000000001</v>
      </c>
      <c r="BV480" s="80">
        <v>0</v>
      </c>
      <c r="BW480" s="80">
        <v>0</v>
      </c>
      <c r="BX480" s="80">
        <v>0</v>
      </c>
      <c r="BY480" s="80">
        <v>0</v>
      </c>
      <c r="BZ480" s="80">
        <v>0</v>
      </c>
      <c r="CA480" s="80">
        <v>0</v>
      </c>
      <c r="CB480" s="80">
        <v>0</v>
      </c>
      <c r="CC480" s="80">
        <v>0</v>
      </c>
    </row>
    <row r="481" spans="1:81">
      <c r="A481" s="80" t="s">
        <v>2332</v>
      </c>
      <c r="B481" s="80">
        <v>255</v>
      </c>
      <c r="C481" s="80">
        <v>17</v>
      </c>
      <c r="D481" s="80">
        <v>15</v>
      </c>
      <c r="E481" s="80">
        <v>2020</v>
      </c>
      <c r="F481" s="80" t="s">
        <v>218</v>
      </c>
      <c r="G481" s="80" t="s">
        <v>2315</v>
      </c>
      <c r="H481" s="80" t="s">
        <v>2316</v>
      </c>
      <c r="I481" s="177"/>
      <c r="J481" s="81">
        <v>6.8315739895840082</v>
      </c>
      <c r="K481" s="81">
        <v>0.88246215824443019</v>
      </c>
      <c r="L481" s="81">
        <v>8.5881958249809482</v>
      </c>
      <c r="M481" s="81">
        <v>4.4738117013327026</v>
      </c>
      <c r="N481" s="81">
        <v>7.0685738743293172</v>
      </c>
      <c r="O481" s="81">
        <v>4.9400015985600643</v>
      </c>
      <c r="P481" s="81">
        <v>6.5646599063684521</v>
      </c>
      <c r="Q481" s="81">
        <v>0.313801996339798</v>
      </c>
      <c r="R481" s="81">
        <v>0</v>
      </c>
      <c r="S481" s="81">
        <v>0</v>
      </c>
      <c r="T481" s="82"/>
      <c r="U481" s="81">
        <v>633644</v>
      </c>
      <c r="V481" s="81">
        <v>222</v>
      </c>
      <c r="W481" s="81">
        <v>250</v>
      </c>
      <c r="X481" s="81">
        <v>1205</v>
      </c>
      <c r="Y481" s="81">
        <v>1881</v>
      </c>
      <c r="Z481" s="81">
        <v>3530</v>
      </c>
      <c r="AA481" s="81">
        <v>1481</v>
      </c>
      <c r="AB481" s="81">
        <v>5322</v>
      </c>
      <c r="AC481" s="81">
        <v>0</v>
      </c>
      <c r="AD481" s="81">
        <v>0</v>
      </c>
      <c r="AE481" s="82"/>
      <c r="AF481" s="81">
        <v>6120913.4249747964</v>
      </c>
      <c r="AG481" s="81">
        <v>501127.60640234454</v>
      </c>
      <c r="AH481" s="81">
        <v>1984523.9148905771</v>
      </c>
      <c r="AI481" s="81">
        <v>7008986.4757063976</v>
      </c>
      <c r="AJ481" s="81">
        <v>8907770.9879592173</v>
      </c>
      <c r="AK481" s="81"/>
      <c r="AL481" s="81"/>
      <c r="AM481" s="81">
        <v>694580.128653249</v>
      </c>
      <c r="AN481" s="81"/>
      <c r="AO481" s="81"/>
      <c r="AP481" s="82"/>
      <c r="AQ481" s="81">
        <v>60</v>
      </c>
      <c r="AR481" s="81">
        <v>16</v>
      </c>
      <c r="AS481" s="81">
        <v>0</v>
      </c>
      <c r="AT481" s="81">
        <v>0</v>
      </c>
      <c r="AU481" s="81">
        <v>0</v>
      </c>
      <c r="AV481" s="81">
        <v>0</v>
      </c>
      <c r="AW481" s="81">
        <v>0</v>
      </c>
      <c r="AX481" s="82"/>
      <c r="AY481" s="81">
        <v>291.8</v>
      </c>
      <c r="AZ481" s="81">
        <v>2331.9</v>
      </c>
      <c r="BA481" s="81">
        <v>0</v>
      </c>
      <c r="BB481" s="81">
        <v>0</v>
      </c>
      <c r="BC481" s="81">
        <v>0</v>
      </c>
      <c r="BD481" s="81">
        <v>0</v>
      </c>
      <c r="BE481" s="81">
        <v>0</v>
      </c>
      <c r="BF481" s="82"/>
      <c r="BG481" s="81">
        <v>0</v>
      </c>
      <c r="BH481" s="81">
        <v>0</v>
      </c>
      <c r="BI481" s="81">
        <v>7.1319999999999997</v>
      </c>
      <c r="BJ481" s="81">
        <v>0</v>
      </c>
      <c r="BK481" s="81">
        <v>0</v>
      </c>
      <c r="BL481" s="81">
        <v>0</v>
      </c>
      <c r="BM481" s="82"/>
      <c r="BN481" s="81">
        <v>0</v>
      </c>
      <c r="BO481" s="81">
        <v>0</v>
      </c>
      <c r="BP481" s="81">
        <v>1</v>
      </c>
      <c r="BQ481" s="81">
        <v>0</v>
      </c>
      <c r="BR481" s="81">
        <v>0</v>
      </c>
      <c r="BS481" s="81">
        <v>0</v>
      </c>
      <c r="BT481"/>
      <c r="BU481" s="80">
        <v>7.1319999999999997</v>
      </c>
      <c r="BV481" s="80">
        <v>0</v>
      </c>
      <c r="BW481" s="80">
        <v>0</v>
      </c>
      <c r="BX481" s="80">
        <v>0</v>
      </c>
      <c r="BY481" s="80">
        <v>0</v>
      </c>
      <c r="BZ481" s="80">
        <v>0</v>
      </c>
      <c r="CA481" s="80">
        <v>0</v>
      </c>
      <c r="CB481" s="80">
        <v>0</v>
      </c>
      <c r="CC481" s="80">
        <v>0</v>
      </c>
    </row>
    <row r="482" spans="1:81">
      <c r="A482" s="80" t="s">
        <v>2333</v>
      </c>
      <c r="B482" s="80">
        <v>255</v>
      </c>
      <c r="C482" s="80">
        <v>18</v>
      </c>
      <c r="D482" s="80">
        <v>15</v>
      </c>
      <c r="E482" s="80">
        <v>2021</v>
      </c>
      <c r="F482" s="80" t="s">
        <v>75</v>
      </c>
      <c r="G482" s="174" t="s">
        <v>2315</v>
      </c>
      <c r="H482" s="80" t="s">
        <v>2316</v>
      </c>
      <c r="I482" s="177"/>
      <c r="J482" s="81">
        <v>7.9415500973261901</v>
      </c>
      <c r="K482" s="81">
        <v>0.72397382987169656</v>
      </c>
      <c r="L482" s="81">
        <v>6.2555786148923627</v>
      </c>
      <c r="M482" s="81">
        <v>4.971433811114399</v>
      </c>
      <c r="N482" s="81">
        <v>6.1857881604951626</v>
      </c>
      <c r="O482" s="81">
        <v>4.7554521390817719</v>
      </c>
      <c r="P482" s="81">
        <v>6.6588526507586021</v>
      </c>
      <c r="Q482" s="81">
        <v>0.30802055045033072</v>
      </c>
      <c r="R482" s="81">
        <v>0</v>
      </c>
      <c r="S482" s="81">
        <v>0</v>
      </c>
      <c r="T482" s="82"/>
      <c r="U482" s="81">
        <v>765302</v>
      </c>
      <c r="V482" s="81">
        <v>222</v>
      </c>
      <c r="W482" s="81">
        <v>250</v>
      </c>
      <c r="X482" s="81">
        <v>1205</v>
      </c>
      <c r="Y482" s="81">
        <v>1865</v>
      </c>
      <c r="Z482" s="81">
        <v>3499</v>
      </c>
      <c r="AA482" s="81">
        <v>1465</v>
      </c>
      <c r="AB482" s="81">
        <v>5162</v>
      </c>
      <c r="AC482" s="81">
        <v>0</v>
      </c>
      <c r="AD482" s="81">
        <v>0</v>
      </c>
      <c r="AE482" s="82"/>
      <c r="AF482" s="81">
        <v>6885344.6679549776</v>
      </c>
      <c r="AG482" s="81">
        <v>501327.07733687665</v>
      </c>
      <c r="AH482" s="81">
        <v>1353425.2259893543</v>
      </c>
      <c r="AI482" s="81">
        <v>7681549.6597980997</v>
      </c>
      <c r="AJ482" s="81">
        <v>7283106.2683873344</v>
      </c>
      <c r="AK482" s="81">
        <v>0</v>
      </c>
      <c r="AL482" s="81">
        <v>0</v>
      </c>
      <c r="AM482" s="81">
        <v>677584.18886387872</v>
      </c>
      <c r="AN482" s="81">
        <v>0</v>
      </c>
      <c r="AO482" s="81">
        <v>0</v>
      </c>
      <c r="AP482" s="82"/>
      <c r="AQ482" s="81">
        <v>60</v>
      </c>
      <c r="AR482" s="81">
        <v>17</v>
      </c>
      <c r="AS482" s="81">
        <v>0</v>
      </c>
      <c r="AT482" s="81">
        <v>0</v>
      </c>
      <c r="AU482" s="81">
        <v>0</v>
      </c>
      <c r="AV482" s="81">
        <v>0</v>
      </c>
      <c r="AW482" s="81"/>
      <c r="AX482" s="82"/>
      <c r="AY482" s="81">
        <v>291.8</v>
      </c>
      <c r="AZ482" s="81">
        <v>2381.4</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2334</v>
      </c>
      <c r="B483" s="80">
        <v>255</v>
      </c>
      <c r="C483" s="80">
        <v>19</v>
      </c>
      <c r="D483" s="80">
        <v>15</v>
      </c>
      <c r="E483" s="80">
        <v>2022</v>
      </c>
      <c r="F483" s="80" t="s">
        <v>568</v>
      </c>
      <c r="G483" s="174" t="s">
        <v>2315</v>
      </c>
      <c r="H483" s="80" t="s">
        <v>2316</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61</v>
      </c>
      <c r="AR483" s="81">
        <v>17</v>
      </c>
      <c r="AS483" s="81">
        <v>0</v>
      </c>
      <c r="AT483" s="81">
        <v>0</v>
      </c>
      <c r="AU483" s="81">
        <v>0</v>
      </c>
      <c r="AV483" s="81">
        <v>0</v>
      </c>
      <c r="AW483" s="81"/>
      <c r="AX483" s="82"/>
      <c r="AY483" s="81">
        <v>295.79999999999995</v>
      </c>
      <c r="AZ483" s="81">
        <v>2381.3999999999996</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2335</v>
      </c>
      <c r="B484" s="80">
        <v>375</v>
      </c>
      <c r="C484" s="80">
        <v>1</v>
      </c>
      <c r="D484" s="80">
        <v>23</v>
      </c>
      <c r="E484" s="80">
        <v>1990</v>
      </c>
      <c r="F484" s="80" t="s">
        <v>562</v>
      </c>
      <c r="G484" s="80" t="s">
        <v>1645</v>
      </c>
      <c r="H484" s="80" t="s">
        <v>1646</v>
      </c>
      <c r="I484" s="177"/>
      <c r="J484" s="81">
        <v>29.895489838944744</v>
      </c>
      <c r="K484" s="81">
        <v>1.3692386037891793</v>
      </c>
      <c r="L484" s="81">
        <v>15.644276655819462</v>
      </c>
      <c r="M484" s="81">
        <v>3.3101467674605303</v>
      </c>
      <c r="N484" s="81">
        <v>10.341495351810208</v>
      </c>
      <c r="O484" s="81">
        <v>4.5148242275969803</v>
      </c>
      <c r="P484" s="81">
        <v>11.515124620807061</v>
      </c>
      <c r="Q484" s="81">
        <v>0.49924235386495563</v>
      </c>
      <c r="R484" s="81">
        <v>0</v>
      </c>
      <c r="S484" s="81">
        <v>0.57386621585260511</v>
      </c>
      <c r="T484" s="82"/>
      <c r="U484" s="81">
        <v>634361</v>
      </c>
      <c r="V484" s="81">
        <v>422</v>
      </c>
      <c r="W484" s="81">
        <v>206</v>
      </c>
      <c r="X484" s="81">
        <v>1376</v>
      </c>
      <c r="Y484" s="81">
        <v>2271</v>
      </c>
      <c r="Z484" s="81">
        <v>1857</v>
      </c>
      <c r="AA484" s="81">
        <v>2796</v>
      </c>
      <c r="AB484" s="81">
        <v>8106</v>
      </c>
      <c r="AC484" s="81">
        <v>0</v>
      </c>
      <c r="AD484" s="81">
        <v>0.57386621585260511</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2336</v>
      </c>
      <c r="B485" s="80">
        <v>376</v>
      </c>
      <c r="C485" s="80">
        <v>2</v>
      </c>
      <c r="D485" s="80">
        <v>23</v>
      </c>
      <c r="E485" s="80">
        <v>2005</v>
      </c>
      <c r="F485" s="80" t="s">
        <v>565</v>
      </c>
      <c r="G485" s="80" t="s">
        <v>1645</v>
      </c>
      <c r="H485" s="80" t="s">
        <v>1646</v>
      </c>
      <c r="I485" s="177"/>
      <c r="J485" s="81">
        <v>26.469351801867976</v>
      </c>
      <c r="K485" s="81">
        <v>1.1631467453086619</v>
      </c>
      <c r="L485" s="81">
        <v>10.940550031980136</v>
      </c>
      <c r="M485" s="81">
        <v>6.2620436558121861</v>
      </c>
      <c r="N485" s="81">
        <v>15.40245311363018</v>
      </c>
      <c r="O485" s="81">
        <v>6.9941962629966756</v>
      </c>
      <c r="P485" s="81">
        <v>13.602534789232568</v>
      </c>
      <c r="Q485" s="81">
        <v>0.43320054567638699</v>
      </c>
      <c r="R485" s="81">
        <v>0</v>
      </c>
      <c r="S485" s="81">
        <v>0.88437887018074735</v>
      </c>
      <c r="T485" s="82"/>
      <c r="U485" s="81">
        <v>661015</v>
      </c>
      <c r="V485" s="81">
        <v>392</v>
      </c>
      <c r="W485" s="81">
        <v>112</v>
      </c>
      <c r="X485" s="81">
        <v>1041</v>
      </c>
      <c r="Y485" s="81">
        <v>2350</v>
      </c>
      <c r="Z485" s="81">
        <v>3329</v>
      </c>
      <c r="AA485" s="81">
        <v>2705</v>
      </c>
      <c r="AB485" s="81">
        <v>7353</v>
      </c>
      <c r="AC485" s="81">
        <v>0</v>
      </c>
      <c r="AD485" s="81">
        <v>0.88437887018074735</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2337</v>
      </c>
      <c r="B486" s="80">
        <v>377</v>
      </c>
      <c r="C486" s="80">
        <v>3</v>
      </c>
      <c r="D486" s="80">
        <v>23</v>
      </c>
      <c r="E486" s="80">
        <v>2006</v>
      </c>
      <c r="F486" s="80" t="s">
        <v>566</v>
      </c>
      <c r="G486" s="80" t="s">
        <v>1645</v>
      </c>
      <c r="H486" s="80" t="s">
        <v>1646</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2338</v>
      </c>
      <c r="B487" s="80">
        <v>378</v>
      </c>
      <c r="C487" s="80">
        <v>4</v>
      </c>
      <c r="D487" s="80">
        <v>23</v>
      </c>
      <c r="E487" s="80">
        <v>2007</v>
      </c>
      <c r="F487" s="80" t="s">
        <v>567</v>
      </c>
      <c r="G487" s="80" t="s">
        <v>1645</v>
      </c>
      <c r="H487" s="80" t="s">
        <v>1646</v>
      </c>
      <c r="I487" s="177"/>
      <c r="J487" s="81">
        <v>18.343008486007268</v>
      </c>
      <c r="K487" s="81">
        <v>1.2242622970303849</v>
      </c>
      <c r="L487" s="81">
        <v>9.5228858034698138</v>
      </c>
      <c r="M487" s="81">
        <v>6.6857740008181574</v>
      </c>
      <c r="N487" s="81">
        <v>13.079772101806725</v>
      </c>
      <c r="O487" s="81">
        <v>6.6896894393672222</v>
      </c>
      <c r="P487" s="81">
        <v>13.41477920508871</v>
      </c>
      <c r="Q487" s="81">
        <v>0.43891499890983177</v>
      </c>
      <c r="R487" s="81">
        <v>0</v>
      </c>
      <c r="S487" s="81">
        <v>0.64219748211150085</v>
      </c>
      <c r="T487" s="82"/>
      <c r="U487" s="81">
        <v>711838</v>
      </c>
      <c r="V487" s="81">
        <v>385</v>
      </c>
      <c r="W487" s="81">
        <v>113</v>
      </c>
      <c r="X487" s="81">
        <v>1447</v>
      </c>
      <c r="Y487" s="81">
        <v>2318</v>
      </c>
      <c r="Z487" s="81">
        <v>3310</v>
      </c>
      <c r="AA487" s="81">
        <v>2627</v>
      </c>
      <c r="AB487" s="81">
        <v>7056</v>
      </c>
      <c r="AC487" s="81">
        <v>0</v>
      </c>
      <c r="AD487" s="81">
        <v>0.64219748211150085</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2339</v>
      </c>
      <c r="B488" s="80">
        <v>379</v>
      </c>
      <c r="C488" s="80">
        <v>5</v>
      </c>
      <c r="D488" s="80">
        <v>23</v>
      </c>
      <c r="E488" s="80">
        <v>2008</v>
      </c>
      <c r="F488" s="80" t="s">
        <v>84</v>
      </c>
      <c r="G488" s="80" t="s">
        <v>1645</v>
      </c>
      <c r="H488" s="80" t="s">
        <v>1646</v>
      </c>
      <c r="I488" s="177"/>
      <c r="J488" s="81">
        <v>21.451080316411264</v>
      </c>
      <c r="K488" s="81">
        <v>0.88256771809258516</v>
      </c>
      <c r="L488" s="81">
        <v>8.4692829073618068</v>
      </c>
      <c r="M488" s="81">
        <v>7.0468165122454032</v>
      </c>
      <c r="N488" s="81">
        <v>12.337557958475669</v>
      </c>
      <c r="O488" s="81">
        <v>6.4238040892143058</v>
      </c>
      <c r="P488" s="81">
        <v>13.190363124873885</v>
      </c>
      <c r="Q488" s="81">
        <v>0.42153786216800171</v>
      </c>
      <c r="R488" s="81">
        <v>0</v>
      </c>
      <c r="S488" s="81">
        <v>0.76103631194404842</v>
      </c>
      <c r="T488" s="82"/>
      <c r="U488" s="81">
        <v>912837</v>
      </c>
      <c r="V488" s="81">
        <v>385</v>
      </c>
      <c r="W488" s="81">
        <v>113</v>
      </c>
      <c r="X488" s="81">
        <v>1447</v>
      </c>
      <c r="Y488" s="81">
        <v>2299</v>
      </c>
      <c r="Z488" s="81">
        <v>3290</v>
      </c>
      <c r="AA488" s="81">
        <v>2586</v>
      </c>
      <c r="AB488" s="81">
        <v>6888</v>
      </c>
      <c r="AC488" s="81">
        <v>0</v>
      </c>
      <c r="AD488" s="81">
        <v>0.76103631194404842</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2340</v>
      </c>
      <c r="B489" s="80">
        <v>380</v>
      </c>
      <c r="C489" s="80">
        <v>6</v>
      </c>
      <c r="D489" s="80">
        <v>23</v>
      </c>
      <c r="E489" s="80">
        <v>2009</v>
      </c>
      <c r="F489" s="80" t="s">
        <v>85</v>
      </c>
      <c r="G489" s="80" t="s">
        <v>1645</v>
      </c>
      <c r="H489" s="80" t="s">
        <v>1646</v>
      </c>
      <c r="I489" s="177"/>
      <c r="J489" s="81">
        <v>23.272862863215511</v>
      </c>
      <c r="K489" s="81">
        <v>0.79177544919957943</v>
      </c>
      <c r="L489" s="81">
        <v>9.3762269283780331</v>
      </c>
      <c r="M489" s="81">
        <v>6.656597154605036</v>
      </c>
      <c r="N489" s="81">
        <v>12.494851028565957</v>
      </c>
      <c r="O489" s="81">
        <v>6.4349017475647354</v>
      </c>
      <c r="P489" s="81">
        <v>12.81861874621775</v>
      </c>
      <c r="Q489" s="81">
        <v>0.39397935493103614</v>
      </c>
      <c r="R489" s="81">
        <v>0</v>
      </c>
      <c r="S489" s="81">
        <v>0.75340526242728301</v>
      </c>
      <c r="T489" s="82"/>
      <c r="U489" s="81">
        <v>935432</v>
      </c>
      <c r="V489" s="81">
        <v>359</v>
      </c>
      <c r="W489" s="81">
        <v>157</v>
      </c>
      <c r="X489" s="81">
        <v>1398</v>
      </c>
      <c r="Y489" s="81">
        <v>2280</v>
      </c>
      <c r="Z489" s="81">
        <v>3253</v>
      </c>
      <c r="AA489" s="81">
        <v>2580</v>
      </c>
      <c r="AB489" s="81">
        <v>6758</v>
      </c>
      <c r="AC489" s="81">
        <v>0</v>
      </c>
      <c r="AD489" s="81">
        <v>0.75340526242728301</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3.1989999999999998</v>
      </c>
      <c r="BJ489" s="81">
        <v>0</v>
      </c>
      <c r="BK489" s="81">
        <v>0</v>
      </c>
      <c r="BL489" s="81">
        <v>0</v>
      </c>
      <c r="BM489" s="82"/>
      <c r="BN489" s="81">
        <v>0</v>
      </c>
      <c r="BO489" s="81">
        <v>0</v>
      </c>
      <c r="BP489" s="81">
        <v>1</v>
      </c>
      <c r="BQ489" s="81">
        <v>0</v>
      </c>
      <c r="BR489" s="81">
        <v>0</v>
      </c>
      <c r="BS489" s="81">
        <v>0</v>
      </c>
      <c r="BT489"/>
      <c r="BU489" s="80"/>
      <c r="BV489" s="80"/>
      <c r="BW489" s="80"/>
      <c r="BX489" s="80"/>
      <c r="BY489" s="80"/>
      <c r="BZ489" s="80"/>
      <c r="CA489" s="80"/>
      <c r="CB489" s="80"/>
      <c r="CC489" s="80"/>
    </row>
    <row r="490" spans="1:81">
      <c r="A490" s="80" t="s">
        <v>2341</v>
      </c>
      <c r="B490" s="80">
        <v>381</v>
      </c>
      <c r="C490" s="80">
        <v>7</v>
      </c>
      <c r="D490" s="80">
        <v>23</v>
      </c>
      <c r="E490" s="80">
        <v>2010</v>
      </c>
      <c r="F490" s="80" t="s">
        <v>86</v>
      </c>
      <c r="G490" s="80" t="s">
        <v>1645</v>
      </c>
      <c r="H490" s="80" t="s">
        <v>1646</v>
      </c>
      <c r="I490" s="177"/>
      <c r="J490" s="81">
        <v>23.279499975684789</v>
      </c>
      <c r="K490" s="81">
        <v>0.91985467504261254</v>
      </c>
      <c r="L490" s="81">
        <v>8.6553471719379065</v>
      </c>
      <c r="M490" s="81">
        <v>6.3254452293316765</v>
      </c>
      <c r="N490" s="81">
        <v>12.659284680726442</v>
      </c>
      <c r="O490" s="81">
        <v>6.474053153032858</v>
      </c>
      <c r="P490" s="81">
        <v>12.611896357704586</v>
      </c>
      <c r="Q490" s="81">
        <v>0.40307343747083224</v>
      </c>
      <c r="R490" s="81">
        <v>0</v>
      </c>
      <c r="S490" s="81">
        <v>0.80980457926118432</v>
      </c>
      <c r="T490" s="82"/>
      <c r="U490" s="81">
        <v>922509</v>
      </c>
      <c r="V490" s="81">
        <v>359</v>
      </c>
      <c r="W490" s="81">
        <v>157</v>
      </c>
      <c r="X490" s="81">
        <v>1398</v>
      </c>
      <c r="Y490" s="81">
        <v>2264</v>
      </c>
      <c r="Z490" s="81">
        <v>3288</v>
      </c>
      <c r="AA490" s="81">
        <v>2475</v>
      </c>
      <c r="AB490" s="81">
        <v>6625</v>
      </c>
      <c r="AC490" s="81">
        <v>0</v>
      </c>
      <c r="AD490" s="81">
        <v>0.80980457926118432</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3.2090000000000001</v>
      </c>
      <c r="BJ490" s="81">
        <v>0</v>
      </c>
      <c r="BK490" s="81">
        <v>0</v>
      </c>
      <c r="BL490" s="81">
        <v>0</v>
      </c>
      <c r="BM490" s="82"/>
      <c r="BN490" s="81">
        <v>0</v>
      </c>
      <c r="BO490" s="81">
        <v>0</v>
      </c>
      <c r="BP490" s="81">
        <v>1</v>
      </c>
      <c r="BQ490" s="81">
        <v>0</v>
      </c>
      <c r="BR490" s="81">
        <v>0</v>
      </c>
      <c r="BS490" s="81">
        <v>0</v>
      </c>
      <c r="BT490"/>
      <c r="BU490" s="80">
        <v>3.2090000000000001</v>
      </c>
      <c r="BV490" s="80">
        <v>0</v>
      </c>
      <c r="BW490" s="80">
        <v>0</v>
      </c>
      <c r="BX490" s="80">
        <v>0</v>
      </c>
      <c r="BY490" s="80">
        <v>0</v>
      </c>
      <c r="BZ490" s="80">
        <v>0</v>
      </c>
      <c r="CA490" s="80">
        <v>0</v>
      </c>
      <c r="CB490" s="80">
        <v>0</v>
      </c>
      <c r="CC490" s="80">
        <v>0</v>
      </c>
    </row>
    <row r="491" spans="1:81">
      <c r="A491" s="80" t="s">
        <v>2342</v>
      </c>
      <c r="B491" s="80">
        <v>382</v>
      </c>
      <c r="C491" s="80">
        <v>8</v>
      </c>
      <c r="D491" s="80">
        <v>23</v>
      </c>
      <c r="E491" s="80">
        <v>2011</v>
      </c>
      <c r="F491" s="80" t="s">
        <v>87</v>
      </c>
      <c r="G491" s="80" t="s">
        <v>1645</v>
      </c>
      <c r="H491" s="80" t="s">
        <v>1646</v>
      </c>
      <c r="I491" s="177"/>
      <c r="J491" s="81">
        <v>23.6665717361582</v>
      </c>
      <c r="K491" s="81">
        <v>1.069622580725532</v>
      </c>
      <c r="L491" s="81">
        <v>7.8368270357273939</v>
      </c>
      <c r="M491" s="81">
        <v>7.4512073813900752</v>
      </c>
      <c r="N491" s="81">
        <v>14.257297367647253</v>
      </c>
      <c r="O491" s="81">
        <v>6.2959252726424735</v>
      </c>
      <c r="P491" s="81">
        <v>11.925782535179501</v>
      </c>
      <c r="Q491" s="81">
        <v>0.45391334640742953</v>
      </c>
      <c r="R491" s="81">
        <v>0</v>
      </c>
      <c r="S491" s="81">
        <v>0.62846412402431961</v>
      </c>
      <c r="T491" s="82"/>
      <c r="U491" s="81">
        <v>888263</v>
      </c>
      <c r="V491" s="81">
        <v>359</v>
      </c>
      <c r="W491" s="81">
        <v>157</v>
      </c>
      <c r="X491" s="81">
        <v>1398</v>
      </c>
      <c r="Y491" s="81">
        <v>2239</v>
      </c>
      <c r="Z491" s="81">
        <v>3267</v>
      </c>
      <c r="AA491" s="81">
        <v>2410</v>
      </c>
      <c r="AB491" s="81">
        <v>6468</v>
      </c>
      <c r="AC491" s="81">
        <v>0</v>
      </c>
      <c r="AD491" s="81">
        <v>0.62846412402431961</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2.8690000000000002</v>
      </c>
      <c r="BJ491" s="81">
        <v>0</v>
      </c>
      <c r="BK491" s="81">
        <v>0</v>
      </c>
      <c r="BL491" s="81">
        <v>0</v>
      </c>
      <c r="BM491" s="82"/>
      <c r="BN491" s="81">
        <v>0</v>
      </c>
      <c r="BO491" s="81">
        <v>0</v>
      </c>
      <c r="BP491" s="81">
        <v>1</v>
      </c>
      <c r="BQ491" s="81">
        <v>0</v>
      </c>
      <c r="BR491" s="81">
        <v>0</v>
      </c>
      <c r="BS491" s="81">
        <v>0</v>
      </c>
      <c r="BT491"/>
      <c r="BU491" s="80">
        <v>2.8690000000000002</v>
      </c>
      <c r="BV491" s="80">
        <v>0</v>
      </c>
      <c r="BW491" s="80">
        <v>0</v>
      </c>
      <c r="BX491" s="80">
        <v>0</v>
      </c>
      <c r="BY491" s="80">
        <v>0</v>
      </c>
      <c r="BZ491" s="80">
        <v>0</v>
      </c>
      <c r="CA491" s="80">
        <v>0</v>
      </c>
      <c r="CB491" s="80">
        <v>0</v>
      </c>
      <c r="CC491" s="80">
        <v>0</v>
      </c>
    </row>
    <row r="492" spans="1:81">
      <c r="A492" s="80" t="s">
        <v>2343</v>
      </c>
      <c r="B492" s="80">
        <v>383</v>
      </c>
      <c r="C492" s="80">
        <v>9</v>
      </c>
      <c r="D492" s="80">
        <v>23</v>
      </c>
      <c r="E492" s="80">
        <v>2012</v>
      </c>
      <c r="F492" s="80" t="s">
        <v>88</v>
      </c>
      <c r="G492" s="80" t="s">
        <v>1645</v>
      </c>
      <c r="H492" s="80" t="s">
        <v>1646</v>
      </c>
      <c r="I492" s="177"/>
      <c r="J492" s="81">
        <v>26.806546991197322</v>
      </c>
      <c r="K492" s="81">
        <v>1.1763471448850671</v>
      </c>
      <c r="L492" s="81">
        <v>7.6366350947593995</v>
      </c>
      <c r="M492" s="81">
        <v>8.0798016646605042</v>
      </c>
      <c r="N492" s="81">
        <v>14.314150160655377</v>
      </c>
      <c r="O492" s="81">
        <v>6.3324197387673165</v>
      </c>
      <c r="P492" s="81">
        <v>11.590530163357213</v>
      </c>
      <c r="Q492" s="81">
        <v>0.48653250702500089</v>
      </c>
      <c r="R492" s="81">
        <v>0</v>
      </c>
      <c r="S492" s="81">
        <v>0.69743142532817304</v>
      </c>
      <c r="T492" s="82"/>
      <c r="U492" s="81">
        <v>890739</v>
      </c>
      <c r="V492" s="81">
        <v>359</v>
      </c>
      <c r="W492" s="81">
        <v>157</v>
      </c>
      <c r="X492" s="81">
        <v>1398</v>
      </c>
      <c r="Y492" s="81">
        <v>2244</v>
      </c>
      <c r="Z492" s="81">
        <v>3312</v>
      </c>
      <c r="AA492" s="81">
        <v>2329</v>
      </c>
      <c r="AB492" s="81">
        <v>6381</v>
      </c>
      <c r="AC492" s="81">
        <v>0</v>
      </c>
      <c r="AD492" s="81">
        <v>0.69743142532817304</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3.5710000000000002</v>
      </c>
      <c r="BJ492" s="81">
        <v>0</v>
      </c>
      <c r="BK492" s="81">
        <v>0</v>
      </c>
      <c r="BL492" s="81">
        <v>0</v>
      </c>
      <c r="BM492" s="82"/>
      <c r="BN492" s="81">
        <v>0</v>
      </c>
      <c r="BO492" s="81">
        <v>0</v>
      </c>
      <c r="BP492" s="81">
        <v>1</v>
      </c>
      <c r="BQ492" s="81">
        <v>0</v>
      </c>
      <c r="BR492" s="81">
        <v>0</v>
      </c>
      <c r="BS492" s="81">
        <v>0</v>
      </c>
      <c r="BT492"/>
      <c r="BU492" s="80">
        <v>3.5710000000000002</v>
      </c>
      <c r="BV492" s="80">
        <v>0</v>
      </c>
      <c r="BW492" s="80">
        <v>0</v>
      </c>
      <c r="BX492" s="80">
        <v>0</v>
      </c>
      <c r="BY492" s="80">
        <v>0</v>
      </c>
      <c r="BZ492" s="80">
        <v>0</v>
      </c>
      <c r="CA492" s="80">
        <v>0</v>
      </c>
      <c r="CB492" s="80">
        <v>0</v>
      </c>
      <c r="CC492" s="80">
        <v>0</v>
      </c>
    </row>
    <row r="493" spans="1:81">
      <c r="A493" s="80" t="s">
        <v>2344</v>
      </c>
      <c r="B493" s="80">
        <v>384</v>
      </c>
      <c r="C493" s="80">
        <v>10</v>
      </c>
      <c r="D493" s="80">
        <v>23</v>
      </c>
      <c r="E493" s="80">
        <v>2013</v>
      </c>
      <c r="F493" s="80" t="s">
        <v>89</v>
      </c>
      <c r="G493" s="80" t="s">
        <v>1645</v>
      </c>
      <c r="H493" s="80" t="s">
        <v>1646</v>
      </c>
      <c r="I493" s="177"/>
      <c r="J493" s="81">
        <v>27.002648242730523</v>
      </c>
      <c r="K493" s="81">
        <v>1.0871200326034884</v>
      </c>
      <c r="L493" s="81">
        <v>6.5911905039088756</v>
      </c>
      <c r="M493" s="81">
        <v>7.530985617927481</v>
      </c>
      <c r="N493" s="81">
        <v>14.019604464800436</v>
      </c>
      <c r="O493" s="81">
        <v>6.1514547583829859</v>
      </c>
      <c r="P493" s="81">
        <v>11.609225215914629</v>
      </c>
      <c r="Q493" s="81">
        <v>0.48865921413996666</v>
      </c>
      <c r="R493" s="81">
        <v>0</v>
      </c>
      <c r="S493" s="81">
        <v>0.70746587358095059</v>
      </c>
      <c r="T493" s="82"/>
      <c r="U493" s="81">
        <v>898780</v>
      </c>
      <c r="V493" s="81">
        <v>359</v>
      </c>
      <c r="W493" s="81">
        <v>157</v>
      </c>
      <c r="X493" s="81">
        <v>1398</v>
      </c>
      <c r="Y493" s="81">
        <v>2238</v>
      </c>
      <c r="Z493" s="81">
        <v>3361</v>
      </c>
      <c r="AA493" s="81">
        <v>2324</v>
      </c>
      <c r="AB493" s="81">
        <v>6317</v>
      </c>
      <c r="AC493" s="81">
        <v>0</v>
      </c>
      <c r="AD493" s="81">
        <v>0.70746587358095059</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3.9380000000000002</v>
      </c>
      <c r="BJ493" s="81">
        <v>0</v>
      </c>
      <c r="BK493" s="81">
        <v>0</v>
      </c>
      <c r="BL493" s="81">
        <v>0</v>
      </c>
      <c r="BM493" s="82"/>
      <c r="BN493" s="81">
        <v>0</v>
      </c>
      <c r="BO493" s="81">
        <v>0</v>
      </c>
      <c r="BP493" s="81">
        <v>1</v>
      </c>
      <c r="BQ493" s="81">
        <v>0</v>
      </c>
      <c r="BR493" s="81">
        <v>0</v>
      </c>
      <c r="BS493" s="81">
        <v>0</v>
      </c>
      <c r="BT493"/>
      <c r="BU493" s="80">
        <v>3.9380000000000002</v>
      </c>
      <c r="BV493" s="80">
        <v>0</v>
      </c>
      <c r="BW493" s="80">
        <v>0</v>
      </c>
      <c r="BX493" s="80">
        <v>0</v>
      </c>
      <c r="BY493" s="80">
        <v>0</v>
      </c>
      <c r="BZ493" s="80">
        <v>0</v>
      </c>
      <c r="CA493" s="80">
        <v>0</v>
      </c>
      <c r="CB493" s="80">
        <v>0</v>
      </c>
      <c r="CC493" s="80">
        <v>0</v>
      </c>
    </row>
    <row r="494" spans="1:81">
      <c r="A494" s="80" t="s">
        <v>2345</v>
      </c>
      <c r="B494" s="80">
        <v>385</v>
      </c>
      <c r="C494" s="80">
        <v>11</v>
      </c>
      <c r="D494" s="80">
        <v>23</v>
      </c>
      <c r="E494" s="80">
        <v>2014</v>
      </c>
      <c r="F494" s="80" t="s">
        <v>90</v>
      </c>
      <c r="G494" s="80" t="s">
        <v>1645</v>
      </c>
      <c r="H494" s="80" t="s">
        <v>1646</v>
      </c>
      <c r="I494" s="177"/>
      <c r="J494" s="81">
        <v>25.291694828397748</v>
      </c>
      <c r="K494" s="81">
        <v>1.019872365252759</v>
      </c>
      <c r="L494" s="81">
        <v>7.8810395677858791</v>
      </c>
      <c r="M494" s="81">
        <v>6.6169555678515533</v>
      </c>
      <c r="N494" s="81">
        <v>13.509178736096706</v>
      </c>
      <c r="O494" s="81">
        <v>5.8215502619305282</v>
      </c>
      <c r="P494" s="81">
        <v>11.453687946496396</v>
      </c>
      <c r="Q494" s="81">
        <v>0.45711972244623644</v>
      </c>
      <c r="R494" s="81">
        <v>0</v>
      </c>
      <c r="S494" s="81">
        <v>0.70080576151351537</v>
      </c>
      <c r="T494" s="82"/>
      <c r="U494" s="81">
        <v>992155</v>
      </c>
      <c r="V494" s="81">
        <v>306</v>
      </c>
      <c r="W494" s="81">
        <v>155</v>
      </c>
      <c r="X494" s="81">
        <v>1201</v>
      </c>
      <c r="Y494" s="81">
        <v>2247</v>
      </c>
      <c r="Z494" s="81">
        <v>3350</v>
      </c>
      <c r="AA494" s="81">
        <v>2281</v>
      </c>
      <c r="AB494" s="81">
        <v>6159</v>
      </c>
      <c r="AC494" s="81">
        <v>0</v>
      </c>
      <c r="AD494" s="81">
        <v>0.70080576151351537</v>
      </c>
      <c r="AE494" s="82"/>
      <c r="AF494" s="81">
        <v>13909926.302877888</v>
      </c>
      <c r="AG494" s="81">
        <v>827617.6983757139</v>
      </c>
      <c r="AH494" s="81">
        <v>1401649.9368467575</v>
      </c>
      <c r="AI494" s="81">
        <v>7733633.8585165152</v>
      </c>
      <c r="AJ494" s="81">
        <v>12739247.389826428</v>
      </c>
      <c r="AK494" s="81">
        <v>0</v>
      </c>
      <c r="AL494" s="81">
        <v>0</v>
      </c>
      <c r="AM494" s="81">
        <v>845538.66473901505</v>
      </c>
      <c r="AN494" s="81">
        <v>0</v>
      </c>
      <c r="AO494" s="81">
        <v>0</v>
      </c>
      <c r="AP494" s="82"/>
      <c r="AQ494" s="81">
        <v>45</v>
      </c>
      <c r="AR494" s="81">
        <v>4</v>
      </c>
      <c r="AS494" s="81">
        <v>0</v>
      </c>
      <c r="AT494" s="81">
        <v>0</v>
      </c>
      <c r="AU494" s="81">
        <v>0</v>
      </c>
      <c r="AV494" s="81">
        <v>0</v>
      </c>
      <c r="AW494" s="81" t="s">
        <v>564</v>
      </c>
      <c r="AX494" s="82"/>
      <c r="AY494" s="81">
        <v>214.7</v>
      </c>
      <c r="AZ494" s="81">
        <v>48.5</v>
      </c>
      <c r="BA494" s="81">
        <v>0</v>
      </c>
      <c r="BB494" s="81">
        <v>0</v>
      </c>
      <c r="BC494" s="81">
        <v>0</v>
      </c>
      <c r="BD494" s="81">
        <v>0</v>
      </c>
      <c r="BE494" s="81" t="s">
        <v>564</v>
      </c>
      <c r="BF494" s="82"/>
      <c r="BG494" s="81">
        <v>0</v>
      </c>
      <c r="BH494" s="81">
        <v>0</v>
      </c>
      <c r="BI494" s="81">
        <v>3.9820000000000002</v>
      </c>
      <c r="BJ494" s="81">
        <v>0</v>
      </c>
      <c r="BK494" s="81">
        <v>0</v>
      </c>
      <c r="BL494" s="81">
        <v>0</v>
      </c>
      <c r="BM494" s="82"/>
      <c r="BN494" s="81">
        <v>0</v>
      </c>
      <c r="BO494" s="81">
        <v>0</v>
      </c>
      <c r="BP494" s="81">
        <v>1</v>
      </c>
      <c r="BQ494" s="81">
        <v>0</v>
      </c>
      <c r="BR494" s="81">
        <v>0</v>
      </c>
      <c r="BS494" s="81">
        <v>0</v>
      </c>
      <c r="BT494"/>
      <c r="BU494" s="80">
        <v>3.9820000000000002</v>
      </c>
      <c r="BV494" s="80">
        <v>0</v>
      </c>
      <c r="BW494" s="80">
        <v>0</v>
      </c>
      <c r="BX494" s="80">
        <v>0</v>
      </c>
      <c r="BY494" s="80">
        <v>0</v>
      </c>
      <c r="BZ494" s="80">
        <v>0</v>
      </c>
      <c r="CA494" s="80">
        <v>0</v>
      </c>
      <c r="CB494" s="80">
        <v>0</v>
      </c>
      <c r="CC494" s="80">
        <v>0</v>
      </c>
    </row>
    <row r="495" spans="1:81">
      <c r="A495" s="80" t="s">
        <v>2346</v>
      </c>
      <c r="B495" s="80">
        <v>386</v>
      </c>
      <c r="C495" s="80">
        <v>12</v>
      </c>
      <c r="D495" s="80">
        <v>23</v>
      </c>
      <c r="E495" s="80">
        <v>2015</v>
      </c>
      <c r="F495" s="80" t="s">
        <v>91</v>
      </c>
      <c r="G495" s="80" t="s">
        <v>1645</v>
      </c>
      <c r="H495" s="80" t="s">
        <v>1646</v>
      </c>
      <c r="I495" s="177"/>
      <c r="J495" s="81">
        <v>29.847814179288289</v>
      </c>
      <c r="K495" s="81">
        <v>0.9826309677111521</v>
      </c>
      <c r="L495" s="81">
        <v>6.9659236232618991</v>
      </c>
      <c r="M495" s="81">
        <v>5.7279256440728172</v>
      </c>
      <c r="N495" s="81">
        <v>12.458457231276011</v>
      </c>
      <c r="O495" s="81">
        <v>5.7195240588437795</v>
      </c>
      <c r="P495" s="81">
        <v>11.211435106429082</v>
      </c>
      <c r="Q495" s="81">
        <v>0.43507308352828</v>
      </c>
      <c r="R495" s="81">
        <v>0</v>
      </c>
      <c r="S495" s="81">
        <v>0.74825304434772755</v>
      </c>
      <c r="T495" s="82"/>
      <c r="U495" s="81">
        <v>1169119</v>
      </c>
      <c r="V495" s="81">
        <v>306</v>
      </c>
      <c r="W495" s="81">
        <v>155</v>
      </c>
      <c r="X495" s="81">
        <v>1201</v>
      </c>
      <c r="Y495" s="81">
        <v>2237</v>
      </c>
      <c r="Z495" s="81">
        <v>3323</v>
      </c>
      <c r="AA495" s="81">
        <v>2231</v>
      </c>
      <c r="AB495" s="81">
        <v>5988</v>
      </c>
      <c r="AC495" s="81">
        <v>0</v>
      </c>
      <c r="AD495" s="81">
        <v>0.74825304434772755</v>
      </c>
      <c r="AE495" s="82"/>
      <c r="AF495" s="81">
        <v>16348113.885259258</v>
      </c>
      <c r="AG495" s="81">
        <v>766296.009100419</v>
      </c>
      <c r="AH495" s="81">
        <v>1048182.036846791</v>
      </c>
      <c r="AI495" s="81">
        <v>7333687.2563612694</v>
      </c>
      <c r="AJ495" s="81">
        <v>11375334.271156983</v>
      </c>
      <c r="AK495" s="81">
        <v>0</v>
      </c>
      <c r="AL495" s="81">
        <v>0</v>
      </c>
      <c r="AM495" s="81">
        <v>820630.28128473286</v>
      </c>
      <c r="AN495" s="81">
        <v>0</v>
      </c>
      <c r="AO495" s="81">
        <v>0</v>
      </c>
      <c r="AP495" s="82"/>
      <c r="AQ495" s="81">
        <v>50</v>
      </c>
      <c r="AR495" s="81">
        <v>7</v>
      </c>
      <c r="AS495" s="81">
        <v>0</v>
      </c>
      <c r="AT495" s="81">
        <v>0</v>
      </c>
      <c r="AU495" s="81">
        <v>0</v>
      </c>
      <c r="AV495" s="81">
        <v>0</v>
      </c>
      <c r="AW495" s="81" t="s">
        <v>564</v>
      </c>
      <c r="AX495" s="82"/>
      <c r="AY495" s="81">
        <v>241.4</v>
      </c>
      <c r="AZ495" s="81">
        <v>187.5</v>
      </c>
      <c r="BA495" s="81">
        <v>0</v>
      </c>
      <c r="BB495" s="81">
        <v>0</v>
      </c>
      <c r="BC495" s="81">
        <v>0</v>
      </c>
      <c r="BD495" s="81">
        <v>0</v>
      </c>
      <c r="BE495" s="81" t="s">
        <v>564</v>
      </c>
      <c r="BF495" s="82"/>
      <c r="BG495" s="81">
        <v>0</v>
      </c>
      <c r="BH495" s="81">
        <v>0</v>
      </c>
      <c r="BI495" s="81">
        <v>3.9319999999999999</v>
      </c>
      <c r="BJ495" s="81">
        <v>0</v>
      </c>
      <c r="BK495" s="81">
        <v>0</v>
      </c>
      <c r="BL495" s="81">
        <v>0</v>
      </c>
      <c r="BM495" s="82"/>
      <c r="BN495" s="81">
        <v>0</v>
      </c>
      <c r="BO495" s="81">
        <v>0</v>
      </c>
      <c r="BP495" s="81">
        <v>1</v>
      </c>
      <c r="BQ495" s="81">
        <v>0</v>
      </c>
      <c r="BR495" s="81">
        <v>0</v>
      </c>
      <c r="BS495" s="81">
        <v>0</v>
      </c>
      <c r="BT495"/>
      <c r="BU495" s="80">
        <v>3.9319999999999999</v>
      </c>
      <c r="BV495" s="80">
        <v>0</v>
      </c>
      <c r="BW495" s="80">
        <v>0</v>
      </c>
      <c r="BX495" s="80">
        <v>0</v>
      </c>
      <c r="BY495" s="80">
        <v>0</v>
      </c>
      <c r="BZ495" s="80">
        <v>0</v>
      </c>
      <c r="CA495" s="80">
        <v>0</v>
      </c>
      <c r="CB495" s="80">
        <v>0</v>
      </c>
      <c r="CC495" s="80">
        <v>0</v>
      </c>
    </row>
    <row r="496" spans="1:81">
      <c r="A496" s="80" t="s">
        <v>2347</v>
      </c>
      <c r="B496" s="80">
        <v>387</v>
      </c>
      <c r="C496" s="80">
        <v>13</v>
      </c>
      <c r="D496" s="80">
        <v>23</v>
      </c>
      <c r="E496" s="80">
        <v>2016</v>
      </c>
      <c r="F496" s="80" t="s">
        <v>92</v>
      </c>
      <c r="G496" s="80" t="s">
        <v>1645</v>
      </c>
      <c r="H496" s="80" t="s">
        <v>1646</v>
      </c>
      <c r="I496" s="177"/>
      <c r="J496" s="81">
        <v>25.970561497108797</v>
      </c>
      <c r="K496" s="81">
        <v>0.90446539863158459</v>
      </c>
      <c r="L496" s="81">
        <v>8.6556044740606133</v>
      </c>
      <c r="M496" s="81">
        <v>5.3897340167665408</v>
      </c>
      <c r="N496" s="81">
        <v>13.417016195929369</v>
      </c>
      <c r="O496" s="81">
        <v>5.6585707813209938</v>
      </c>
      <c r="P496" s="81">
        <v>11.1070383412628</v>
      </c>
      <c r="Q496" s="81">
        <v>0.41263230670733009</v>
      </c>
      <c r="R496" s="81">
        <v>0</v>
      </c>
      <c r="S496" s="81">
        <v>0.99042091472963956</v>
      </c>
      <c r="T496" s="82"/>
      <c r="U496" s="81">
        <v>1164400</v>
      </c>
      <c r="V496" s="81">
        <v>306</v>
      </c>
      <c r="W496" s="81">
        <v>155</v>
      </c>
      <c r="X496" s="81">
        <v>1201</v>
      </c>
      <c r="Y496" s="81">
        <v>2221</v>
      </c>
      <c r="Z496" s="81">
        <v>3328</v>
      </c>
      <c r="AA496" s="81">
        <v>2286</v>
      </c>
      <c r="AB496" s="81">
        <v>5842</v>
      </c>
      <c r="AC496" s="81">
        <v>0</v>
      </c>
      <c r="AD496" s="81">
        <v>0.99042091472963956</v>
      </c>
      <c r="AE496" s="82"/>
      <c r="AF496" s="81">
        <v>14239106.04663959</v>
      </c>
      <c r="AG496" s="81">
        <v>718235.52683616092</v>
      </c>
      <c r="AH496" s="81">
        <v>960295.29185840127</v>
      </c>
      <c r="AI496" s="81">
        <v>7487750.9375680815</v>
      </c>
      <c r="AJ496" s="81">
        <v>12268467.112167601</v>
      </c>
      <c r="AK496" s="81">
        <v>0</v>
      </c>
      <c r="AL496" s="81">
        <v>0</v>
      </c>
      <c r="AM496" s="81">
        <v>801243.59815374133</v>
      </c>
      <c r="AN496" s="81">
        <v>0</v>
      </c>
      <c r="AO496" s="81">
        <v>0</v>
      </c>
      <c r="AP496" s="82"/>
      <c r="AQ496" s="81">
        <v>56</v>
      </c>
      <c r="AR496" s="81">
        <v>10</v>
      </c>
      <c r="AS496" s="81">
        <v>0</v>
      </c>
      <c r="AT496" s="81">
        <v>0</v>
      </c>
      <c r="AU496" s="81">
        <v>0</v>
      </c>
      <c r="AV496" s="81">
        <v>0</v>
      </c>
      <c r="AW496" s="81" t="s">
        <v>564</v>
      </c>
      <c r="AX496" s="82"/>
      <c r="AY496" s="81">
        <v>274</v>
      </c>
      <c r="AZ496" s="81">
        <v>297</v>
      </c>
      <c r="BA496" s="81">
        <v>0</v>
      </c>
      <c r="BB496" s="81">
        <v>0</v>
      </c>
      <c r="BC496" s="81">
        <v>0</v>
      </c>
      <c r="BD496" s="81">
        <v>0</v>
      </c>
      <c r="BE496" s="81" t="s">
        <v>564</v>
      </c>
      <c r="BF496" s="82"/>
      <c r="BG496" s="81">
        <v>0</v>
      </c>
      <c r="BH496" s="81">
        <v>0</v>
      </c>
      <c r="BI496" s="81">
        <v>3.7919999999999998</v>
      </c>
      <c r="BJ496" s="81">
        <v>0</v>
      </c>
      <c r="BK496" s="81">
        <v>0</v>
      </c>
      <c r="BL496" s="81">
        <v>0</v>
      </c>
      <c r="BM496" s="82"/>
      <c r="BN496" s="81">
        <v>0</v>
      </c>
      <c r="BO496" s="81">
        <v>0</v>
      </c>
      <c r="BP496" s="81">
        <v>1</v>
      </c>
      <c r="BQ496" s="81">
        <v>0</v>
      </c>
      <c r="BR496" s="81">
        <v>0</v>
      </c>
      <c r="BS496" s="81">
        <v>0</v>
      </c>
      <c r="BT496"/>
      <c r="BU496" s="80">
        <v>3.7919999999999998</v>
      </c>
      <c r="BV496" s="80">
        <v>0</v>
      </c>
      <c r="BW496" s="80">
        <v>0</v>
      </c>
      <c r="BX496" s="80">
        <v>0</v>
      </c>
      <c r="BY496" s="80">
        <v>0</v>
      </c>
      <c r="BZ496" s="80">
        <v>0</v>
      </c>
      <c r="CA496" s="80">
        <v>0</v>
      </c>
      <c r="CB496" s="80">
        <v>0</v>
      </c>
      <c r="CC496" s="80">
        <v>0</v>
      </c>
    </row>
    <row r="497" spans="1:81">
      <c r="A497" s="80" t="s">
        <v>2348</v>
      </c>
      <c r="B497" s="80">
        <v>388</v>
      </c>
      <c r="C497" s="80">
        <v>14</v>
      </c>
      <c r="D497" s="80">
        <v>23</v>
      </c>
      <c r="E497" s="80">
        <v>2017</v>
      </c>
      <c r="F497" s="80" t="s">
        <v>71</v>
      </c>
      <c r="G497" s="80" t="s">
        <v>1645</v>
      </c>
      <c r="H497" s="80" t="s">
        <v>1646</v>
      </c>
      <c r="I497" s="177"/>
      <c r="J497" s="81">
        <v>26.726708635738571</v>
      </c>
      <c r="K497" s="81">
        <v>0.98977183653636236</v>
      </c>
      <c r="L497" s="81">
        <v>8.4479757426941244</v>
      </c>
      <c r="M497" s="81">
        <v>4.8060570317079225</v>
      </c>
      <c r="N497" s="81">
        <v>11.924973906798595</v>
      </c>
      <c r="O497" s="81">
        <v>5.5745991240539867</v>
      </c>
      <c r="P497" s="81">
        <v>11.065646881544534</v>
      </c>
      <c r="Q497" s="81">
        <v>0.38685493181390707</v>
      </c>
      <c r="R497" s="81">
        <v>0</v>
      </c>
      <c r="S497" s="81">
        <v>0.60417659674939828</v>
      </c>
      <c r="T497" s="82"/>
      <c r="U497" s="81">
        <v>1222926</v>
      </c>
      <c r="V497" s="81">
        <v>306</v>
      </c>
      <c r="W497" s="81">
        <v>155</v>
      </c>
      <c r="X497" s="81">
        <v>1201</v>
      </c>
      <c r="Y497" s="81">
        <v>2181</v>
      </c>
      <c r="Z497" s="81">
        <v>3333</v>
      </c>
      <c r="AA497" s="81">
        <v>2292</v>
      </c>
      <c r="AB497" s="81">
        <v>5664</v>
      </c>
      <c r="AC497" s="81">
        <v>0</v>
      </c>
      <c r="AD497" s="81">
        <v>0.60417659674939828</v>
      </c>
      <c r="AE497" s="82"/>
      <c r="AF497" s="81">
        <v>15569769.67330832</v>
      </c>
      <c r="AG497" s="81">
        <v>769750.18375073303</v>
      </c>
      <c r="AH497" s="81">
        <v>1298414.7176295519</v>
      </c>
      <c r="AI497" s="81">
        <v>6967272.1417787876</v>
      </c>
      <c r="AJ497" s="81">
        <v>11451908.936369831</v>
      </c>
      <c r="AK497" s="81">
        <v>0</v>
      </c>
      <c r="AL497" s="81">
        <v>0</v>
      </c>
      <c r="AM497" s="81">
        <v>778046.02064163028</v>
      </c>
      <c r="AN497" s="81">
        <v>0</v>
      </c>
      <c r="AO497" s="81">
        <v>0</v>
      </c>
      <c r="AP497" s="82"/>
      <c r="AQ497" s="81">
        <v>60</v>
      </c>
      <c r="AR497" s="81">
        <v>12</v>
      </c>
      <c r="AS497" s="81">
        <v>0</v>
      </c>
      <c r="AT497" s="81">
        <v>0</v>
      </c>
      <c r="AU497" s="81">
        <v>0</v>
      </c>
      <c r="AV497" s="81">
        <v>0</v>
      </c>
      <c r="AW497" s="81" t="s">
        <v>564</v>
      </c>
      <c r="AX497" s="82"/>
      <c r="AY497" s="81">
        <v>299.89999999999998</v>
      </c>
      <c r="AZ497" s="81">
        <v>356.6</v>
      </c>
      <c r="BA497" s="81">
        <v>0</v>
      </c>
      <c r="BB497" s="81">
        <v>0</v>
      </c>
      <c r="BC497" s="81">
        <v>0</v>
      </c>
      <c r="BD497" s="81">
        <v>0</v>
      </c>
      <c r="BE497" s="81" t="s">
        <v>564</v>
      </c>
      <c r="BF497" s="82"/>
      <c r="BG497" s="81">
        <v>0</v>
      </c>
      <c r="BH497" s="81">
        <v>0</v>
      </c>
      <c r="BI497" s="81">
        <v>3.7389999999999999</v>
      </c>
      <c r="BJ497" s="81">
        <v>0</v>
      </c>
      <c r="BK497" s="81">
        <v>0</v>
      </c>
      <c r="BL497" s="81">
        <v>0</v>
      </c>
      <c r="BM497" s="82"/>
      <c r="BN497" s="81">
        <v>0</v>
      </c>
      <c r="BO497" s="81">
        <v>0</v>
      </c>
      <c r="BP497" s="81">
        <v>1</v>
      </c>
      <c r="BQ497" s="81">
        <v>0</v>
      </c>
      <c r="BR497" s="81">
        <v>0</v>
      </c>
      <c r="BS497" s="81">
        <v>0</v>
      </c>
      <c r="BT497"/>
      <c r="BU497" s="80">
        <v>3.7389999999999999</v>
      </c>
      <c r="BV497" s="80">
        <v>0</v>
      </c>
      <c r="BW497" s="80">
        <v>0</v>
      </c>
      <c r="BX497" s="80">
        <v>0</v>
      </c>
      <c r="BY497" s="80">
        <v>0</v>
      </c>
      <c r="BZ497" s="80">
        <v>0</v>
      </c>
      <c r="CA497" s="80">
        <v>0</v>
      </c>
      <c r="CB497" s="80">
        <v>0</v>
      </c>
      <c r="CC497" s="80">
        <v>0</v>
      </c>
    </row>
    <row r="498" spans="1:81">
      <c r="A498" s="80" t="s">
        <v>2349</v>
      </c>
      <c r="B498" s="80">
        <v>389</v>
      </c>
      <c r="C498" s="80">
        <v>15</v>
      </c>
      <c r="D498" s="80">
        <v>23</v>
      </c>
      <c r="E498" s="80">
        <v>2018</v>
      </c>
      <c r="F498" s="80" t="s">
        <v>93</v>
      </c>
      <c r="G498" s="80" t="s">
        <v>1645</v>
      </c>
      <c r="H498" s="80" t="s">
        <v>1646</v>
      </c>
      <c r="I498" s="177"/>
      <c r="J498" s="81">
        <v>26.482518510672993</v>
      </c>
      <c r="K498" s="81">
        <v>0.92362486897050611</v>
      </c>
      <c r="L498" s="81">
        <v>7.7961362323059804</v>
      </c>
      <c r="M498" s="81">
        <v>5.2101934538199517</v>
      </c>
      <c r="N498" s="81">
        <v>11.474316278536639</v>
      </c>
      <c r="O498" s="81">
        <v>5.4468888439819692</v>
      </c>
      <c r="P498" s="81">
        <v>10.759521514073535</v>
      </c>
      <c r="Q498" s="81">
        <v>0.35112278774127831</v>
      </c>
      <c r="R498" s="81">
        <v>0</v>
      </c>
      <c r="S498" s="81">
        <v>0.63948728575140901</v>
      </c>
      <c r="T498" s="82"/>
      <c r="U498" s="81">
        <v>1125800</v>
      </c>
      <c r="V498" s="81">
        <v>306</v>
      </c>
      <c r="W498" s="81">
        <v>155</v>
      </c>
      <c r="X498" s="81">
        <v>1201</v>
      </c>
      <c r="Y498" s="81">
        <v>2168</v>
      </c>
      <c r="Z498" s="81">
        <v>3319</v>
      </c>
      <c r="AA498" s="81">
        <v>2251</v>
      </c>
      <c r="AB498" s="81">
        <v>5540</v>
      </c>
      <c r="AC498" s="81">
        <v>0</v>
      </c>
      <c r="AD498" s="81">
        <v>0.63948728575140901</v>
      </c>
      <c r="AE498" s="82"/>
      <c r="AF498" s="81">
        <v>15329972.5446136</v>
      </c>
      <c r="AG498" s="81">
        <v>705686.14582258521</v>
      </c>
      <c r="AH498" s="81">
        <v>1235688.7910050009</v>
      </c>
      <c r="AI498" s="81">
        <v>7372093.974070129</v>
      </c>
      <c r="AJ498" s="81">
        <v>10784982.105346341</v>
      </c>
      <c r="AK498" s="81">
        <v>0</v>
      </c>
      <c r="AL498" s="81">
        <v>0</v>
      </c>
      <c r="AM498" s="81">
        <v>762587.15334253467</v>
      </c>
      <c r="AN498" s="81">
        <v>0</v>
      </c>
      <c r="AO498" s="81">
        <v>0</v>
      </c>
      <c r="AP498" s="82"/>
      <c r="AQ498" s="81">
        <v>66</v>
      </c>
      <c r="AR498" s="81">
        <v>14</v>
      </c>
      <c r="AS498" s="81">
        <v>0</v>
      </c>
      <c r="AT498" s="81">
        <v>0</v>
      </c>
      <c r="AU498" s="81">
        <v>0</v>
      </c>
      <c r="AV498" s="81">
        <v>0</v>
      </c>
      <c r="AW498" s="81" t="s">
        <v>564</v>
      </c>
      <c r="AX498" s="82"/>
      <c r="AY498" s="81">
        <v>337.2</v>
      </c>
      <c r="AZ498" s="81">
        <v>434</v>
      </c>
      <c r="BA498" s="81">
        <v>0</v>
      </c>
      <c r="BB498" s="81">
        <v>0</v>
      </c>
      <c r="BC498" s="81">
        <v>0</v>
      </c>
      <c r="BD498" s="81">
        <v>0</v>
      </c>
      <c r="BE498" s="81" t="s">
        <v>564</v>
      </c>
      <c r="BF498" s="82"/>
      <c r="BG498" s="81">
        <v>0</v>
      </c>
      <c r="BH498" s="81">
        <v>0</v>
      </c>
      <c r="BI498" s="81">
        <v>3.6280000000000001</v>
      </c>
      <c r="BJ498" s="81">
        <v>0</v>
      </c>
      <c r="BK498" s="81">
        <v>0</v>
      </c>
      <c r="BL498" s="81">
        <v>0</v>
      </c>
      <c r="BM498" s="82"/>
      <c r="BN498" s="81">
        <v>0</v>
      </c>
      <c r="BO498" s="81">
        <v>0</v>
      </c>
      <c r="BP498" s="81">
        <v>1</v>
      </c>
      <c r="BQ498" s="81">
        <v>0</v>
      </c>
      <c r="BR498" s="81">
        <v>0</v>
      </c>
      <c r="BS498" s="81">
        <v>0</v>
      </c>
      <c r="BT498"/>
      <c r="BU498" s="80">
        <v>3.6280000000000001</v>
      </c>
      <c r="BV498" s="80">
        <v>0</v>
      </c>
      <c r="BW498" s="80">
        <v>0</v>
      </c>
      <c r="BX498" s="80">
        <v>0</v>
      </c>
      <c r="BY498" s="80">
        <v>0</v>
      </c>
      <c r="BZ498" s="80">
        <v>0</v>
      </c>
      <c r="CA498" s="80">
        <v>0</v>
      </c>
      <c r="CB498" s="80">
        <v>0</v>
      </c>
      <c r="CC498" s="80">
        <v>0</v>
      </c>
    </row>
    <row r="499" spans="1:81">
      <c r="A499" s="80" t="s">
        <v>2350</v>
      </c>
      <c r="B499" s="80">
        <v>390</v>
      </c>
      <c r="C499" s="80">
        <v>16</v>
      </c>
      <c r="D499" s="80">
        <v>23</v>
      </c>
      <c r="E499" s="80">
        <v>2019</v>
      </c>
      <c r="F499" s="80" t="s">
        <v>73</v>
      </c>
      <c r="G499" s="80" t="s">
        <v>1645</v>
      </c>
      <c r="H499" s="80" t="s">
        <v>1646</v>
      </c>
      <c r="I499" s="177"/>
      <c r="J499" s="81">
        <v>25.589025001081801</v>
      </c>
      <c r="K499" s="81">
        <v>0.81961006092646072</v>
      </c>
      <c r="L499" s="81">
        <v>7.8775669150628245</v>
      </c>
      <c r="M499" s="81">
        <v>4.8248255262642603</v>
      </c>
      <c r="N499" s="81">
        <v>11.141989490553643</v>
      </c>
      <c r="O499" s="81">
        <v>5.2933503005248781</v>
      </c>
      <c r="P499" s="81">
        <v>10.51799056535957</v>
      </c>
      <c r="Q499" s="81">
        <v>0.33285721283275016</v>
      </c>
      <c r="R499" s="81">
        <v>0</v>
      </c>
      <c r="S499" s="81">
        <v>0.73544624833476524</v>
      </c>
      <c r="T499" s="82"/>
      <c r="U499" s="81">
        <v>1092781</v>
      </c>
      <c r="V499" s="81">
        <v>306</v>
      </c>
      <c r="W499" s="81">
        <v>155</v>
      </c>
      <c r="X499" s="81">
        <v>1201</v>
      </c>
      <c r="Y499" s="81">
        <v>2143</v>
      </c>
      <c r="Z499" s="81">
        <v>3314</v>
      </c>
      <c r="AA499" s="81">
        <v>2184</v>
      </c>
      <c r="AB499" s="81">
        <v>5394</v>
      </c>
      <c r="AC499" s="81">
        <v>0</v>
      </c>
      <c r="AD499" s="81">
        <v>0.73544624833476524</v>
      </c>
      <c r="AE499" s="82"/>
      <c r="AF499" s="81">
        <v>14430085.002532311</v>
      </c>
      <c r="AG499" s="81">
        <v>618135.48894397845</v>
      </c>
      <c r="AH499" s="81">
        <v>1311925.942560165</v>
      </c>
      <c r="AI499" s="81">
        <v>7043064.1740224985</v>
      </c>
      <c r="AJ499" s="81">
        <v>10373206.579225387</v>
      </c>
      <c r="AK499" s="81">
        <v>0</v>
      </c>
      <c r="AL499" s="81">
        <v>0</v>
      </c>
      <c r="AM499" s="81">
        <v>734622.19398974034</v>
      </c>
      <c r="AN499" s="81">
        <v>0</v>
      </c>
      <c r="AO499" s="81">
        <v>0</v>
      </c>
      <c r="AP499" s="82"/>
      <c r="AQ499" s="81">
        <v>70</v>
      </c>
      <c r="AR499" s="81">
        <v>19</v>
      </c>
      <c r="AS499" s="81">
        <v>0</v>
      </c>
      <c r="AT499" s="81">
        <v>0</v>
      </c>
      <c r="AU499" s="81">
        <v>0</v>
      </c>
      <c r="AV499" s="81">
        <v>0</v>
      </c>
      <c r="AW499" s="81" t="s">
        <v>564</v>
      </c>
      <c r="AX499" s="82"/>
      <c r="AY499" s="81">
        <v>353.2</v>
      </c>
      <c r="AZ499" s="81">
        <v>655.6</v>
      </c>
      <c r="BA499" s="81">
        <v>0</v>
      </c>
      <c r="BB499" s="81">
        <v>0</v>
      </c>
      <c r="BC499" s="81">
        <v>0</v>
      </c>
      <c r="BD499" s="81">
        <v>0</v>
      </c>
      <c r="BE499" s="81" t="s">
        <v>564</v>
      </c>
      <c r="BF499" s="82"/>
      <c r="BG499" s="81">
        <v>0</v>
      </c>
      <c r="BH499" s="81">
        <v>0</v>
      </c>
      <c r="BI499" s="81">
        <v>3.6720000000000002</v>
      </c>
      <c r="BJ499" s="81">
        <v>0</v>
      </c>
      <c r="BK499" s="81">
        <v>0</v>
      </c>
      <c r="BL499" s="81">
        <v>0</v>
      </c>
      <c r="BM499" s="82"/>
      <c r="BN499" s="81">
        <v>0</v>
      </c>
      <c r="BO499" s="81">
        <v>0</v>
      </c>
      <c r="BP499" s="81">
        <v>1</v>
      </c>
      <c r="BQ499" s="81">
        <v>0</v>
      </c>
      <c r="BR499" s="81">
        <v>0</v>
      </c>
      <c r="BS499" s="81">
        <v>0</v>
      </c>
      <c r="BT499"/>
      <c r="BU499" s="80">
        <v>3.6720000000000002</v>
      </c>
      <c r="BV499" s="80">
        <v>0</v>
      </c>
      <c r="BW499" s="80">
        <v>0</v>
      </c>
      <c r="BX499" s="80">
        <v>0</v>
      </c>
      <c r="BY499" s="80">
        <v>0</v>
      </c>
      <c r="BZ499" s="80">
        <v>0</v>
      </c>
      <c r="CA499" s="80">
        <v>0</v>
      </c>
      <c r="CB499" s="80">
        <v>0</v>
      </c>
      <c r="CC499" s="80">
        <v>0</v>
      </c>
    </row>
    <row r="500" spans="1:81">
      <c r="A500" s="80" t="s">
        <v>2351</v>
      </c>
      <c r="B500" s="80">
        <v>391</v>
      </c>
      <c r="C500" s="80">
        <v>17</v>
      </c>
      <c r="D500" s="80">
        <v>23</v>
      </c>
      <c r="E500" s="80">
        <v>2020</v>
      </c>
      <c r="F500" s="80" t="s">
        <v>218</v>
      </c>
      <c r="G500" s="80" t="s">
        <v>1645</v>
      </c>
      <c r="H500" s="80" t="s">
        <v>1646</v>
      </c>
      <c r="I500" s="177"/>
      <c r="J500" s="81">
        <v>25.900858536161291</v>
      </c>
      <c r="K500" s="81">
        <v>0.74087857865220119</v>
      </c>
      <c r="L500" s="81">
        <v>6.5387506264869959</v>
      </c>
      <c r="M500" s="81">
        <v>4.1380466517645322</v>
      </c>
      <c r="N500" s="81">
        <v>9.7404406230834706</v>
      </c>
      <c r="O500" s="81">
        <v>4.5285680376601603</v>
      </c>
      <c r="P500" s="81">
        <v>9.9378578731114597</v>
      </c>
      <c r="Q500" s="81">
        <v>0.31144346949771012</v>
      </c>
      <c r="R500" s="81">
        <v>0</v>
      </c>
      <c r="S500" s="81">
        <v>0.83640433954806581</v>
      </c>
      <c r="T500" s="82"/>
      <c r="U500" s="81">
        <v>1304242</v>
      </c>
      <c r="V500" s="81">
        <v>247</v>
      </c>
      <c r="W500" s="81">
        <v>139</v>
      </c>
      <c r="X500" s="81">
        <v>1118</v>
      </c>
      <c r="Y500" s="81">
        <v>2141</v>
      </c>
      <c r="Z500" s="81">
        <v>3236</v>
      </c>
      <c r="AA500" s="81">
        <v>2242</v>
      </c>
      <c r="AB500" s="81">
        <v>5282</v>
      </c>
      <c r="AC500" s="81">
        <v>0</v>
      </c>
      <c r="AD500" s="81">
        <v>0.83640433954806581</v>
      </c>
      <c r="AE500" s="82"/>
      <c r="AF500" s="81">
        <v>15261831.053947739</v>
      </c>
      <c r="AG500" s="81">
        <v>570780.97501083591</v>
      </c>
      <c r="AH500" s="81">
        <v>1140163.6350329653</v>
      </c>
      <c r="AI500" s="81">
        <v>6318093.1559962686</v>
      </c>
      <c r="AJ500" s="81">
        <v>9471652.2904966883</v>
      </c>
      <c r="AK500" s="81"/>
      <c r="AL500" s="81"/>
      <c r="AM500" s="81">
        <v>689359.68424397998</v>
      </c>
      <c r="AN500" s="81"/>
      <c r="AO500" s="81"/>
      <c r="AP500" s="82"/>
      <c r="AQ500" s="81">
        <v>78</v>
      </c>
      <c r="AR500" s="81">
        <v>20</v>
      </c>
      <c r="AS500" s="81">
        <v>0</v>
      </c>
      <c r="AT500" s="81">
        <v>0</v>
      </c>
      <c r="AU500" s="81">
        <v>0</v>
      </c>
      <c r="AV500" s="81">
        <v>0</v>
      </c>
      <c r="AW500" s="81">
        <v>0</v>
      </c>
      <c r="AX500" s="82"/>
      <c r="AY500" s="81">
        <v>395.1</v>
      </c>
      <c r="AZ500" s="81">
        <v>705.1</v>
      </c>
      <c r="BA500" s="81">
        <v>0</v>
      </c>
      <c r="BB500" s="81">
        <v>0</v>
      </c>
      <c r="BC500" s="81">
        <v>0</v>
      </c>
      <c r="BD500" s="81">
        <v>0</v>
      </c>
      <c r="BE500" s="81">
        <v>0</v>
      </c>
      <c r="BF500" s="82"/>
      <c r="BG500" s="81">
        <v>0</v>
      </c>
      <c r="BH500" s="81">
        <v>0</v>
      </c>
      <c r="BI500" s="81">
        <v>3.6850000000000001</v>
      </c>
      <c r="BJ500" s="81">
        <v>0</v>
      </c>
      <c r="BK500" s="81">
        <v>0</v>
      </c>
      <c r="BL500" s="81">
        <v>0</v>
      </c>
      <c r="BM500" s="82"/>
      <c r="BN500" s="81">
        <v>0</v>
      </c>
      <c r="BO500" s="81">
        <v>0</v>
      </c>
      <c r="BP500" s="81">
        <v>1</v>
      </c>
      <c r="BQ500" s="81">
        <v>0</v>
      </c>
      <c r="BR500" s="81">
        <v>0</v>
      </c>
      <c r="BS500" s="81">
        <v>0</v>
      </c>
      <c r="BT500"/>
      <c r="BU500" s="80">
        <v>3.6850000000000001</v>
      </c>
      <c r="BV500" s="80">
        <v>0</v>
      </c>
      <c r="BW500" s="80">
        <v>0</v>
      </c>
      <c r="BX500" s="80">
        <v>0</v>
      </c>
      <c r="BY500" s="80">
        <v>0</v>
      </c>
      <c r="BZ500" s="80">
        <v>0</v>
      </c>
      <c r="CA500" s="80">
        <v>0</v>
      </c>
      <c r="CB500" s="80">
        <v>0</v>
      </c>
      <c r="CC500" s="80">
        <v>0</v>
      </c>
    </row>
    <row r="501" spans="1:81">
      <c r="A501" s="80" t="s">
        <v>1647</v>
      </c>
      <c r="B501" s="80">
        <v>391</v>
      </c>
      <c r="C501" s="80">
        <v>18</v>
      </c>
      <c r="D501" s="80">
        <v>23</v>
      </c>
      <c r="E501" s="80">
        <v>2021</v>
      </c>
      <c r="F501" s="80" t="s">
        <v>75</v>
      </c>
      <c r="G501" s="174" t="s">
        <v>1645</v>
      </c>
      <c r="H501" s="80" t="s">
        <v>1646</v>
      </c>
      <c r="I501" s="177"/>
      <c r="J501" s="81">
        <v>26.673668026868068</v>
      </c>
      <c r="K501" s="81">
        <v>0.87815040371668207</v>
      </c>
      <c r="L501" s="81">
        <v>5.2156462412630873</v>
      </c>
      <c r="M501" s="81">
        <v>4.6824080710780613</v>
      </c>
      <c r="N501" s="81">
        <v>9.4184873266742244</v>
      </c>
      <c r="O501" s="81">
        <v>4.2838482830482265</v>
      </c>
      <c r="P501" s="81">
        <v>10.063276292682282</v>
      </c>
      <c r="Q501" s="81">
        <v>0.30700614724272601</v>
      </c>
      <c r="R501" s="81">
        <v>0</v>
      </c>
      <c r="S501" s="81">
        <v>0.66012618005999357</v>
      </c>
      <c r="T501" s="82"/>
      <c r="U501" s="81">
        <v>1239763</v>
      </c>
      <c r="V501" s="81">
        <v>247</v>
      </c>
      <c r="W501" s="81">
        <v>139</v>
      </c>
      <c r="X501" s="81">
        <v>1118</v>
      </c>
      <c r="Y501" s="81">
        <v>2118</v>
      </c>
      <c r="Z501" s="81">
        <v>3152</v>
      </c>
      <c r="AA501" s="81">
        <v>2214</v>
      </c>
      <c r="AB501" s="81">
        <v>5145</v>
      </c>
      <c r="AC501" s="81">
        <v>0</v>
      </c>
      <c r="AD501" s="81">
        <v>0.66012618005999357</v>
      </c>
      <c r="AE501" s="82"/>
      <c r="AF501" s="81">
        <v>15729185.193893628</v>
      </c>
      <c r="AG501" s="81">
        <v>631979.78737675643</v>
      </c>
      <c r="AH501" s="81">
        <v>875013.64077664691</v>
      </c>
      <c r="AI501" s="81">
        <v>7050945.1353803985</v>
      </c>
      <c r="AJ501" s="81">
        <v>9881049.1308909431</v>
      </c>
      <c r="AK501" s="81">
        <v>0</v>
      </c>
      <c r="AL501" s="81">
        <v>0</v>
      </c>
      <c r="AM501" s="81">
        <v>675352.70277114597</v>
      </c>
      <c r="AN501" s="81">
        <v>0</v>
      </c>
      <c r="AO501" s="81">
        <v>0</v>
      </c>
      <c r="AP501" s="82"/>
      <c r="AQ501" s="81">
        <v>82</v>
      </c>
      <c r="AR501" s="81">
        <v>20</v>
      </c>
      <c r="AS501" s="81">
        <v>0</v>
      </c>
      <c r="AT501" s="81">
        <v>0</v>
      </c>
      <c r="AU501" s="81">
        <v>0</v>
      </c>
      <c r="AV501" s="81">
        <v>0</v>
      </c>
      <c r="AW501" s="81"/>
      <c r="AX501" s="82"/>
      <c r="AY501" s="81">
        <v>419.6</v>
      </c>
      <c r="AZ501" s="81">
        <v>705.1</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1648</v>
      </c>
      <c r="B502" s="80">
        <v>391</v>
      </c>
      <c r="C502" s="80">
        <v>19</v>
      </c>
      <c r="D502" s="80">
        <v>23</v>
      </c>
      <c r="E502" s="80">
        <v>2022</v>
      </c>
      <c r="F502" s="80" t="s">
        <v>568</v>
      </c>
      <c r="G502" s="174" t="s">
        <v>1645</v>
      </c>
      <c r="H502" s="80" t="s">
        <v>1646</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84</v>
      </c>
      <c r="AR502" s="81">
        <v>21</v>
      </c>
      <c r="AS502" s="81">
        <v>0</v>
      </c>
      <c r="AT502" s="81">
        <v>0</v>
      </c>
      <c r="AU502" s="81">
        <v>0</v>
      </c>
      <c r="AV502" s="81">
        <v>0</v>
      </c>
      <c r="AW502" s="81"/>
      <c r="AX502" s="82"/>
      <c r="AY502" s="81">
        <v>434.89999999999992</v>
      </c>
      <c r="AZ502" s="81">
        <v>754.6</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2352</v>
      </c>
      <c r="B503" s="80">
        <v>358</v>
      </c>
      <c r="C503" s="80">
        <v>1</v>
      </c>
      <c r="D503" s="80">
        <v>22</v>
      </c>
      <c r="E503" s="80">
        <v>1990</v>
      </c>
      <c r="F503" s="80" t="s">
        <v>562</v>
      </c>
      <c r="G503" s="80" t="s">
        <v>2353</v>
      </c>
      <c r="H503" s="80" t="s">
        <v>2354</v>
      </c>
      <c r="I503" s="177"/>
      <c r="J503" s="81">
        <v>3.0522226968392854</v>
      </c>
      <c r="K503" s="81">
        <v>3.6076736322322551</v>
      </c>
      <c r="L503" s="81">
        <v>1.5315825831182839</v>
      </c>
      <c r="M503" s="81">
        <v>2.672640468898106</v>
      </c>
      <c r="N503" s="81">
        <v>7.0514674247513547</v>
      </c>
      <c r="O503" s="81">
        <v>4.5707428906205294</v>
      </c>
      <c r="P503" s="81">
        <v>8.9246334239230691</v>
      </c>
      <c r="Q503" s="81">
        <v>0.48569272175907235</v>
      </c>
      <c r="R503" s="81">
        <v>0</v>
      </c>
      <c r="S503" s="81">
        <v>0.39624851673964345</v>
      </c>
      <c r="T503" s="82"/>
      <c r="U503" s="81">
        <v>495951</v>
      </c>
      <c r="V503" s="81">
        <v>1037</v>
      </c>
      <c r="W503" s="81">
        <v>22</v>
      </c>
      <c r="X503" s="81">
        <v>1121</v>
      </c>
      <c r="Y503" s="81">
        <v>1833</v>
      </c>
      <c r="Z503" s="81">
        <v>1880</v>
      </c>
      <c r="AA503" s="81">
        <v>2167</v>
      </c>
      <c r="AB503" s="81">
        <v>7886</v>
      </c>
      <c r="AC503" s="81">
        <v>0</v>
      </c>
      <c r="AD503" s="81">
        <v>0.39624851673964345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2355</v>
      </c>
      <c r="B504" s="80">
        <v>359</v>
      </c>
      <c r="C504" s="80">
        <v>2</v>
      </c>
      <c r="D504" s="80">
        <v>22</v>
      </c>
      <c r="E504" s="80">
        <v>2005</v>
      </c>
      <c r="F504" s="80" t="s">
        <v>565</v>
      </c>
      <c r="G504" s="80" t="s">
        <v>2353</v>
      </c>
      <c r="H504" s="80" t="s">
        <v>2354</v>
      </c>
      <c r="I504" s="177"/>
      <c r="J504" s="81">
        <v>2.4881200575587958</v>
      </c>
      <c r="K504" s="81">
        <v>1.3259431849154422</v>
      </c>
      <c r="L504" s="81">
        <v>1.0704449422956719</v>
      </c>
      <c r="M504" s="81">
        <v>4.8036273428121792</v>
      </c>
      <c r="N504" s="81">
        <v>9.8100825698150782</v>
      </c>
      <c r="O504" s="81">
        <v>6.9626814105049517</v>
      </c>
      <c r="P504" s="81">
        <v>8.6995878688992025</v>
      </c>
      <c r="Q504" s="81">
        <v>0.41240362025495836</v>
      </c>
      <c r="R504" s="81">
        <v>0</v>
      </c>
      <c r="S504" s="81">
        <v>0.98640502911412897</v>
      </c>
      <c r="T504" s="82"/>
      <c r="U504" s="81">
        <v>321364</v>
      </c>
      <c r="V504" s="81">
        <v>489</v>
      </c>
      <c r="W504" s="81">
        <v>12</v>
      </c>
      <c r="X504" s="81">
        <v>800</v>
      </c>
      <c r="Y504" s="81">
        <v>1822</v>
      </c>
      <c r="Z504" s="81">
        <v>3314</v>
      </c>
      <c r="AA504" s="81">
        <v>1730</v>
      </c>
      <c r="AB504" s="81">
        <v>7000</v>
      </c>
      <c r="AC504" s="81">
        <v>0</v>
      </c>
      <c r="AD504" s="81">
        <v>0.98640502911412897</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2356</v>
      </c>
      <c r="B505" s="80">
        <v>360</v>
      </c>
      <c r="C505" s="80">
        <v>3</v>
      </c>
      <c r="D505" s="80">
        <v>22</v>
      </c>
      <c r="E505" s="80">
        <v>2006</v>
      </c>
      <c r="F505" s="80" t="s">
        <v>566</v>
      </c>
      <c r="G505" s="80" t="s">
        <v>2353</v>
      </c>
      <c r="H505" s="80" t="s">
        <v>2354</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2357</v>
      </c>
      <c r="B506" s="80">
        <v>361</v>
      </c>
      <c r="C506" s="80">
        <v>4</v>
      </c>
      <c r="D506" s="80">
        <v>22</v>
      </c>
      <c r="E506" s="80">
        <v>2007</v>
      </c>
      <c r="F506" s="80" t="s">
        <v>567</v>
      </c>
      <c r="G506" s="80" t="s">
        <v>2353</v>
      </c>
      <c r="H506" s="80" t="s">
        <v>2354</v>
      </c>
      <c r="I506" s="177"/>
      <c r="J506" s="81">
        <v>2.2664082977789279</v>
      </c>
      <c r="K506" s="81">
        <v>1.0456411556685714</v>
      </c>
      <c r="L506" s="81">
        <v>1.1220928016105403</v>
      </c>
      <c r="M506" s="81">
        <v>5.0927910218172725</v>
      </c>
      <c r="N506" s="81">
        <v>9.8035812234357333</v>
      </c>
      <c r="O506" s="81">
        <v>6.6957526020010887</v>
      </c>
      <c r="P506" s="81">
        <v>8.3848753158567426</v>
      </c>
      <c r="Q506" s="81">
        <v>0.42044026043531074</v>
      </c>
      <c r="R506" s="81">
        <v>0</v>
      </c>
      <c r="S506" s="81">
        <v>0.50659607590957412</v>
      </c>
      <c r="T506" s="82"/>
      <c r="U506" s="81">
        <v>325806</v>
      </c>
      <c r="V506" s="81">
        <v>407</v>
      </c>
      <c r="W506" s="81">
        <v>13</v>
      </c>
      <c r="X506" s="81">
        <v>1045</v>
      </c>
      <c r="Y506" s="81">
        <v>1826</v>
      </c>
      <c r="Z506" s="81">
        <v>3313</v>
      </c>
      <c r="AA506" s="81">
        <v>1642</v>
      </c>
      <c r="AB506" s="81">
        <v>6759</v>
      </c>
      <c r="AC506" s="81">
        <v>0</v>
      </c>
      <c r="AD506" s="81">
        <v>0.50659607590957412</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2358</v>
      </c>
      <c r="B507" s="80">
        <v>362</v>
      </c>
      <c r="C507" s="80">
        <v>5</v>
      </c>
      <c r="D507" s="80">
        <v>22</v>
      </c>
      <c r="E507" s="80">
        <v>2008</v>
      </c>
      <c r="F507" s="80" t="s">
        <v>84</v>
      </c>
      <c r="G507" s="80" t="s">
        <v>2353</v>
      </c>
      <c r="H507" s="80" t="s">
        <v>2354</v>
      </c>
      <c r="I507" s="177"/>
      <c r="J507" s="81">
        <v>1.9915443462831195</v>
      </c>
      <c r="K507" s="81">
        <v>0.7820350477657495</v>
      </c>
      <c r="L507" s="81">
        <v>0.99966773673971032</v>
      </c>
      <c r="M507" s="81">
        <v>5.1515424088383401</v>
      </c>
      <c r="N507" s="81">
        <v>9.4712832930622319</v>
      </c>
      <c r="O507" s="81">
        <v>6.4355192334499556</v>
      </c>
      <c r="P507" s="81">
        <v>8.2171983736163305</v>
      </c>
      <c r="Q507" s="81">
        <v>0.40489176772698887</v>
      </c>
      <c r="R507" s="81">
        <v>0</v>
      </c>
      <c r="S507" s="81">
        <v>0.63584425020602675</v>
      </c>
      <c r="T507" s="82"/>
      <c r="U507" s="81">
        <v>327536</v>
      </c>
      <c r="V507" s="81">
        <v>407</v>
      </c>
      <c r="W507" s="81">
        <v>13</v>
      </c>
      <c r="X507" s="81">
        <v>1045</v>
      </c>
      <c r="Y507" s="81">
        <v>1815</v>
      </c>
      <c r="Z507" s="81">
        <v>3296</v>
      </c>
      <c r="AA507" s="81">
        <v>1611</v>
      </c>
      <c r="AB507" s="81">
        <v>6616</v>
      </c>
      <c r="AC507" s="81">
        <v>0</v>
      </c>
      <c r="AD507" s="81">
        <v>0.63584425020602675</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2359</v>
      </c>
      <c r="B508" s="80">
        <v>363</v>
      </c>
      <c r="C508" s="80">
        <v>6</v>
      </c>
      <c r="D508" s="80">
        <v>22</v>
      </c>
      <c r="E508" s="80">
        <v>2009</v>
      </c>
      <c r="F508" s="80" t="s">
        <v>85</v>
      </c>
      <c r="G508" s="80" t="s">
        <v>2353</v>
      </c>
      <c r="H508" s="80" t="s">
        <v>2354</v>
      </c>
      <c r="I508" s="177"/>
      <c r="J508" s="81">
        <v>1.9307759055345044</v>
      </c>
      <c r="K508" s="81">
        <v>0.76940141397352602</v>
      </c>
      <c r="L508" s="81">
        <v>2.3676076067941105</v>
      </c>
      <c r="M508" s="81">
        <v>4.7766006335634472</v>
      </c>
      <c r="N508" s="81">
        <v>8.5817453698596022</v>
      </c>
      <c r="O508" s="81">
        <v>6.5298526494654752</v>
      </c>
      <c r="P508" s="81">
        <v>7.7060766183657865</v>
      </c>
      <c r="Q508" s="81">
        <v>0.37940480051660003</v>
      </c>
      <c r="R508" s="81">
        <v>0</v>
      </c>
      <c r="S508" s="81">
        <v>0.50682332085341764</v>
      </c>
      <c r="T508" s="82"/>
      <c r="U508" s="81">
        <v>251317</v>
      </c>
      <c r="V508" s="81">
        <v>368</v>
      </c>
      <c r="W508" s="81">
        <v>44</v>
      </c>
      <c r="X508" s="81">
        <v>976</v>
      </c>
      <c r="Y508" s="81">
        <v>1821</v>
      </c>
      <c r="Z508" s="81">
        <v>3301</v>
      </c>
      <c r="AA508" s="81">
        <v>1551</v>
      </c>
      <c r="AB508" s="81">
        <v>6508</v>
      </c>
      <c r="AC508" s="81">
        <v>0</v>
      </c>
      <c r="AD508" s="81">
        <v>0.50682332085341764</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2360</v>
      </c>
      <c r="B509" s="80">
        <v>364</v>
      </c>
      <c r="C509" s="80">
        <v>7</v>
      </c>
      <c r="D509" s="80">
        <v>22</v>
      </c>
      <c r="E509" s="80">
        <v>2010</v>
      </c>
      <c r="F509" s="80" t="s">
        <v>86</v>
      </c>
      <c r="G509" s="80" t="s">
        <v>2353</v>
      </c>
      <c r="H509" s="80" t="s">
        <v>2354</v>
      </c>
      <c r="I509" s="177"/>
      <c r="J509" s="81">
        <v>1.9867262767711698</v>
      </c>
      <c r="K509" s="81">
        <v>0.78817917147671912</v>
      </c>
      <c r="L509" s="81">
        <v>2.2449896436093351</v>
      </c>
      <c r="M509" s="81">
        <v>4.5867999176736873</v>
      </c>
      <c r="N509" s="81">
        <v>8.808773404206546</v>
      </c>
      <c r="O509" s="81">
        <v>6.5311539868035249</v>
      </c>
      <c r="P509" s="81">
        <v>7.7913493054263885</v>
      </c>
      <c r="Q509" s="81">
        <v>0.39127023039621467</v>
      </c>
      <c r="R509" s="81">
        <v>0</v>
      </c>
      <c r="S509" s="81">
        <v>0.57736013780772555</v>
      </c>
      <c r="T509" s="82"/>
      <c r="U509" s="81">
        <v>296303</v>
      </c>
      <c r="V509" s="81">
        <v>368</v>
      </c>
      <c r="W509" s="81">
        <v>44</v>
      </c>
      <c r="X509" s="81">
        <v>976</v>
      </c>
      <c r="Y509" s="81">
        <v>1816</v>
      </c>
      <c r="Z509" s="81">
        <v>3317</v>
      </c>
      <c r="AA509" s="81">
        <v>1529</v>
      </c>
      <c r="AB509" s="81">
        <v>6431</v>
      </c>
      <c r="AC509" s="81">
        <v>0</v>
      </c>
      <c r="AD509" s="81">
        <v>0.57736013780772555</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2361</v>
      </c>
      <c r="B510" s="80">
        <v>365</v>
      </c>
      <c r="C510" s="80">
        <v>8</v>
      </c>
      <c r="D510" s="80">
        <v>22</v>
      </c>
      <c r="E510" s="80">
        <v>2011</v>
      </c>
      <c r="F510" s="80" t="s">
        <v>87</v>
      </c>
      <c r="G510" s="80" t="s">
        <v>2353</v>
      </c>
      <c r="H510" s="80" t="s">
        <v>2354</v>
      </c>
      <c r="I510" s="177"/>
      <c r="J510" s="81">
        <v>1.9385498234687781</v>
      </c>
      <c r="K510" s="81">
        <v>1.0125218152380977</v>
      </c>
      <c r="L510" s="81">
        <v>1.7740243189551672</v>
      </c>
      <c r="M510" s="81">
        <v>5.167745431169668</v>
      </c>
      <c r="N510" s="81">
        <v>10.161830075765112</v>
      </c>
      <c r="O510" s="81">
        <v>6.3884273886776244</v>
      </c>
      <c r="P510" s="81">
        <v>7.5612430347528123</v>
      </c>
      <c r="Q510" s="81">
        <v>0.44500070030450073</v>
      </c>
      <c r="R510" s="81">
        <v>0</v>
      </c>
      <c r="S510" s="81">
        <v>0.60470375469519866</v>
      </c>
      <c r="T510" s="82"/>
      <c r="U510" s="81">
        <v>266808</v>
      </c>
      <c r="V510" s="81">
        <v>368</v>
      </c>
      <c r="W510" s="81">
        <v>44</v>
      </c>
      <c r="X510" s="81">
        <v>976</v>
      </c>
      <c r="Y510" s="81">
        <v>1810</v>
      </c>
      <c r="Z510" s="81">
        <v>3315</v>
      </c>
      <c r="AA510" s="81">
        <v>1528</v>
      </c>
      <c r="AB510" s="81">
        <v>6341</v>
      </c>
      <c r="AC510" s="81">
        <v>0</v>
      </c>
      <c r="AD510" s="81">
        <v>0.60470375469519866</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2362</v>
      </c>
      <c r="B511" s="80">
        <v>366</v>
      </c>
      <c r="C511" s="80">
        <v>9</v>
      </c>
      <c r="D511" s="80">
        <v>22</v>
      </c>
      <c r="E511" s="80">
        <v>2012</v>
      </c>
      <c r="F511" s="80" t="s">
        <v>88</v>
      </c>
      <c r="G511" s="80" t="s">
        <v>2353</v>
      </c>
      <c r="H511" s="80" t="s">
        <v>2354</v>
      </c>
      <c r="I511" s="177"/>
      <c r="J511" s="81">
        <v>2.2689825540317572</v>
      </c>
      <c r="K511" s="81">
        <v>0.95036975496073062</v>
      </c>
      <c r="L511" s="81">
        <v>1.7473381163840549</v>
      </c>
      <c r="M511" s="81">
        <v>5.1487472046827776</v>
      </c>
      <c r="N511" s="81">
        <v>10.170267136395379</v>
      </c>
      <c r="O511" s="81">
        <v>6.4127221629908151</v>
      </c>
      <c r="P511" s="81">
        <v>7.5594741597851467</v>
      </c>
      <c r="Q511" s="81">
        <v>0.4777640948156488</v>
      </c>
      <c r="R511" s="81">
        <v>0</v>
      </c>
      <c r="S511" s="81">
        <v>0.48926852217613759</v>
      </c>
      <c r="T511" s="82"/>
      <c r="U511" s="81">
        <v>275363</v>
      </c>
      <c r="V511" s="81">
        <v>368</v>
      </c>
      <c r="W511" s="81">
        <v>44</v>
      </c>
      <c r="X511" s="81">
        <v>976</v>
      </c>
      <c r="Y511" s="81">
        <v>1817</v>
      </c>
      <c r="Z511" s="81">
        <v>3354</v>
      </c>
      <c r="AA511" s="81">
        <v>1519</v>
      </c>
      <c r="AB511" s="81">
        <v>6266</v>
      </c>
      <c r="AC511" s="81">
        <v>0</v>
      </c>
      <c r="AD511" s="81">
        <v>0.48926852217613759</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2363</v>
      </c>
      <c r="B512" s="80">
        <v>367</v>
      </c>
      <c r="C512" s="80">
        <v>10</v>
      </c>
      <c r="D512" s="80">
        <v>22</v>
      </c>
      <c r="E512" s="80">
        <v>2013</v>
      </c>
      <c r="F512" s="80" t="s">
        <v>89</v>
      </c>
      <c r="G512" s="80" t="s">
        <v>2353</v>
      </c>
      <c r="H512" s="80" t="s">
        <v>2354</v>
      </c>
      <c r="I512" s="177"/>
      <c r="J512" s="81">
        <v>2.4021120018641349</v>
      </c>
      <c r="K512" s="81">
        <v>0.81974926020923722</v>
      </c>
      <c r="L512" s="81">
        <v>1.5962154657188885</v>
      </c>
      <c r="M512" s="81">
        <v>4.9389489724540647</v>
      </c>
      <c r="N512" s="81">
        <v>10.695895715209426</v>
      </c>
      <c r="O512" s="81">
        <v>6.1514547583829859</v>
      </c>
      <c r="P512" s="81">
        <v>7.6179296274827077</v>
      </c>
      <c r="Q512" s="81">
        <v>0.48131037365503765</v>
      </c>
      <c r="R512" s="81">
        <v>0</v>
      </c>
      <c r="S512" s="81">
        <v>0.5821356928740552</v>
      </c>
      <c r="T512" s="82"/>
      <c r="U512" s="81">
        <v>285863</v>
      </c>
      <c r="V512" s="81">
        <v>368</v>
      </c>
      <c r="W512" s="81">
        <v>44</v>
      </c>
      <c r="X512" s="81">
        <v>976</v>
      </c>
      <c r="Y512" s="81">
        <v>1814</v>
      </c>
      <c r="Z512" s="81">
        <v>3361</v>
      </c>
      <c r="AA512" s="81">
        <v>1525</v>
      </c>
      <c r="AB512" s="81">
        <v>6222</v>
      </c>
      <c r="AC512" s="81">
        <v>0</v>
      </c>
      <c r="AD512" s="81">
        <v>0.5821356928740552</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2364</v>
      </c>
      <c r="B513" s="80">
        <v>368</v>
      </c>
      <c r="C513" s="80">
        <v>11</v>
      </c>
      <c r="D513" s="80">
        <v>22</v>
      </c>
      <c r="E513" s="80">
        <v>2014</v>
      </c>
      <c r="F513" s="80" t="s">
        <v>90</v>
      </c>
      <c r="G513" s="80" t="s">
        <v>2353</v>
      </c>
      <c r="H513" s="80" t="s">
        <v>2354</v>
      </c>
      <c r="I513" s="177"/>
      <c r="J513" s="81">
        <v>2.1080467693465592</v>
      </c>
      <c r="K513" s="81">
        <v>0.92399437122408079</v>
      </c>
      <c r="L513" s="81">
        <v>3.7816547312773943</v>
      </c>
      <c r="M513" s="81">
        <v>4.7957533388899334</v>
      </c>
      <c r="N513" s="81">
        <v>9.3204959320687646</v>
      </c>
      <c r="O513" s="81">
        <v>5.8823724288462209</v>
      </c>
      <c r="P513" s="81">
        <v>7.4416332909722316</v>
      </c>
      <c r="Q513" s="81">
        <v>0.45533844734659207</v>
      </c>
      <c r="R513" s="81">
        <v>0</v>
      </c>
      <c r="S513" s="81">
        <v>0.58635429789670346</v>
      </c>
      <c r="T513" s="82"/>
      <c r="U513" s="81">
        <v>300377</v>
      </c>
      <c r="V513" s="81">
        <v>379</v>
      </c>
      <c r="W513" s="81">
        <v>86</v>
      </c>
      <c r="X513" s="81">
        <v>942</v>
      </c>
      <c r="Y513" s="81">
        <v>1811</v>
      </c>
      <c r="Z513" s="81">
        <v>3385</v>
      </c>
      <c r="AA513" s="81">
        <v>1482</v>
      </c>
      <c r="AB513" s="81">
        <v>6135</v>
      </c>
      <c r="AC513" s="81">
        <v>0</v>
      </c>
      <c r="AD513" s="81">
        <v>0.58635429789670346</v>
      </c>
      <c r="AE513" s="82"/>
      <c r="AF513" s="81">
        <v>2878028.5740237599</v>
      </c>
      <c r="AG513" s="81">
        <v>722293.62459984713</v>
      </c>
      <c r="AH513" s="81">
        <v>914656.17359316163</v>
      </c>
      <c r="AI513" s="81">
        <v>5597162.8988054525</v>
      </c>
      <c r="AJ513" s="81">
        <v>10786101.391652644</v>
      </c>
      <c r="AK513" s="81">
        <v>0</v>
      </c>
      <c r="AL513" s="81">
        <v>0</v>
      </c>
      <c r="AM513" s="81">
        <v>842243.8233761742</v>
      </c>
      <c r="AN513" s="81">
        <v>0</v>
      </c>
      <c r="AO513" s="81">
        <v>0</v>
      </c>
      <c r="AP513" s="82"/>
      <c r="AQ513" s="81">
        <v>10</v>
      </c>
      <c r="AR513" s="81">
        <v>0</v>
      </c>
      <c r="AS513" s="81">
        <v>0</v>
      </c>
      <c r="AT513" s="81">
        <v>0</v>
      </c>
      <c r="AU513" s="81">
        <v>0</v>
      </c>
      <c r="AV513" s="81">
        <v>0</v>
      </c>
      <c r="AW513" s="81" t="s">
        <v>564</v>
      </c>
      <c r="AX513" s="82"/>
      <c r="AY513" s="81">
        <v>51.2</v>
      </c>
      <c r="AZ513" s="81">
        <v>0</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2365</v>
      </c>
      <c r="B514" s="80">
        <v>369</v>
      </c>
      <c r="C514" s="80">
        <v>12</v>
      </c>
      <c r="D514" s="80">
        <v>22</v>
      </c>
      <c r="E514" s="80">
        <v>2015</v>
      </c>
      <c r="F514" s="80" t="s">
        <v>91</v>
      </c>
      <c r="G514" s="80" t="s">
        <v>2353</v>
      </c>
      <c r="H514" s="80" t="s">
        <v>2354</v>
      </c>
      <c r="I514" s="177"/>
      <c r="J514" s="81">
        <v>1.708504841727122</v>
      </c>
      <c r="K514" s="81">
        <v>0.93547026001305733</v>
      </c>
      <c r="L514" s="81">
        <v>3.8457028530556654</v>
      </c>
      <c r="M514" s="81">
        <v>4.9078322133710213</v>
      </c>
      <c r="N514" s="81">
        <v>8.2988825044164827</v>
      </c>
      <c r="O514" s="81">
        <v>5.855498299183429</v>
      </c>
      <c r="P514" s="81">
        <v>7.31180550419288</v>
      </c>
      <c r="Q514" s="81">
        <v>0.43616294596196808</v>
      </c>
      <c r="R514" s="81">
        <v>0</v>
      </c>
      <c r="S514" s="81">
        <v>0.69920699721159096</v>
      </c>
      <c r="T514" s="82"/>
      <c r="U514" s="81">
        <v>239269</v>
      </c>
      <c r="V514" s="81">
        <v>379</v>
      </c>
      <c r="W514" s="81">
        <v>86</v>
      </c>
      <c r="X514" s="81">
        <v>942</v>
      </c>
      <c r="Y514" s="81">
        <v>1795</v>
      </c>
      <c r="Z514" s="81">
        <v>3402</v>
      </c>
      <c r="AA514" s="81">
        <v>1455</v>
      </c>
      <c r="AB514" s="81">
        <v>6003</v>
      </c>
      <c r="AC514" s="81">
        <v>0</v>
      </c>
      <c r="AD514" s="81">
        <v>0.69920699721159096</v>
      </c>
      <c r="AE514" s="82"/>
      <c r="AF514" s="81">
        <v>2381571.3147527263</v>
      </c>
      <c r="AG514" s="81">
        <v>675088.16894146102</v>
      </c>
      <c r="AH514" s="81">
        <v>760100.17868210352</v>
      </c>
      <c r="AI514" s="81">
        <v>6313996.7768502366</v>
      </c>
      <c r="AJ514" s="81">
        <v>10017855.904722361</v>
      </c>
      <c r="AK514" s="81">
        <v>0</v>
      </c>
      <c r="AL514" s="81">
        <v>0</v>
      </c>
      <c r="AM514" s="81">
        <v>822685.96836209961</v>
      </c>
      <c r="AN514" s="81">
        <v>0</v>
      </c>
      <c r="AO514" s="81">
        <v>0</v>
      </c>
      <c r="AP514" s="82"/>
      <c r="AQ514" s="81">
        <v>14</v>
      </c>
      <c r="AR514" s="81">
        <v>1</v>
      </c>
      <c r="AS514" s="81">
        <v>0</v>
      </c>
      <c r="AT514" s="81">
        <v>0</v>
      </c>
      <c r="AU514" s="81">
        <v>0</v>
      </c>
      <c r="AV514" s="81">
        <v>0</v>
      </c>
      <c r="AW514" s="81" t="s">
        <v>564</v>
      </c>
      <c r="AX514" s="82"/>
      <c r="AY514" s="81">
        <v>70.599999999999994</v>
      </c>
      <c r="AZ514" s="81">
        <v>49.5</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2366</v>
      </c>
      <c r="B515" s="80">
        <v>370</v>
      </c>
      <c r="C515" s="80">
        <v>13</v>
      </c>
      <c r="D515" s="80">
        <v>22</v>
      </c>
      <c r="E515" s="80">
        <v>2016</v>
      </c>
      <c r="F515" s="80" t="s">
        <v>92</v>
      </c>
      <c r="G515" s="80" t="s">
        <v>2353</v>
      </c>
      <c r="H515" s="80" t="s">
        <v>2354</v>
      </c>
      <c r="I515" s="177"/>
      <c r="J515" s="81">
        <v>1.9968206288678219</v>
      </c>
      <c r="K515" s="81">
        <v>0.93421568818797784</v>
      </c>
      <c r="L515" s="81">
        <v>4.4897453543774448</v>
      </c>
      <c r="M515" s="81">
        <v>4.1784491598872382</v>
      </c>
      <c r="N515" s="81">
        <v>8.2002898335864849</v>
      </c>
      <c r="O515" s="81">
        <v>5.7197812825612449</v>
      </c>
      <c r="P515" s="81">
        <v>7.3512462862338666</v>
      </c>
      <c r="Q515" s="81">
        <v>0.41157282628956054</v>
      </c>
      <c r="R515" s="81">
        <v>0</v>
      </c>
      <c r="S515" s="81">
        <v>0.71771220735699548</v>
      </c>
      <c r="T515" s="82"/>
      <c r="U515" s="81">
        <v>297146</v>
      </c>
      <c r="V515" s="81">
        <v>379</v>
      </c>
      <c r="W515" s="81">
        <v>86</v>
      </c>
      <c r="X515" s="81">
        <v>942</v>
      </c>
      <c r="Y515" s="81">
        <v>1783</v>
      </c>
      <c r="Z515" s="81">
        <v>3364</v>
      </c>
      <c r="AA515" s="81">
        <v>1513</v>
      </c>
      <c r="AB515" s="81">
        <v>5827</v>
      </c>
      <c r="AC515" s="81">
        <v>0</v>
      </c>
      <c r="AD515" s="81">
        <v>0.71771220735699548</v>
      </c>
      <c r="AE515" s="82"/>
      <c r="AF515" s="81">
        <v>2783040.086605994</v>
      </c>
      <c r="AG515" s="81">
        <v>653757.49429856543</v>
      </c>
      <c r="AH515" s="81">
        <v>675717.24729624868</v>
      </c>
      <c r="AI515" s="81">
        <v>5855548.9584694002</v>
      </c>
      <c r="AJ515" s="81">
        <v>8937168.4188862145</v>
      </c>
      <c r="AK515" s="81">
        <v>0</v>
      </c>
      <c r="AL515" s="81">
        <v>0</v>
      </c>
      <c r="AM515" s="81">
        <v>799186.31400921789</v>
      </c>
      <c r="AN515" s="81">
        <v>0</v>
      </c>
      <c r="AO515" s="81">
        <v>0</v>
      </c>
      <c r="AP515" s="82"/>
      <c r="AQ515" s="81">
        <v>16</v>
      </c>
      <c r="AR515" s="81">
        <v>1</v>
      </c>
      <c r="AS515" s="81">
        <v>0</v>
      </c>
      <c r="AT515" s="81">
        <v>0</v>
      </c>
      <c r="AU515" s="81">
        <v>0</v>
      </c>
      <c r="AV515" s="81">
        <v>0</v>
      </c>
      <c r="AW515" s="81" t="s">
        <v>564</v>
      </c>
      <c r="AX515" s="82"/>
      <c r="AY515" s="81">
        <v>87.1</v>
      </c>
      <c r="AZ515" s="81">
        <v>49.5</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2367</v>
      </c>
      <c r="B516" s="80">
        <v>371</v>
      </c>
      <c r="C516" s="80">
        <v>14</v>
      </c>
      <c r="D516" s="80">
        <v>22</v>
      </c>
      <c r="E516" s="80">
        <v>2017</v>
      </c>
      <c r="F516" s="80" t="s">
        <v>71</v>
      </c>
      <c r="G516" s="80" t="s">
        <v>2353</v>
      </c>
      <c r="H516" s="80" t="s">
        <v>2354</v>
      </c>
      <c r="I516" s="177"/>
      <c r="J516" s="81">
        <v>1.923996993206778</v>
      </c>
      <c r="K516" s="81">
        <v>0.89784983604060997</v>
      </c>
      <c r="L516" s="81">
        <v>3.9876289058166896</v>
      </c>
      <c r="M516" s="81">
        <v>3.6084519968033728</v>
      </c>
      <c r="N516" s="81">
        <v>8.6121781283609007</v>
      </c>
      <c r="O516" s="81">
        <v>5.6097226108842095</v>
      </c>
      <c r="P516" s="81">
        <v>7.3288184843737358</v>
      </c>
      <c r="Q516" s="81">
        <v>0.38753793840256157</v>
      </c>
      <c r="R516" s="81">
        <v>0</v>
      </c>
      <c r="S516" s="81">
        <v>0.60512077662610941</v>
      </c>
      <c r="T516" s="82"/>
      <c r="U516" s="81">
        <v>330171</v>
      </c>
      <c r="V516" s="81">
        <v>379</v>
      </c>
      <c r="W516" s="81">
        <v>86</v>
      </c>
      <c r="X516" s="81">
        <v>942</v>
      </c>
      <c r="Y516" s="81">
        <v>1769</v>
      </c>
      <c r="Z516" s="81">
        <v>3354</v>
      </c>
      <c r="AA516" s="81">
        <v>1518</v>
      </c>
      <c r="AB516" s="81">
        <v>5674</v>
      </c>
      <c r="AC516" s="81">
        <v>0</v>
      </c>
      <c r="AD516" s="81">
        <v>0.60512077662610941</v>
      </c>
      <c r="AE516" s="82"/>
      <c r="AF516" s="81">
        <v>2772603.6632461539</v>
      </c>
      <c r="AG516" s="81">
        <v>640639.62023640354</v>
      </c>
      <c r="AH516" s="81">
        <v>805260.61135043378</v>
      </c>
      <c r="AI516" s="81">
        <v>5295271.1805698946</v>
      </c>
      <c r="AJ516" s="81">
        <v>10051678.94115958</v>
      </c>
      <c r="AK516" s="81">
        <v>0</v>
      </c>
      <c r="AL516" s="81">
        <v>0</v>
      </c>
      <c r="AM516" s="81">
        <v>779419.68946338468</v>
      </c>
      <c r="AN516" s="81">
        <v>0</v>
      </c>
      <c r="AO516" s="81">
        <v>0</v>
      </c>
      <c r="AP516" s="82"/>
      <c r="AQ516" s="81">
        <v>17</v>
      </c>
      <c r="AR516" s="81">
        <v>2</v>
      </c>
      <c r="AS516" s="81">
        <v>0</v>
      </c>
      <c r="AT516" s="81">
        <v>1</v>
      </c>
      <c r="AU516" s="81">
        <v>0</v>
      </c>
      <c r="AV516" s="81">
        <v>0</v>
      </c>
      <c r="AW516" s="81" t="s">
        <v>564</v>
      </c>
      <c r="AX516" s="82"/>
      <c r="AY516" s="81">
        <v>91.5</v>
      </c>
      <c r="AZ516" s="81">
        <v>99</v>
      </c>
      <c r="BA516" s="81">
        <v>0</v>
      </c>
      <c r="BB516" s="81">
        <v>420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2368</v>
      </c>
      <c r="B517" s="80">
        <v>372</v>
      </c>
      <c r="C517" s="80">
        <v>15</v>
      </c>
      <c r="D517" s="80">
        <v>22</v>
      </c>
      <c r="E517" s="80">
        <v>2018</v>
      </c>
      <c r="F517" s="80" t="s">
        <v>93</v>
      </c>
      <c r="G517" s="80" t="s">
        <v>2353</v>
      </c>
      <c r="H517" s="80" t="s">
        <v>2354</v>
      </c>
      <c r="I517" s="177"/>
      <c r="J517" s="81">
        <v>2.1344881306374464</v>
      </c>
      <c r="K517" s="81">
        <v>0.85247162689606115</v>
      </c>
      <c r="L517" s="81">
        <v>3.679743981232654</v>
      </c>
      <c r="M517" s="81">
        <v>3.6458265142021888</v>
      </c>
      <c r="N517" s="81">
        <v>7.736289819621561</v>
      </c>
      <c r="O517" s="81">
        <v>5.4403243500452643</v>
      </c>
      <c r="P517" s="81">
        <v>7.2463059152978584</v>
      </c>
      <c r="Q517" s="81">
        <v>0.35156644469329801</v>
      </c>
      <c r="R517" s="81">
        <v>0</v>
      </c>
      <c r="S517" s="81">
        <v>0.68646456284483215</v>
      </c>
      <c r="T517" s="82"/>
      <c r="U517" s="81">
        <v>347996</v>
      </c>
      <c r="V517" s="81">
        <v>379</v>
      </c>
      <c r="W517" s="81">
        <v>86</v>
      </c>
      <c r="X517" s="81">
        <v>942</v>
      </c>
      <c r="Y517" s="81">
        <v>1764</v>
      </c>
      <c r="Z517" s="81">
        <v>3315</v>
      </c>
      <c r="AA517" s="81">
        <v>1516</v>
      </c>
      <c r="AB517" s="81">
        <v>5547</v>
      </c>
      <c r="AC517" s="81">
        <v>0</v>
      </c>
      <c r="AD517" s="81">
        <v>0.68646456284483215</v>
      </c>
      <c r="AE517" s="82"/>
      <c r="AF517" s="81">
        <v>3055573.192938718</v>
      </c>
      <c r="AG517" s="81">
        <v>569375.5917771419</v>
      </c>
      <c r="AH517" s="81">
        <v>764103.60483579163</v>
      </c>
      <c r="AI517" s="81">
        <v>5238639.4327865066</v>
      </c>
      <c r="AJ517" s="81">
        <v>9417105.4811452646</v>
      </c>
      <c r="AK517" s="81">
        <v>0</v>
      </c>
      <c r="AL517" s="81">
        <v>0</v>
      </c>
      <c r="AM517" s="81">
        <v>763550.71111751604</v>
      </c>
      <c r="AN517" s="81">
        <v>0</v>
      </c>
      <c r="AO517" s="81">
        <v>0</v>
      </c>
      <c r="AP517" s="82"/>
      <c r="AQ517" s="81">
        <v>20</v>
      </c>
      <c r="AR517" s="81">
        <v>2</v>
      </c>
      <c r="AS517" s="81">
        <v>0</v>
      </c>
      <c r="AT517" s="81">
        <v>1</v>
      </c>
      <c r="AU517" s="81">
        <v>0</v>
      </c>
      <c r="AV517" s="81">
        <v>1</v>
      </c>
      <c r="AW517" s="81" t="s">
        <v>564</v>
      </c>
      <c r="AX517" s="82"/>
      <c r="AY517" s="81">
        <v>114.1</v>
      </c>
      <c r="AZ517" s="81">
        <v>99</v>
      </c>
      <c r="BA517" s="81">
        <v>0</v>
      </c>
      <c r="BB517" s="81">
        <v>420</v>
      </c>
      <c r="BC517" s="81">
        <v>0</v>
      </c>
      <c r="BD517" s="81">
        <v>525</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2369</v>
      </c>
      <c r="B518" s="80">
        <v>373</v>
      </c>
      <c r="C518" s="80">
        <v>16</v>
      </c>
      <c r="D518" s="80">
        <v>22</v>
      </c>
      <c r="E518" s="80">
        <v>2019</v>
      </c>
      <c r="F518" s="80" t="s">
        <v>73</v>
      </c>
      <c r="G518" s="80" t="s">
        <v>2353</v>
      </c>
      <c r="H518" s="80" t="s">
        <v>2354</v>
      </c>
      <c r="I518" s="177"/>
      <c r="J518" s="81">
        <v>1.7929720967590221</v>
      </c>
      <c r="K518" s="81">
        <v>0.78838106908975436</v>
      </c>
      <c r="L518" s="81">
        <v>3.7170642086239627</v>
      </c>
      <c r="M518" s="81">
        <v>3.5751514669679243</v>
      </c>
      <c r="N518" s="81">
        <v>7.4096118104328337</v>
      </c>
      <c r="O518" s="81">
        <v>5.2214731841930684</v>
      </c>
      <c r="P518" s="81">
        <v>6.9204910450648818</v>
      </c>
      <c r="Q518" s="81">
        <v>0.33359771831179963</v>
      </c>
      <c r="R518" s="81">
        <v>0</v>
      </c>
      <c r="S518" s="81">
        <v>0.67448919598077905</v>
      </c>
      <c r="T518" s="82"/>
      <c r="U518" s="81">
        <v>334594</v>
      </c>
      <c r="V518" s="81">
        <v>379</v>
      </c>
      <c r="W518" s="81">
        <v>86</v>
      </c>
      <c r="X518" s="81">
        <v>942</v>
      </c>
      <c r="Y518" s="81">
        <v>1758</v>
      </c>
      <c r="Z518" s="81">
        <v>3269</v>
      </c>
      <c r="AA518" s="81">
        <v>1437</v>
      </c>
      <c r="AB518" s="81">
        <v>5406</v>
      </c>
      <c r="AC518" s="81">
        <v>0</v>
      </c>
      <c r="AD518" s="81">
        <v>0.67448919598077905</v>
      </c>
      <c r="AE518" s="82"/>
      <c r="AF518" s="81">
        <v>2587200.813259664</v>
      </c>
      <c r="AG518" s="81">
        <v>550827.66775667807</v>
      </c>
      <c r="AH518" s="81">
        <v>811872.43250738643</v>
      </c>
      <c r="AI518" s="81">
        <v>5296307.3776868591</v>
      </c>
      <c r="AJ518" s="81">
        <v>9113954.9146776218</v>
      </c>
      <c r="AK518" s="81">
        <v>0</v>
      </c>
      <c r="AL518" s="81">
        <v>0</v>
      </c>
      <c r="AM518" s="81">
        <v>736256.50365378871</v>
      </c>
      <c r="AN518" s="81">
        <v>0</v>
      </c>
      <c r="AO518" s="81">
        <v>0</v>
      </c>
      <c r="AP518" s="82"/>
      <c r="AQ518" s="81">
        <v>25</v>
      </c>
      <c r="AR518" s="81">
        <v>3</v>
      </c>
      <c r="AS518" s="81">
        <v>0</v>
      </c>
      <c r="AT518" s="81">
        <v>1</v>
      </c>
      <c r="AU518" s="81">
        <v>0</v>
      </c>
      <c r="AV518" s="81">
        <v>1</v>
      </c>
      <c r="AW518" s="81" t="s">
        <v>564</v>
      </c>
      <c r="AX518" s="82"/>
      <c r="AY518" s="81">
        <v>135.80000000000001</v>
      </c>
      <c r="AZ518" s="81">
        <v>119</v>
      </c>
      <c r="BA518" s="81">
        <v>0</v>
      </c>
      <c r="BB518" s="81">
        <v>420</v>
      </c>
      <c r="BC518" s="81">
        <v>0</v>
      </c>
      <c r="BD518" s="81">
        <v>525</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2370</v>
      </c>
      <c r="B519" s="80">
        <v>374</v>
      </c>
      <c r="C519" s="80">
        <v>17</v>
      </c>
      <c r="D519" s="80">
        <v>22</v>
      </c>
      <c r="E519" s="80">
        <v>2020</v>
      </c>
      <c r="F519" s="80" t="s">
        <v>218</v>
      </c>
      <c r="G519" s="80" t="s">
        <v>2353</v>
      </c>
      <c r="H519" s="80" t="s">
        <v>2354</v>
      </c>
      <c r="I519" s="177"/>
      <c r="J519" s="81">
        <v>1.3863145840782569</v>
      </c>
      <c r="K519" s="81">
        <v>0.72469546724964384</v>
      </c>
      <c r="L519" s="81">
        <v>5.1302592154483531</v>
      </c>
      <c r="M519" s="81">
        <v>3.5219356382982685</v>
      </c>
      <c r="N519" s="81">
        <v>6.8498282914545401</v>
      </c>
      <c r="O519" s="81">
        <v>4.5453612442275038</v>
      </c>
      <c r="P519" s="81">
        <v>6.688772315131664</v>
      </c>
      <c r="Q519" s="81">
        <v>0.3103821324187705</v>
      </c>
      <c r="R519" s="81">
        <v>0</v>
      </c>
      <c r="S519" s="81">
        <v>0.56497209739021781</v>
      </c>
      <c r="T519" s="82"/>
      <c r="U519" s="81">
        <v>267316</v>
      </c>
      <c r="V519" s="81">
        <v>308</v>
      </c>
      <c r="W519" s="81">
        <v>150</v>
      </c>
      <c r="X519" s="81">
        <v>944</v>
      </c>
      <c r="Y519" s="81">
        <v>1747</v>
      </c>
      <c r="Z519" s="81">
        <v>3248</v>
      </c>
      <c r="AA519" s="81">
        <v>1509</v>
      </c>
      <c r="AB519" s="81">
        <v>5264</v>
      </c>
      <c r="AC519" s="81">
        <v>0</v>
      </c>
      <c r="AD519" s="81">
        <v>0.56497209739021781</v>
      </c>
      <c r="AE519" s="82"/>
      <c r="AF519" s="81">
        <v>2166632.0797113799</v>
      </c>
      <c r="AG519" s="81">
        <v>491049.69294894423</v>
      </c>
      <c r="AH519" s="81">
        <v>1269004.7671468183</v>
      </c>
      <c r="AI519" s="81">
        <v>5549059.9212027574</v>
      </c>
      <c r="AJ519" s="81">
        <v>9243241.7061768491</v>
      </c>
      <c r="AK519" s="81"/>
      <c r="AL519" s="81"/>
      <c r="AM519" s="81">
        <v>687010.4842598089</v>
      </c>
      <c r="AN519" s="81"/>
      <c r="AO519" s="81"/>
      <c r="AP519" s="82"/>
      <c r="AQ519" s="81">
        <v>27</v>
      </c>
      <c r="AR519" s="81">
        <v>3</v>
      </c>
      <c r="AS519" s="81">
        <v>0</v>
      </c>
      <c r="AT519" s="81">
        <v>1</v>
      </c>
      <c r="AU519" s="81">
        <v>0</v>
      </c>
      <c r="AV519" s="81">
        <v>1</v>
      </c>
      <c r="AW519" s="81">
        <v>0</v>
      </c>
      <c r="AX519" s="82"/>
      <c r="AY519" s="81">
        <v>145.30000000000001</v>
      </c>
      <c r="AZ519" s="81">
        <v>119</v>
      </c>
      <c r="BA519" s="81">
        <v>0</v>
      </c>
      <c r="BB519" s="81">
        <v>420</v>
      </c>
      <c r="BC519" s="81">
        <v>0</v>
      </c>
      <c r="BD519" s="81">
        <v>525</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2371</v>
      </c>
      <c r="B520" s="80">
        <v>374</v>
      </c>
      <c r="C520" s="80">
        <v>18</v>
      </c>
      <c r="D520" s="80">
        <v>22</v>
      </c>
      <c r="E520" s="80">
        <v>2021</v>
      </c>
      <c r="F520" s="80" t="s">
        <v>75</v>
      </c>
      <c r="G520" s="174" t="s">
        <v>2353</v>
      </c>
      <c r="H520" s="80" t="s">
        <v>2354</v>
      </c>
      <c r="I520" s="177"/>
      <c r="J520" s="81">
        <v>1.356212945746448</v>
      </c>
      <c r="K520" s="81">
        <v>0.75466854234154568</v>
      </c>
      <c r="L520" s="81">
        <v>4.4574789727943056</v>
      </c>
      <c r="M520" s="81">
        <v>3.6811616446012341</v>
      </c>
      <c r="N520" s="81">
        <v>6.8430772342444719</v>
      </c>
      <c r="O520" s="81">
        <v>4.3817026854528818</v>
      </c>
      <c r="P520" s="81">
        <v>6.877026662524071</v>
      </c>
      <c r="Q520" s="81">
        <v>0.3042016207275835</v>
      </c>
      <c r="R520" s="81">
        <v>0</v>
      </c>
      <c r="S520" s="81">
        <v>0.49141846570539027</v>
      </c>
      <c r="T520" s="82"/>
      <c r="U520" s="81">
        <v>283466</v>
      </c>
      <c r="V520" s="81">
        <v>308</v>
      </c>
      <c r="W520" s="81">
        <v>150</v>
      </c>
      <c r="X520" s="81">
        <v>944</v>
      </c>
      <c r="Y520" s="81">
        <v>1728</v>
      </c>
      <c r="Z520" s="81">
        <v>3224</v>
      </c>
      <c r="AA520" s="81">
        <v>1513</v>
      </c>
      <c r="AB520" s="81">
        <v>5098</v>
      </c>
      <c r="AC520" s="81">
        <v>0</v>
      </c>
      <c r="AD520" s="81">
        <v>0.49141846570539027</v>
      </c>
      <c r="AE520" s="82"/>
      <c r="AF520" s="81">
        <v>2042824.7902024635</v>
      </c>
      <c r="AG520" s="81">
        <v>498170.92186799768</v>
      </c>
      <c r="AH520" s="81">
        <v>996947.10409079981</v>
      </c>
      <c r="AI520" s="81">
        <v>5699617.5924064945</v>
      </c>
      <c r="AJ520" s="81">
        <v>8824753.9993142169</v>
      </c>
      <c r="AK520" s="81">
        <v>0</v>
      </c>
      <c r="AL520" s="81">
        <v>0</v>
      </c>
      <c r="AM520" s="81">
        <v>669183.3000441792</v>
      </c>
      <c r="AN520" s="81">
        <v>0</v>
      </c>
      <c r="AO520" s="81">
        <v>0</v>
      </c>
      <c r="AP520" s="82"/>
      <c r="AQ520" s="81">
        <v>29</v>
      </c>
      <c r="AR520" s="81">
        <v>3</v>
      </c>
      <c r="AS520" s="81">
        <v>0</v>
      </c>
      <c r="AT520" s="81">
        <v>1</v>
      </c>
      <c r="AU520" s="81">
        <v>0</v>
      </c>
      <c r="AV520" s="81">
        <v>1</v>
      </c>
      <c r="AW520" s="81"/>
      <c r="AX520" s="82"/>
      <c r="AY520" s="81">
        <v>151.30000000000001</v>
      </c>
      <c r="AZ520" s="81">
        <v>119</v>
      </c>
      <c r="BA520" s="81">
        <v>0</v>
      </c>
      <c r="BB520" s="81">
        <v>420</v>
      </c>
      <c r="BC520" s="81">
        <v>0</v>
      </c>
      <c r="BD520" s="81">
        <v>525</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2372</v>
      </c>
      <c r="B521" s="80">
        <v>374</v>
      </c>
      <c r="C521" s="80">
        <v>19</v>
      </c>
      <c r="D521" s="80">
        <v>22</v>
      </c>
      <c r="E521" s="80">
        <v>2022</v>
      </c>
      <c r="F521" s="80" t="s">
        <v>568</v>
      </c>
      <c r="G521" s="174" t="s">
        <v>2353</v>
      </c>
      <c r="H521" s="80" t="s">
        <v>2354</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29</v>
      </c>
      <c r="AR521" s="81">
        <v>3</v>
      </c>
      <c r="AS521" s="81">
        <v>0</v>
      </c>
      <c r="AT521" s="81">
        <v>1</v>
      </c>
      <c r="AU521" s="81">
        <v>0</v>
      </c>
      <c r="AV521" s="81">
        <v>1</v>
      </c>
      <c r="AW521" s="81"/>
      <c r="AX521" s="82"/>
      <c r="AY521" s="81">
        <v>151.30000000000001</v>
      </c>
      <c r="AZ521" s="81">
        <v>119</v>
      </c>
      <c r="BA521" s="81">
        <v>0</v>
      </c>
      <c r="BB521" s="81">
        <v>420</v>
      </c>
      <c r="BC521" s="81">
        <v>0</v>
      </c>
      <c r="BD521" s="81">
        <v>525</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2373</v>
      </c>
      <c r="B522" s="80">
        <v>460</v>
      </c>
      <c r="C522" s="80">
        <v>1</v>
      </c>
      <c r="D522" s="80">
        <v>28</v>
      </c>
      <c r="E522" s="80">
        <v>1990</v>
      </c>
      <c r="F522" s="80" t="s">
        <v>562</v>
      </c>
      <c r="G522" s="80" t="s">
        <v>1670</v>
      </c>
      <c r="H522" s="80" t="s">
        <v>1671</v>
      </c>
      <c r="I522" s="177"/>
      <c r="J522" s="81">
        <v>66.359952288066509</v>
      </c>
      <c r="K522" s="81">
        <v>6.050168844484153</v>
      </c>
      <c r="L522" s="81">
        <v>7.86558965510668</v>
      </c>
      <c r="M522" s="81">
        <v>5.0726788953487851</v>
      </c>
      <c r="N522" s="81">
        <v>13.055901546213052</v>
      </c>
      <c r="O522" s="81">
        <v>5.9905906821749921</v>
      </c>
      <c r="P522" s="81">
        <v>7.4008150728148383</v>
      </c>
      <c r="Q522" s="81">
        <v>0.49733308752276306</v>
      </c>
      <c r="R522" s="81">
        <v>0</v>
      </c>
      <c r="S522" s="81">
        <v>0.40498440476521652</v>
      </c>
      <c r="T522" s="82"/>
      <c r="U522" s="81">
        <v>1863152</v>
      </c>
      <c r="V522" s="81">
        <v>1107</v>
      </c>
      <c r="W522" s="81">
        <v>92</v>
      </c>
      <c r="X522" s="81">
        <v>1701</v>
      </c>
      <c r="Y522" s="81">
        <v>2793</v>
      </c>
      <c r="Z522" s="81">
        <v>2464</v>
      </c>
      <c r="AA522" s="81">
        <v>1797</v>
      </c>
      <c r="AB522" s="81">
        <v>8075</v>
      </c>
      <c r="AC522" s="81">
        <v>0</v>
      </c>
      <c r="AD522" s="81">
        <v>0.40498440476521652</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2374</v>
      </c>
      <c r="B523" s="80">
        <v>461</v>
      </c>
      <c r="C523" s="80">
        <v>2</v>
      </c>
      <c r="D523" s="80">
        <v>28</v>
      </c>
      <c r="E523" s="80">
        <v>2005</v>
      </c>
      <c r="F523" s="80" t="s">
        <v>565</v>
      </c>
      <c r="G523" s="80" t="s">
        <v>1670</v>
      </c>
      <c r="H523" s="80" t="s">
        <v>1671</v>
      </c>
      <c r="I523" s="177"/>
      <c r="J523" s="81">
        <v>57.306959722867319</v>
      </c>
      <c r="K523" s="81">
        <v>2.5636248615657053</v>
      </c>
      <c r="L523" s="81">
        <v>10.360493928691772</v>
      </c>
      <c r="M523" s="81">
        <v>7.5986570582796302</v>
      </c>
      <c r="N523" s="81">
        <v>15.043283542566448</v>
      </c>
      <c r="O523" s="81">
        <v>7.2925368665849986</v>
      </c>
      <c r="P523" s="81">
        <v>5.9991955650848254</v>
      </c>
      <c r="Q523" s="81">
        <v>0.40916330609581225</v>
      </c>
      <c r="R523" s="81">
        <v>0</v>
      </c>
      <c r="S523" s="81">
        <v>0</v>
      </c>
      <c r="T523" s="82"/>
      <c r="U523" s="81">
        <v>1769947</v>
      </c>
      <c r="V523" s="81">
        <v>782</v>
      </c>
      <c r="W523" s="81">
        <v>92</v>
      </c>
      <c r="X523" s="81">
        <v>1234</v>
      </c>
      <c r="Y523" s="81">
        <v>3067</v>
      </c>
      <c r="Z523" s="81">
        <v>3471</v>
      </c>
      <c r="AA523" s="81">
        <v>1193</v>
      </c>
      <c r="AB523" s="81">
        <v>6945</v>
      </c>
      <c r="AC523" s="81">
        <v>0</v>
      </c>
      <c r="AD523" s="81">
        <v>0</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2375</v>
      </c>
      <c r="B524" s="80">
        <v>462</v>
      </c>
      <c r="C524" s="80">
        <v>3</v>
      </c>
      <c r="D524" s="80">
        <v>28</v>
      </c>
      <c r="E524" s="80">
        <v>2006</v>
      </c>
      <c r="F524" s="80" t="s">
        <v>566</v>
      </c>
      <c r="G524" s="80" t="s">
        <v>1670</v>
      </c>
      <c r="H524" s="80" t="s">
        <v>1671</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2376</v>
      </c>
      <c r="B525" s="80">
        <v>463</v>
      </c>
      <c r="C525" s="80">
        <v>4</v>
      </c>
      <c r="D525" s="80">
        <v>28</v>
      </c>
      <c r="E525" s="80">
        <v>2007</v>
      </c>
      <c r="F525" s="80" t="s">
        <v>567</v>
      </c>
      <c r="G525" s="80" t="s">
        <v>1670</v>
      </c>
      <c r="H525" s="80" t="s">
        <v>1671</v>
      </c>
      <c r="I525" s="177"/>
      <c r="J525" s="81">
        <v>71.561926332681907</v>
      </c>
      <c r="K525" s="81">
        <v>2.1459748426097387</v>
      </c>
      <c r="L525" s="81">
        <v>7.960675207782943</v>
      </c>
      <c r="M525" s="81">
        <v>7.7970393121014707</v>
      </c>
      <c r="N525" s="81">
        <v>14.930420422884652</v>
      </c>
      <c r="O525" s="81">
        <v>6.9301948905106361</v>
      </c>
      <c r="P525" s="81">
        <v>5.7141750782239313</v>
      </c>
      <c r="Q525" s="81">
        <v>0.41596153595663898</v>
      </c>
      <c r="R525" s="81">
        <v>0</v>
      </c>
      <c r="S525" s="81">
        <v>0</v>
      </c>
      <c r="T525" s="82"/>
      <c r="U525" s="81">
        <v>2350109</v>
      </c>
      <c r="V525" s="81">
        <v>714</v>
      </c>
      <c r="W525" s="81">
        <v>97</v>
      </c>
      <c r="X525" s="81">
        <v>1586</v>
      </c>
      <c r="Y525" s="81">
        <v>3052</v>
      </c>
      <c r="Z525" s="81">
        <v>3429</v>
      </c>
      <c r="AA525" s="81">
        <v>1119</v>
      </c>
      <c r="AB525" s="81">
        <v>6687</v>
      </c>
      <c r="AC525" s="81">
        <v>0</v>
      </c>
      <c r="AD525" s="81">
        <v>0</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2377</v>
      </c>
      <c r="B526" s="80">
        <v>464</v>
      </c>
      <c r="C526" s="80">
        <v>5</v>
      </c>
      <c r="D526" s="80">
        <v>28</v>
      </c>
      <c r="E526" s="80">
        <v>2008</v>
      </c>
      <c r="F526" s="80" t="s">
        <v>84</v>
      </c>
      <c r="G526" s="80" t="s">
        <v>1670</v>
      </c>
      <c r="H526" s="80" t="s">
        <v>1671</v>
      </c>
      <c r="I526" s="177"/>
      <c r="J526" s="81">
        <v>70.518090556673599</v>
      </c>
      <c r="K526" s="81">
        <v>1.8834308605547734</v>
      </c>
      <c r="L526" s="81">
        <v>6.8737425906776179</v>
      </c>
      <c r="M526" s="81">
        <v>9.1232910251654271</v>
      </c>
      <c r="N526" s="81">
        <v>15.042141732485225</v>
      </c>
      <c r="O526" s="81">
        <v>6.5409555315707983</v>
      </c>
      <c r="P526" s="81">
        <v>5.5801458850007855</v>
      </c>
      <c r="Q526" s="81">
        <v>0.39779269803890988</v>
      </c>
      <c r="R526" s="81">
        <v>0</v>
      </c>
      <c r="S526" s="81">
        <v>0</v>
      </c>
      <c r="T526" s="82"/>
      <c r="U526" s="81">
        <v>2433218</v>
      </c>
      <c r="V526" s="81">
        <v>714</v>
      </c>
      <c r="W526" s="81">
        <v>97</v>
      </c>
      <c r="X526" s="81">
        <v>1586</v>
      </c>
      <c r="Y526" s="81">
        <v>3034</v>
      </c>
      <c r="Z526" s="81">
        <v>3350</v>
      </c>
      <c r="AA526" s="81">
        <v>1094</v>
      </c>
      <c r="AB526" s="81">
        <v>6500</v>
      </c>
      <c r="AC526" s="81">
        <v>0</v>
      </c>
      <c r="AD526" s="81">
        <v>0</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2378</v>
      </c>
      <c r="B527" s="80">
        <v>465</v>
      </c>
      <c r="C527" s="80">
        <v>6</v>
      </c>
      <c r="D527" s="80">
        <v>28</v>
      </c>
      <c r="E527" s="80">
        <v>2009</v>
      </c>
      <c r="F527" s="80" t="s">
        <v>85</v>
      </c>
      <c r="G527" s="80" t="s">
        <v>1670</v>
      </c>
      <c r="H527" s="80" t="s">
        <v>1671</v>
      </c>
      <c r="I527" s="177"/>
      <c r="J527" s="81">
        <v>46.416191156163393</v>
      </c>
      <c r="K527" s="81">
        <v>1.4516431082031418</v>
      </c>
      <c r="L527" s="81">
        <v>5.6273941324335537</v>
      </c>
      <c r="M527" s="81">
        <v>7.096511116528518</v>
      </c>
      <c r="N527" s="81">
        <v>12.903101222131221</v>
      </c>
      <c r="O527" s="81">
        <v>6.5417215122030674</v>
      </c>
      <c r="P527" s="81">
        <v>5.5696401606628285</v>
      </c>
      <c r="Q527" s="81">
        <v>0.37374987340379884</v>
      </c>
      <c r="R527" s="81">
        <v>0</v>
      </c>
      <c r="S527" s="81">
        <v>0</v>
      </c>
      <c r="T527" s="82"/>
      <c r="U527" s="81">
        <v>1617376</v>
      </c>
      <c r="V527" s="81">
        <v>674</v>
      </c>
      <c r="W527" s="81">
        <v>91</v>
      </c>
      <c r="X527" s="81">
        <v>1558</v>
      </c>
      <c r="Y527" s="81">
        <v>3030</v>
      </c>
      <c r="Z527" s="81">
        <v>3307</v>
      </c>
      <c r="AA527" s="81">
        <v>1121</v>
      </c>
      <c r="AB527" s="81">
        <v>6411</v>
      </c>
      <c r="AC527" s="81">
        <v>0</v>
      </c>
      <c r="AD527" s="81">
        <v>0</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15.561999999999999</v>
      </c>
      <c r="BJ527" s="81">
        <v>112</v>
      </c>
      <c r="BK527" s="81">
        <v>0</v>
      </c>
      <c r="BL527" s="81">
        <v>0</v>
      </c>
      <c r="BM527" s="82"/>
      <c r="BN527" s="81">
        <v>0</v>
      </c>
      <c r="BO527" s="81">
        <v>0</v>
      </c>
      <c r="BP527" s="81">
        <v>2</v>
      </c>
      <c r="BQ527" s="81">
        <v>1</v>
      </c>
      <c r="BR527" s="81">
        <v>0</v>
      </c>
      <c r="BS527" s="81">
        <v>0</v>
      </c>
      <c r="BT527"/>
      <c r="BU527" s="80"/>
      <c r="BV527" s="80"/>
      <c r="BW527" s="80"/>
      <c r="BX527" s="80"/>
      <c r="BY527" s="80"/>
      <c r="BZ527" s="80"/>
      <c r="CA527" s="80"/>
      <c r="CB527" s="80"/>
      <c r="CC527" s="80"/>
    </row>
    <row r="528" spans="1:81">
      <c r="A528" s="80" t="s">
        <v>2379</v>
      </c>
      <c r="B528" s="80">
        <v>466</v>
      </c>
      <c r="C528" s="80">
        <v>7</v>
      </c>
      <c r="D528" s="80">
        <v>28</v>
      </c>
      <c r="E528" s="80">
        <v>2010</v>
      </c>
      <c r="F528" s="80" t="s">
        <v>86</v>
      </c>
      <c r="G528" s="80" t="s">
        <v>1670</v>
      </c>
      <c r="H528" s="80" t="s">
        <v>1671</v>
      </c>
      <c r="I528" s="177"/>
      <c r="J528" s="81">
        <v>61.350495947472545</v>
      </c>
      <c r="K528" s="81">
        <v>1.5139276334634799</v>
      </c>
      <c r="L528" s="81">
        <v>5.123192297328802</v>
      </c>
      <c r="M528" s="81">
        <v>6.3523671843801015</v>
      </c>
      <c r="N528" s="81">
        <v>12.620025866114087</v>
      </c>
      <c r="O528" s="81">
        <v>6.4898051071764904</v>
      </c>
      <c r="P528" s="81">
        <v>5.5237558188896037</v>
      </c>
      <c r="Q528" s="81">
        <v>0.38330002355716875</v>
      </c>
      <c r="R528" s="81">
        <v>0</v>
      </c>
      <c r="S528" s="81">
        <v>0</v>
      </c>
      <c r="T528" s="82"/>
      <c r="U528" s="81">
        <v>2393048</v>
      </c>
      <c r="V528" s="81">
        <v>674</v>
      </c>
      <c r="W528" s="81">
        <v>91</v>
      </c>
      <c r="X528" s="81">
        <v>1558</v>
      </c>
      <c r="Y528" s="81">
        <v>3014</v>
      </c>
      <c r="Z528" s="81">
        <v>3296</v>
      </c>
      <c r="AA528" s="81">
        <v>1084</v>
      </c>
      <c r="AB528" s="81">
        <v>6300</v>
      </c>
      <c r="AC528" s="81">
        <v>0</v>
      </c>
      <c r="AD528" s="81">
        <v>0</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14.981999999999999</v>
      </c>
      <c r="BJ528" s="81">
        <v>91.313999999999993</v>
      </c>
      <c r="BK528" s="81">
        <v>0</v>
      </c>
      <c r="BL528" s="81">
        <v>0</v>
      </c>
      <c r="BM528" s="82"/>
      <c r="BN528" s="81">
        <v>0</v>
      </c>
      <c r="BO528" s="81">
        <v>0</v>
      </c>
      <c r="BP528" s="81">
        <v>2</v>
      </c>
      <c r="BQ528" s="81">
        <v>1</v>
      </c>
      <c r="BR528" s="81">
        <v>0</v>
      </c>
      <c r="BS528" s="81">
        <v>0</v>
      </c>
      <c r="BT528"/>
      <c r="BU528" s="80">
        <v>106.29600000000001</v>
      </c>
      <c r="BV528" s="80">
        <v>0</v>
      </c>
      <c r="BW528" s="80">
        <v>0</v>
      </c>
      <c r="BX528" s="80">
        <v>0</v>
      </c>
      <c r="BY528" s="80">
        <v>0</v>
      </c>
      <c r="BZ528" s="80">
        <v>0</v>
      </c>
      <c r="CA528" s="80">
        <v>0</v>
      </c>
      <c r="CB528" s="80">
        <v>0</v>
      </c>
      <c r="CC528" s="80">
        <v>0</v>
      </c>
    </row>
    <row r="529" spans="1:81">
      <c r="A529" s="80" t="s">
        <v>2380</v>
      </c>
      <c r="B529" s="80">
        <v>467</v>
      </c>
      <c r="C529" s="80">
        <v>8</v>
      </c>
      <c r="D529" s="80">
        <v>28</v>
      </c>
      <c r="E529" s="80">
        <v>2011</v>
      </c>
      <c r="F529" s="80" t="s">
        <v>87</v>
      </c>
      <c r="G529" s="80" t="s">
        <v>1670</v>
      </c>
      <c r="H529" s="80" t="s">
        <v>1671</v>
      </c>
      <c r="I529" s="177"/>
      <c r="J529" s="81">
        <v>64.101326559476135</v>
      </c>
      <c r="K529" s="81">
        <v>2.1212942149714982</v>
      </c>
      <c r="L529" s="81">
        <v>4.7803117140004847</v>
      </c>
      <c r="M529" s="81">
        <v>8.0248256867447445</v>
      </c>
      <c r="N529" s="81">
        <v>15.009018463827447</v>
      </c>
      <c r="O529" s="81">
        <v>6.249674214624898</v>
      </c>
      <c r="P529" s="81">
        <v>5.1562926977830035</v>
      </c>
      <c r="Q529" s="81">
        <v>0.43419323967575241</v>
      </c>
      <c r="R529" s="81">
        <v>0</v>
      </c>
      <c r="S529" s="81">
        <v>0</v>
      </c>
      <c r="T529" s="82"/>
      <c r="U529" s="81">
        <v>2354818</v>
      </c>
      <c r="V529" s="81">
        <v>674</v>
      </c>
      <c r="W529" s="81">
        <v>91</v>
      </c>
      <c r="X529" s="81">
        <v>1558</v>
      </c>
      <c r="Y529" s="81">
        <v>2978</v>
      </c>
      <c r="Z529" s="81">
        <v>3243</v>
      </c>
      <c r="AA529" s="81">
        <v>1042</v>
      </c>
      <c r="AB529" s="81">
        <v>6187</v>
      </c>
      <c r="AC529" s="81">
        <v>0</v>
      </c>
      <c r="AD529" s="81">
        <v>0</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13.82</v>
      </c>
      <c r="BJ529" s="81">
        <v>130.49100000000001</v>
      </c>
      <c r="BK529" s="81">
        <v>0</v>
      </c>
      <c r="BL529" s="81">
        <v>0</v>
      </c>
      <c r="BM529" s="82"/>
      <c r="BN529" s="81">
        <v>0</v>
      </c>
      <c r="BO529" s="81">
        <v>0</v>
      </c>
      <c r="BP529" s="81">
        <v>2</v>
      </c>
      <c r="BQ529" s="81">
        <v>1</v>
      </c>
      <c r="BR529" s="81">
        <v>0</v>
      </c>
      <c r="BS529" s="81">
        <v>0</v>
      </c>
      <c r="BT529"/>
      <c r="BU529" s="80">
        <v>144.31100000000001</v>
      </c>
      <c r="BV529" s="80">
        <v>0</v>
      </c>
      <c r="BW529" s="80">
        <v>0</v>
      </c>
      <c r="BX529" s="80">
        <v>0</v>
      </c>
      <c r="BY529" s="80">
        <v>0</v>
      </c>
      <c r="BZ529" s="80">
        <v>0</v>
      </c>
      <c r="CA529" s="80">
        <v>0</v>
      </c>
      <c r="CB529" s="80">
        <v>0</v>
      </c>
      <c r="CC529" s="80">
        <v>0</v>
      </c>
    </row>
    <row r="530" spans="1:81">
      <c r="A530" s="80" t="s">
        <v>2381</v>
      </c>
      <c r="B530" s="80">
        <v>468</v>
      </c>
      <c r="C530" s="80">
        <v>9</v>
      </c>
      <c r="D530" s="80">
        <v>28</v>
      </c>
      <c r="E530" s="80">
        <v>2012</v>
      </c>
      <c r="F530" s="80" t="s">
        <v>88</v>
      </c>
      <c r="G530" s="80" t="s">
        <v>1670</v>
      </c>
      <c r="H530" s="80" t="s">
        <v>1671</v>
      </c>
      <c r="I530" s="177"/>
      <c r="J530" s="81">
        <v>67.780992570207914</v>
      </c>
      <c r="K530" s="81">
        <v>2.3897199763936281</v>
      </c>
      <c r="L530" s="81">
        <v>4.8231923730628594</v>
      </c>
      <c r="M530" s="81">
        <v>9.9668080053619867</v>
      </c>
      <c r="N530" s="81">
        <v>16.498625768639823</v>
      </c>
      <c r="O530" s="81">
        <v>6.1603431154312478</v>
      </c>
      <c r="P530" s="81">
        <v>5.1010276588411951</v>
      </c>
      <c r="Q530" s="81">
        <v>0.46320090584185558</v>
      </c>
      <c r="R530" s="81">
        <v>0</v>
      </c>
      <c r="S530" s="81">
        <v>0.12902079628023627</v>
      </c>
      <c r="T530" s="82"/>
      <c r="U530" s="81">
        <v>2385754</v>
      </c>
      <c r="V530" s="81">
        <v>674</v>
      </c>
      <c r="W530" s="81">
        <v>91</v>
      </c>
      <c r="X530" s="81">
        <v>1558</v>
      </c>
      <c r="Y530" s="81">
        <v>2980</v>
      </c>
      <c r="Z530" s="81">
        <v>3222</v>
      </c>
      <c r="AA530" s="81">
        <v>1025</v>
      </c>
      <c r="AB530" s="81">
        <v>6075</v>
      </c>
      <c r="AC530" s="81">
        <v>0</v>
      </c>
      <c r="AD530" s="81">
        <v>0.12902079628023627</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17.411000000000001</v>
      </c>
      <c r="BJ530" s="81">
        <v>164.70599999999999</v>
      </c>
      <c r="BK530" s="81">
        <v>0</v>
      </c>
      <c r="BL530" s="81">
        <v>0</v>
      </c>
      <c r="BM530" s="82"/>
      <c r="BN530" s="81">
        <v>0</v>
      </c>
      <c r="BO530" s="81">
        <v>0</v>
      </c>
      <c r="BP530" s="81">
        <v>2</v>
      </c>
      <c r="BQ530" s="81">
        <v>1</v>
      </c>
      <c r="BR530" s="81">
        <v>0</v>
      </c>
      <c r="BS530" s="81">
        <v>0</v>
      </c>
      <c r="BT530"/>
      <c r="BU530" s="80">
        <v>178.88</v>
      </c>
      <c r="BV530" s="80">
        <v>0</v>
      </c>
      <c r="BW530" s="80">
        <v>0</v>
      </c>
      <c r="BX530" s="80">
        <v>0</v>
      </c>
      <c r="BY530" s="80">
        <v>3.2370000000000001</v>
      </c>
      <c r="BZ530" s="80">
        <v>0</v>
      </c>
      <c r="CA530" s="80">
        <v>0</v>
      </c>
      <c r="CB530" s="80">
        <v>0</v>
      </c>
      <c r="CC530" s="80">
        <v>0</v>
      </c>
    </row>
    <row r="531" spans="1:81">
      <c r="A531" s="80" t="s">
        <v>2382</v>
      </c>
      <c r="B531" s="80">
        <v>469</v>
      </c>
      <c r="C531" s="80">
        <v>10</v>
      </c>
      <c r="D531" s="80">
        <v>28</v>
      </c>
      <c r="E531" s="80">
        <v>2013</v>
      </c>
      <c r="F531" s="80" t="s">
        <v>89</v>
      </c>
      <c r="G531" s="80" t="s">
        <v>1670</v>
      </c>
      <c r="H531" s="80" t="s">
        <v>1671</v>
      </c>
      <c r="I531" s="177"/>
      <c r="J531" s="81">
        <v>66.952568279077425</v>
      </c>
      <c r="K531" s="81">
        <v>1.9751117117443397</v>
      </c>
      <c r="L531" s="81">
        <v>4.2592591819554295</v>
      </c>
      <c r="M531" s="81">
        <v>9.2693697334372711</v>
      </c>
      <c r="N531" s="81">
        <v>15.801568317434528</v>
      </c>
      <c r="O531" s="81">
        <v>5.8970506490657488</v>
      </c>
      <c r="P531" s="81">
        <v>5.1751967829980883</v>
      </c>
      <c r="Q531" s="81">
        <v>0.46313166298179204</v>
      </c>
      <c r="R531" s="81">
        <v>0</v>
      </c>
      <c r="S531" s="81">
        <v>0.56666685510590065</v>
      </c>
      <c r="T531" s="82"/>
      <c r="U531" s="81">
        <v>2399498</v>
      </c>
      <c r="V531" s="81">
        <v>674</v>
      </c>
      <c r="W531" s="81">
        <v>91</v>
      </c>
      <c r="X531" s="81">
        <v>1558</v>
      </c>
      <c r="Y531" s="81">
        <v>2945</v>
      </c>
      <c r="Z531" s="81">
        <v>3222</v>
      </c>
      <c r="AA531" s="81">
        <v>1036</v>
      </c>
      <c r="AB531" s="81">
        <v>5987</v>
      </c>
      <c r="AC531" s="81">
        <v>0</v>
      </c>
      <c r="AD531" s="81">
        <v>0.56666685510590065</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24.88</v>
      </c>
      <c r="BJ531" s="81">
        <v>147.434</v>
      </c>
      <c r="BK531" s="81">
        <v>0</v>
      </c>
      <c r="BL531" s="81">
        <v>0</v>
      </c>
      <c r="BM531" s="82"/>
      <c r="BN531" s="81">
        <v>0</v>
      </c>
      <c r="BO531" s="81">
        <v>0</v>
      </c>
      <c r="BP531" s="81">
        <v>2</v>
      </c>
      <c r="BQ531" s="81">
        <v>1</v>
      </c>
      <c r="BR531" s="81">
        <v>0</v>
      </c>
      <c r="BS531" s="81">
        <v>0</v>
      </c>
      <c r="BT531"/>
      <c r="BU531" s="80">
        <v>172.31399999999999</v>
      </c>
      <c r="BV531" s="80">
        <v>0</v>
      </c>
      <c r="BW531" s="80">
        <v>0</v>
      </c>
      <c r="BX531" s="80">
        <v>0</v>
      </c>
      <c r="BY531" s="80">
        <v>0</v>
      </c>
      <c r="BZ531" s="80">
        <v>0</v>
      </c>
      <c r="CA531" s="80">
        <v>0</v>
      </c>
      <c r="CB531" s="80">
        <v>0</v>
      </c>
      <c r="CC531" s="80">
        <v>0</v>
      </c>
    </row>
    <row r="532" spans="1:81">
      <c r="A532" s="80" t="s">
        <v>2383</v>
      </c>
      <c r="B532" s="80">
        <v>470</v>
      </c>
      <c r="C532" s="80">
        <v>11</v>
      </c>
      <c r="D532" s="80">
        <v>28</v>
      </c>
      <c r="E532" s="80">
        <v>2014</v>
      </c>
      <c r="F532" s="80" t="s">
        <v>90</v>
      </c>
      <c r="G532" s="80" t="s">
        <v>1670</v>
      </c>
      <c r="H532" s="80" t="s">
        <v>1671</v>
      </c>
      <c r="I532" s="177"/>
      <c r="J532" s="81">
        <v>65.884553467331557</v>
      </c>
      <c r="K532" s="81">
        <v>1.7537892979630529</v>
      </c>
      <c r="L532" s="81">
        <v>3.3931265830126556</v>
      </c>
      <c r="M532" s="81">
        <v>9.2681639461136367</v>
      </c>
      <c r="N532" s="81">
        <v>16.589785256076304</v>
      </c>
      <c r="O532" s="81">
        <v>5.5608838322918483</v>
      </c>
      <c r="P532" s="81">
        <v>5.1468786256724277</v>
      </c>
      <c r="Q532" s="81">
        <v>0.43418580553831515</v>
      </c>
      <c r="R532" s="81">
        <v>0</v>
      </c>
      <c r="S532" s="81">
        <v>0.68647767831417927</v>
      </c>
      <c r="T532" s="82"/>
      <c r="U532" s="81">
        <v>2622411</v>
      </c>
      <c r="V532" s="81">
        <v>520</v>
      </c>
      <c r="W532" s="81">
        <v>74</v>
      </c>
      <c r="X532" s="81">
        <v>1481</v>
      </c>
      <c r="Y532" s="81">
        <v>2920</v>
      </c>
      <c r="Z532" s="81">
        <v>3200</v>
      </c>
      <c r="AA532" s="81">
        <v>1025</v>
      </c>
      <c r="AB532" s="81">
        <v>5850</v>
      </c>
      <c r="AC532" s="81">
        <v>0</v>
      </c>
      <c r="AD532" s="81">
        <v>0.68647767831417927</v>
      </c>
      <c r="AE532" s="82"/>
      <c r="AF532" s="81">
        <v>21357317.462590542</v>
      </c>
      <c r="AG532" s="81">
        <v>1230624.5511834554</v>
      </c>
      <c r="AH532" s="81">
        <v>551892.3891374591</v>
      </c>
      <c r="AI532" s="81">
        <v>9752997.7739419136</v>
      </c>
      <c r="AJ532" s="81">
        <v>12558849.553710215</v>
      </c>
      <c r="AK532" s="81">
        <v>0</v>
      </c>
      <c r="AL532" s="81">
        <v>0</v>
      </c>
      <c r="AM532" s="81">
        <v>803117.58219243994</v>
      </c>
      <c r="AN532" s="81">
        <v>0</v>
      </c>
      <c r="AO532" s="81">
        <v>0</v>
      </c>
      <c r="AP532" s="82"/>
      <c r="AQ532" s="81">
        <v>10</v>
      </c>
      <c r="AR532" s="81">
        <v>7</v>
      </c>
      <c r="AS532" s="81">
        <v>0</v>
      </c>
      <c r="AT532" s="81">
        <v>0</v>
      </c>
      <c r="AU532" s="81">
        <v>0</v>
      </c>
      <c r="AV532" s="81">
        <v>0</v>
      </c>
      <c r="AW532" s="81" t="s">
        <v>564</v>
      </c>
      <c r="AX532" s="82"/>
      <c r="AY532" s="81">
        <v>61.599999999999994</v>
      </c>
      <c r="AZ532" s="81">
        <v>1971.5</v>
      </c>
      <c r="BA532" s="81">
        <v>0</v>
      </c>
      <c r="BB532" s="81">
        <v>0</v>
      </c>
      <c r="BC532" s="81">
        <v>0</v>
      </c>
      <c r="BD532" s="81">
        <v>0</v>
      </c>
      <c r="BE532" s="81" t="s">
        <v>564</v>
      </c>
      <c r="BF532" s="82"/>
      <c r="BG532" s="81">
        <v>0</v>
      </c>
      <c r="BH532" s="81">
        <v>0</v>
      </c>
      <c r="BI532" s="81">
        <v>22.67</v>
      </c>
      <c r="BJ532" s="81">
        <v>154.89699999999999</v>
      </c>
      <c r="BK532" s="81">
        <v>0</v>
      </c>
      <c r="BL532" s="81">
        <v>0</v>
      </c>
      <c r="BM532" s="82"/>
      <c r="BN532" s="81">
        <v>0</v>
      </c>
      <c r="BO532" s="81">
        <v>0</v>
      </c>
      <c r="BP532" s="81">
        <v>1</v>
      </c>
      <c r="BQ532" s="81">
        <v>1</v>
      </c>
      <c r="BR532" s="81">
        <v>0</v>
      </c>
      <c r="BS532" s="81">
        <v>0</v>
      </c>
      <c r="BT532"/>
      <c r="BU532" s="80">
        <v>177.56700000000001</v>
      </c>
      <c r="BV532" s="80">
        <v>0</v>
      </c>
      <c r="BW532" s="80">
        <v>0</v>
      </c>
      <c r="BX532" s="80">
        <v>0</v>
      </c>
      <c r="BY532" s="80">
        <v>0</v>
      </c>
      <c r="BZ532" s="80">
        <v>0</v>
      </c>
      <c r="CA532" s="80">
        <v>0</v>
      </c>
      <c r="CB532" s="80">
        <v>0</v>
      </c>
      <c r="CC532" s="80">
        <v>0</v>
      </c>
    </row>
    <row r="533" spans="1:81">
      <c r="A533" s="80" t="s">
        <v>2384</v>
      </c>
      <c r="B533" s="80">
        <v>471</v>
      </c>
      <c r="C533" s="80">
        <v>12</v>
      </c>
      <c r="D533" s="80">
        <v>28</v>
      </c>
      <c r="E533" s="80">
        <v>2015</v>
      </c>
      <c r="F533" s="80" t="s">
        <v>91</v>
      </c>
      <c r="G533" s="80" t="s">
        <v>1670</v>
      </c>
      <c r="H533" s="80" t="s">
        <v>1671</v>
      </c>
      <c r="I533" s="177"/>
      <c r="J533" s="81">
        <v>64.152428377516202</v>
      </c>
      <c r="K533" s="81">
        <v>1.6817016254595023</v>
      </c>
      <c r="L533" s="81">
        <v>3.5716197122527666</v>
      </c>
      <c r="M533" s="81">
        <v>8.9676237256576901</v>
      </c>
      <c r="N533" s="81">
        <v>15.175100854269756</v>
      </c>
      <c r="O533" s="81">
        <v>5.4561815427429368</v>
      </c>
      <c r="P533" s="81">
        <v>5.0855994297204088</v>
      </c>
      <c r="Q533" s="81">
        <v>0.41814388705832523</v>
      </c>
      <c r="R533" s="81">
        <v>0</v>
      </c>
      <c r="S533" s="81">
        <v>0.54616318876228298</v>
      </c>
      <c r="T533" s="82"/>
      <c r="U533" s="81">
        <v>2560133</v>
      </c>
      <c r="V533" s="81">
        <v>520</v>
      </c>
      <c r="W533" s="81">
        <v>74</v>
      </c>
      <c r="X533" s="81">
        <v>1481</v>
      </c>
      <c r="Y533" s="81">
        <v>2902</v>
      </c>
      <c r="Z533" s="81">
        <v>3170</v>
      </c>
      <c r="AA533" s="81">
        <v>1012</v>
      </c>
      <c r="AB533" s="81">
        <v>5755</v>
      </c>
      <c r="AC533" s="81">
        <v>0</v>
      </c>
      <c r="AD533" s="81">
        <v>0.54616318876228298</v>
      </c>
      <c r="AE533" s="82"/>
      <c r="AF533" s="81">
        <v>19757315.855557062</v>
      </c>
      <c r="AG533" s="81">
        <v>1120383.0345837711</v>
      </c>
      <c r="AH533" s="81">
        <v>461817.0876700271</v>
      </c>
      <c r="AI533" s="81">
        <v>9419280.2042118777</v>
      </c>
      <c r="AJ533" s="81">
        <v>11978163.77418581</v>
      </c>
      <c r="AK533" s="81">
        <v>0</v>
      </c>
      <c r="AL533" s="81">
        <v>0</v>
      </c>
      <c r="AM533" s="81">
        <v>788698.60868297238</v>
      </c>
      <c r="AN533" s="81">
        <v>0</v>
      </c>
      <c r="AO533" s="81">
        <v>0</v>
      </c>
      <c r="AP533" s="82"/>
      <c r="AQ533" s="81">
        <v>12</v>
      </c>
      <c r="AR533" s="81">
        <v>7</v>
      </c>
      <c r="AS533" s="81">
        <v>0</v>
      </c>
      <c r="AT533" s="81">
        <v>0</v>
      </c>
      <c r="AU533" s="81">
        <v>0</v>
      </c>
      <c r="AV533" s="81">
        <v>0</v>
      </c>
      <c r="AW533" s="81" t="s">
        <v>564</v>
      </c>
      <c r="AX533" s="82"/>
      <c r="AY533" s="81">
        <v>70.599999999999994</v>
      </c>
      <c r="AZ533" s="81">
        <v>1971.5</v>
      </c>
      <c r="BA533" s="81">
        <v>0</v>
      </c>
      <c r="BB533" s="81">
        <v>0</v>
      </c>
      <c r="BC533" s="81">
        <v>0</v>
      </c>
      <c r="BD533" s="81">
        <v>0</v>
      </c>
      <c r="BE533" s="81" t="s">
        <v>564</v>
      </c>
      <c r="BF533" s="82"/>
      <c r="BG533" s="81">
        <v>0</v>
      </c>
      <c r="BH533" s="81">
        <v>0</v>
      </c>
      <c r="BI533" s="81">
        <v>22.629000000000001</v>
      </c>
      <c r="BJ533" s="81">
        <v>153.23699999999999</v>
      </c>
      <c r="BK533" s="81">
        <v>0</v>
      </c>
      <c r="BL533" s="81">
        <v>0</v>
      </c>
      <c r="BM533" s="82"/>
      <c r="BN533" s="81">
        <v>0</v>
      </c>
      <c r="BO533" s="81">
        <v>0</v>
      </c>
      <c r="BP533" s="81">
        <v>1</v>
      </c>
      <c r="BQ533" s="81">
        <v>1</v>
      </c>
      <c r="BR533" s="81">
        <v>0</v>
      </c>
      <c r="BS533" s="81">
        <v>0</v>
      </c>
      <c r="BT533"/>
      <c r="BU533" s="80">
        <v>172.67500000000001</v>
      </c>
      <c r="BV533" s="80">
        <v>0</v>
      </c>
      <c r="BW533" s="80">
        <v>0</v>
      </c>
      <c r="BX533" s="80">
        <v>0</v>
      </c>
      <c r="BY533" s="80">
        <v>3.1909999999999998</v>
      </c>
      <c r="BZ533" s="80">
        <v>0</v>
      </c>
      <c r="CA533" s="80">
        <v>0</v>
      </c>
      <c r="CB533" s="80">
        <v>0</v>
      </c>
      <c r="CC533" s="80">
        <v>0</v>
      </c>
    </row>
    <row r="534" spans="1:81">
      <c r="A534" s="80" t="s">
        <v>2385</v>
      </c>
      <c r="B534" s="80">
        <v>472</v>
      </c>
      <c r="C534" s="80">
        <v>13</v>
      </c>
      <c r="D534" s="80">
        <v>28</v>
      </c>
      <c r="E534" s="80">
        <v>2016</v>
      </c>
      <c r="F534" s="80" t="s">
        <v>92</v>
      </c>
      <c r="G534" s="80" t="s">
        <v>1670</v>
      </c>
      <c r="H534" s="80" t="s">
        <v>1671</v>
      </c>
      <c r="I534" s="177"/>
      <c r="J534" s="81">
        <v>62.191399707524717</v>
      </c>
      <c r="K534" s="81">
        <v>1.5863122435379888</v>
      </c>
      <c r="L534" s="81">
        <v>3.8407347355718495</v>
      </c>
      <c r="M534" s="81">
        <v>7.6886973362007405</v>
      </c>
      <c r="N534" s="81">
        <v>15.256589630985046</v>
      </c>
      <c r="O534" s="81">
        <v>5.3610197336253291</v>
      </c>
      <c r="P534" s="81">
        <v>5.8158901550706794</v>
      </c>
      <c r="Q534" s="81">
        <v>0.39892969330417671</v>
      </c>
      <c r="R534" s="81">
        <v>0</v>
      </c>
      <c r="S534" s="81">
        <v>0.56755159103650488</v>
      </c>
      <c r="T534" s="82"/>
      <c r="U534" s="81">
        <v>2362409</v>
      </c>
      <c r="V534" s="81">
        <v>520</v>
      </c>
      <c r="W534" s="81">
        <v>74</v>
      </c>
      <c r="X534" s="81">
        <v>1481</v>
      </c>
      <c r="Y534" s="81">
        <v>2869</v>
      </c>
      <c r="Z534" s="81">
        <v>3153</v>
      </c>
      <c r="AA534" s="81">
        <v>1197</v>
      </c>
      <c r="AB534" s="81">
        <v>5648</v>
      </c>
      <c r="AC534" s="81">
        <v>0</v>
      </c>
      <c r="AD534" s="81">
        <v>0.56755159103650488</v>
      </c>
      <c r="AE534" s="82"/>
      <c r="AF534" s="81">
        <v>19488683.347355761</v>
      </c>
      <c r="AG534" s="81">
        <v>1067954.162326775</v>
      </c>
      <c r="AH534" s="81">
        <v>391412.73811578151</v>
      </c>
      <c r="AI534" s="81">
        <v>9402319.6367078722</v>
      </c>
      <c r="AJ534" s="81">
        <v>12325784.032527139</v>
      </c>
      <c r="AK534" s="81">
        <v>0</v>
      </c>
      <c r="AL534" s="81">
        <v>0</v>
      </c>
      <c r="AM534" s="81">
        <v>774636.05655123771</v>
      </c>
      <c r="AN534" s="81">
        <v>0</v>
      </c>
      <c r="AO534" s="81">
        <v>0</v>
      </c>
      <c r="AP534" s="82"/>
      <c r="AQ534" s="81">
        <v>15</v>
      </c>
      <c r="AR534" s="81">
        <v>7</v>
      </c>
      <c r="AS534" s="81">
        <v>0</v>
      </c>
      <c r="AT534" s="81">
        <v>0</v>
      </c>
      <c r="AU534" s="81">
        <v>0</v>
      </c>
      <c r="AV534" s="81">
        <v>0</v>
      </c>
      <c r="AW534" s="81" t="s">
        <v>564</v>
      </c>
      <c r="AX534" s="82"/>
      <c r="AY534" s="81">
        <v>99.4</v>
      </c>
      <c r="AZ534" s="81">
        <v>1971.5</v>
      </c>
      <c r="BA534" s="81">
        <v>0</v>
      </c>
      <c r="BB534" s="81">
        <v>0</v>
      </c>
      <c r="BC534" s="81">
        <v>0</v>
      </c>
      <c r="BD534" s="81">
        <v>0</v>
      </c>
      <c r="BE534" s="81" t="s">
        <v>564</v>
      </c>
      <c r="BF534" s="82"/>
      <c r="BG534" s="81">
        <v>0</v>
      </c>
      <c r="BH534" s="81">
        <v>0</v>
      </c>
      <c r="BI534" s="81">
        <v>22.306999999999999</v>
      </c>
      <c r="BJ534" s="81">
        <v>166.39500000000001</v>
      </c>
      <c r="BK534" s="81">
        <v>0</v>
      </c>
      <c r="BL534" s="81">
        <v>0</v>
      </c>
      <c r="BM534" s="82"/>
      <c r="BN534" s="81">
        <v>0</v>
      </c>
      <c r="BO534" s="81">
        <v>0</v>
      </c>
      <c r="BP534" s="81">
        <v>1</v>
      </c>
      <c r="BQ534" s="81">
        <v>1</v>
      </c>
      <c r="BR534" s="81">
        <v>0</v>
      </c>
      <c r="BS534" s="81">
        <v>0</v>
      </c>
      <c r="BT534"/>
      <c r="BU534" s="80">
        <v>185.45</v>
      </c>
      <c r="BV534" s="80">
        <v>0</v>
      </c>
      <c r="BW534" s="80">
        <v>0</v>
      </c>
      <c r="BX534" s="80">
        <v>0</v>
      </c>
      <c r="BY534" s="80">
        <v>3.2519999999999998</v>
      </c>
      <c r="BZ534" s="80">
        <v>0</v>
      </c>
      <c r="CA534" s="80">
        <v>0</v>
      </c>
      <c r="CB534" s="80">
        <v>0</v>
      </c>
      <c r="CC534" s="80">
        <v>0</v>
      </c>
    </row>
    <row r="535" spans="1:81">
      <c r="A535" s="80" t="s">
        <v>2386</v>
      </c>
      <c r="B535" s="80">
        <v>473</v>
      </c>
      <c r="C535" s="80">
        <v>14</v>
      </c>
      <c r="D535" s="80">
        <v>28</v>
      </c>
      <c r="E535" s="80">
        <v>2017</v>
      </c>
      <c r="F535" s="80" t="s">
        <v>71</v>
      </c>
      <c r="G535" s="80" t="s">
        <v>1670</v>
      </c>
      <c r="H535" s="80" t="s">
        <v>1671</v>
      </c>
      <c r="I535" s="177"/>
      <c r="J535" s="81">
        <v>65.398900330542688</v>
      </c>
      <c r="K535" s="81">
        <v>1.6209735975108797</v>
      </c>
      <c r="L535" s="81">
        <v>3.4670698645985785</v>
      </c>
      <c r="M535" s="81">
        <v>7.7093797051120792</v>
      </c>
      <c r="N535" s="81">
        <v>14.736916279862028</v>
      </c>
      <c r="O535" s="81">
        <v>5.2701955715253863</v>
      </c>
      <c r="P535" s="81">
        <v>5.7162853000648894</v>
      </c>
      <c r="Q535" s="81">
        <v>0.37749774154934046</v>
      </c>
      <c r="R535" s="81">
        <v>0</v>
      </c>
      <c r="S535" s="81">
        <v>0.50084068193250009</v>
      </c>
      <c r="T535" s="82"/>
      <c r="U535" s="81">
        <v>2444455</v>
      </c>
      <c r="V535" s="81">
        <v>520</v>
      </c>
      <c r="W535" s="81">
        <v>74</v>
      </c>
      <c r="X535" s="81">
        <v>1481</v>
      </c>
      <c r="Y535" s="81">
        <v>2832</v>
      </c>
      <c r="Z535" s="81">
        <v>3151</v>
      </c>
      <c r="AA535" s="81">
        <v>1184</v>
      </c>
      <c r="AB535" s="81">
        <v>5527</v>
      </c>
      <c r="AC535" s="81">
        <v>0</v>
      </c>
      <c r="AD535" s="81">
        <v>0.50084068193250009</v>
      </c>
      <c r="AE535" s="82"/>
      <c r="AF535" s="81">
        <v>19815420.513473701</v>
      </c>
      <c r="AG535" s="81">
        <v>1071057.1545850281</v>
      </c>
      <c r="AH535" s="81">
        <v>478152.07231852767</v>
      </c>
      <c r="AI535" s="81">
        <v>9169700.3304760847</v>
      </c>
      <c r="AJ535" s="81">
        <v>10662256.89310753</v>
      </c>
      <c r="AK535" s="81">
        <v>0</v>
      </c>
      <c r="AL535" s="81">
        <v>0</v>
      </c>
      <c r="AM535" s="81">
        <v>759226.75778359664</v>
      </c>
      <c r="AN535" s="81">
        <v>0</v>
      </c>
      <c r="AO535" s="81">
        <v>0</v>
      </c>
      <c r="AP535" s="82"/>
      <c r="AQ535" s="81">
        <v>16</v>
      </c>
      <c r="AR535" s="81">
        <v>7</v>
      </c>
      <c r="AS535" s="81">
        <v>0</v>
      </c>
      <c r="AT535" s="81">
        <v>0</v>
      </c>
      <c r="AU535" s="81">
        <v>0</v>
      </c>
      <c r="AV535" s="81">
        <v>0</v>
      </c>
      <c r="AW535" s="81" t="s">
        <v>564</v>
      </c>
      <c r="AX535" s="82"/>
      <c r="AY535" s="81">
        <v>104.2</v>
      </c>
      <c r="AZ535" s="81">
        <v>1971.5</v>
      </c>
      <c r="BA535" s="81">
        <v>0</v>
      </c>
      <c r="BB535" s="81">
        <v>0</v>
      </c>
      <c r="BC535" s="81">
        <v>0</v>
      </c>
      <c r="BD535" s="81">
        <v>0</v>
      </c>
      <c r="BE535" s="81" t="s">
        <v>564</v>
      </c>
      <c r="BF535" s="82"/>
      <c r="BG535" s="81">
        <v>0</v>
      </c>
      <c r="BH535" s="81">
        <v>0</v>
      </c>
      <c r="BI535" s="81">
        <v>23.061</v>
      </c>
      <c r="BJ535" s="81">
        <v>144.38200000000001</v>
      </c>
      <c r="BK535" s="81">
        <v>0</v>
      </c>
      <c r="BL535" s="81">
        <v>0</v>
      </c>
      <c r="BM535" s="82"/>
      <c r="BN535" s="81">
        <v>0</v>
      </c>
      <c r="BO535" s="81">
        <v>0</v>
      </c>
      <c r="BP535" s="81">
        <v>1</v>
      </c>
      <c r="BQ535" s="81">
        <v>1</v>
      </c>
      <c r="BR535" s="81">
        <v>0</v>
      </c>
      <c r="BS535" s="81">
        <v>0</v>
      </c>
      <c r="BT535"/>
      <c r="BU535" s="80">
        <v>167.44300000000001</v>
      </c>
      <c r="BV535" s="80">
        <v>0</v>
      </c>
      <c r="BW535" s="80">
        <v>0</v>
      </c>
      <c r="BX535" s="80">
        <v>0</v>
      </c>
      <c r="BY535" s="80">
        <v>0</v>
      </c>
      <c r="BZ535" s="80">
        <v>0</v>
      </c>
      <c r="CA535" s="80">
        <v>0</v>
      </c>
      <c r="CB535" s="80">
        <v>0</v>
      </c>
      <c r="CC535" s="80">
        <v>0</v>
      </c>
    </row>
    <row r="536" spans="1:81">
      <c r="A536" s="80" t="s">
        <v>2387</v>
      </c>
      <c r="B536" s="80">
        <v>474</v>
      </c>
      <c r="C536" s="80">
        <v>15</v>
      </c>
      <c r="D536" s="80">
        <v>28</v>
      </c>
      <c r="E536" s="80">
        <v>2018</v>
      </c>
      <c r="F536" s="80" t="s">
        <v>93</v>
      </c>
      <c r="G536" s="80" t="s">
        <v>1670</v>
      </c>
      <c r="H536" s="80" t="s">
        <v>1671</v>
      </c>
      <c r="I536" s="177"/>
      <c r="J536" s="81">
        <v>73.929892904048543</v>
      </c>
      <c r="K536" s="81">
        <v>1.5086873719137386</v>
      </c>
      <c r="L536" s="81">
        <v>3.1805900299547116</v>
      </c>
      <c r="M536" s="81">
        <v>7.7474029546609078</v>
      </c>
      <c r="N536" s="81">
        <v>13.486583382887552</v>
      </c>
      <c r="O536" s="81">
        <v>5.1580511107668965</v>
      </c>
      <c r="P536" s="81">
        <v>5.7836610537667603</v>
      </c>
      <c r="Q536" s="81">
        <v>0.34446793346098337</v>
      </c>
      <c r="R536" s="81">
        <v>0</v>
      </c>
      <c r="S536" s="81">
        <v>0.53251895009277606</v>
      </c>
      <c r="T536" s="82"/>
      <c r="U536" s="81">
        <v>2887346</v>
      </c>
      <c r="V536" s="81">
        <v>520</v>
      </c>
      <c r="W536" s="81">
        <v>74</v>
      </c>
      <c r="X536" s="81">
        <v>1481</v>
      </c>
      <c r="Y536" s="81">
        <v>2815</v>
      </c>
      <c r="Z536" s="81">
        <v>3143</v>
      </c>
      <c r="AA536" s="81">
        <v>1210</v>
      </c>
      <c r="AB536" s="81">
        <v>5435</v>
      </c>
      <c r="AC536" s="81">
        <v>0</v>
      </c>
      <c r="AD536" s="81">
        <v>0.53251895009277606</v>
      </c>
      <c r="AE536" s="82"/>
      <c r="AF536" s="81">
        <v>23495124.544933561</v>
      </c>
      <c r="AG536" s="81">
        <v>969050.50460520887</v>
      </c>
      <c r="AH536" s="81">
        <v>450658.38699421001</v>
      </c>
      <c r="AI536" s="81">
        <v>9373306.7821905334</v>
      </c>
      <c r="AJ536" s="81">
        <v>10271589.68680856</v>
      </c>
      <c r="AK536" s="81">
        <v>0</v>
      </c>
      <c r="AL536" s="81">
        <v>0</v>
      </c>
      <c r="AM536" s="81">
        <v>748133.78671781148</v>
      </c>
      <c r="AN536" s="81">
        <v>0</v>
      </c>
      <c r="AO536" s="81">
        <v>0</v>
      </c>
      <c r="AP536" s="82"/>
      <c r="AQ536" s="81">
        <v>20</v>
      </c>
      <c r="AR536" s="81">
        <v>8</v>
      </c>
      <c r="AS536" s="81">
        <v>0</v>
      </c>
      <c r="AT536" s="81">
        <v>0</v>
      </c>
      <c r="AU536" s="81">
        <v>0</v>
      </c>
      <c r="AV536" s="81">
        <v>0</v>
      </c>
      <c r="AW536" s="81" t="s">
        <v>564</v>
      </c>
      <c r="AX536" s="82"/>
      <c r="AY536" s="81">
        <v>126.8</v>
      </c>
      <c r="AZ536" s="81">
        <v>2000</v>
      </c>
      <c r="BA536" s="81">
        <v>0</v>
      </c>
      <c r="BB536" s="81">
        <v>0</v>
      </c>
      <c r="BC536" s="81">
        <v>0</v>
      </c>
      <c r="BD536" s="81">
        <v>0</v>
      </c>
      <c r="BE536" s="81" t="s">
        <v>564</v>
      </c>
      <c r="BF536" s="82"/>
      <c r="BG536" s="81">
        <v>0</v>
      </c>
      <c r="BH536" s="81">
        <v>0</v>
      </c>
      <c r="BI536" s="81">
        <v>26.129000000000001</v>
      </c>
      <c r="BJ536" s="81">
        <v>178.16200000000001</v>
      </c>
      <c r="BK536" s="81">
        <v>0</v>
      </c>
      <c r="BL536" s="81">
        <v>0</v>
      </c>
      <c r="BM536" s="82"/>
      <c r="BN536" s="81">
        <v>0</v>
      </c>
      <c r="BO536" s="81">
        <v>0</v>
      </c>
      <c r="BP536" s="81">
        <v>1</v>
      </c>
      <c r="BQ536" s="81">
        <v>1</v>
      </c>
      <c r="BR536" s="81">
        <v>0</v>
      </c>
      <c r="BS536" s="81">
        <v>0</v>
      </c>
      <c r="BT536"/>
      <c r="BU536" s="80">
        <v>200.822</v>
      </c>
      <c r="BV536" s="80">
        <v>0</v>
      </c>
      <c r="BW536" s="80">
        <v>0</v>
      </c>
      <c r="BX536" s="80">
        <v>0</v>
      </c>
      <c r="BY536" s="80">
        <v>3.4689999999999999</v>
      </c>
      <c r="BZ536" s="80">
        <v>0</v>
      </c>
      <c r="CA536" s="80">
        <v>0</v>
      </c>
      <c r="CB536" s="80">
        <v>0</v>
      </c>
      <c r="CC536" s="80">
        <v>0</v>
      </c>
    </row>
    <row r="537" spans="1:81">
      <c r="A537" s="80" t="s">
        <v>2388</v>
      </c>
      <c r="B537" s="80">
        <v>475</v>
      </c>
      <c r="C537" s="80">
        <v>16</v>
      </c>
      <c r="D537" s="80">
        <v>28</v>
      </c>
      <c r="E537" s="80">
        <v>2019</v>
      </c>
      <c r="F537" s="80" t="s">
        <v>73</v>
      </c>
      <c r="G537" s="80" t="s">
        <v>1670</v>
      </c>
      <c r="H537" s="80" t="s">
        <v>1671</v>
      </c>
      <c r="I537" s="177"/>
      <c r="J537" s="81">
        <v>65.46255378461025</v>
      </c>
      <c r="K537" s="81">
        <v>1.3999507886157656</v>
      </c>
      <c r="L537" s="81">
        <v>3.1948401585413864</v>
      </c>
      <c r="M537" s="81">
        <v>6.9501239373685211</v>
      </c>
      <c r="N537" s="81">
        <v>13.551291169321521</v>
      </c>
      <c r="O537" s="81">
        <v>4.9323674496140084</v>
      </c>
      <c r="P537" s="81">
        <v>4.9652235681711154</v>
      </c>
      <c r="Q537" s="81">
        <v>0.32921639422742344</v>
      </c>
      <c r="R537" s="81">
        <v>0</v>
      </c>
      <c r="S537" s="81">
        <v>0.47174299439469125</v>
      </c>
      <c r="T537" s="82"/>
      <c r="U537" s="81">
        <v>2689470</v>
      </c>
      <c r="V537" s="81">
        <v>520</v>
      </c>
      <c r="W537" s="81">
        <v>74</v>
      </c>
      <c r="X537" s="81">
        <v>1481</v>
      </c>
      <c r="Y537" s="81">
        <v>2794</v>
      </c>
      <c r="Z537" s="81">
        <v>3088</v>
      </c>
      <c r="AA537" s="81">
        <v>1031</v>
      </c>
      <c r="AB537" s="81">
        <v>5335</v>
      </c>
      <c r="AC537" s="81">
        <v>0</v>
      </c>
      <c r="AD537" s="81">
        <v>0.47174299439469131</v>
      </c>
      <c r="AE537" s="82"/>
      <c r="AF537" s="81">
        <v>21474961.026156601</v>
      </c>
      <c r="AG537" s="81">
        <v>968763.54155461129</v>
      </c>
      <c r="AH537" s="81">
        <v>486576.4453241445</v>
      </c>
      <c r="AI537" s="81">
        <v>9185062.5193242449</v>
      </c>
      <c r="AJ537" s="81">
        <v>10368709.140939767</v>
      </c>
      <c r="AK537" s="81">
        <v>0</v>
      </c>
      <c r="AL537" s="81">
        <v>0</v>
      </c>
      <c r="AM537" s="81">
        <v>726586.83814150246</v>
      </c>
      <c r="AN537" s="81">
        <v>0</v>
      </c>
      <c r="AO537" s="81">
        <v>0</v>
      </c>
      <c r="AP537" s="82"/>
      <c r="AQ537" s="81">
        <v>24</v>
      </c>
      <c r="AR537" s="81">
        <v>8</v>
      </c>
      <c r="AS537" s="81">
        <v>0</v>
      </c>
      <c r="AT537" s="81">
        <v>0</v>
      </c>
      <c r="AU537" s="81">
        <v>0</v>
      </c>
      <c r="AV537" s="81">
        <v>0</v>
      </c>
      <c r="AW537" s="81" t="s">
        <v>564</v>
      </c>
      <c r="AX537" s="82"/>
      <c r="AY537" s="81">
        <v>151.5</v>
      </c>
      <c r="AZ537" s="81">
        <v>2000.3</v>
      </c>
      <c r="BA537" s="81">
        <v>0</v>
      </c>
      <c r="BB537" s="81">
        <v>0</v>
      </c>
      <c r="BC537" s="81">
        <v>0</v>
      </c>
      <c r="BD537" s="81">
        <v>0</v>
      </c>
      <c r="BE537" s="81" t="s">
        <v>564</v>
      </c>
      <c r="BF537" s="82"/>
      <c r="BG537" s="81">
        <v>0</v>
      </c>
      <c r="BH537" s="81">
        <v>0</v>
      </c>
      <c r="BI537" s="81">
        <v>23.3</v>
      </c>
      <c r="BJ537" s="81">
        <v>4.7759999999999998</v>
      </c>
      <c r="BK537" s="81">
        <v>0</v>
      </c>
      <c r="BL537" s="81">
        <v>0</v>
      </c>
      <c r="BM537" s="82"/>
      <c r="BN537" s="81">
        <v>0</v>
      </c>
      <c r="BO537" s="81">
        <v>0</v>
      </c>
      <c r="BP537" s="81">
        <v>1</v>
      </c>
      <c r="BQ537" s="81">
        <v>1</v>
      </c>
      <c r="BR537" s="81">
        <v>0</v>
      </c>
      <c r="BS537" s="81">
        <v>0</v>
      </c>
      <c r="BT537"/>
      <c r="BU537" s="80">
        <v>28.076000000000001</v>
      </c>
      <c r="BV537" s="80">
        <v>0</v>
      </c>
      <c r="BW537" s="80">
        <v>0</v>
      </c>
      <c r="BX537" s="80">
        <v>0</v>
      </c>
      <c r="BY537" s="80">
        <v>0</v>
      </c>
      <c r="BZ537" s="80">
        <v>0</v>
      </c>
      <c r="CA537" s="80">
        <v>0</v>
      </c>
      <c r="CB537" s="80">
        <v>0</v>
      </c>
      <c r="CC537" s="80">
        <v>0</v>
      </c>
    </row>
    <row r="538" spans="1:81">
      <c r="A538" s="80" t="s">
        <v>2389</v>
      </c>
      <c r="B538" s="80">
        <v>476</v>
      </c>
      <c r="C538" s="80">
        <v>17</v>
      </c>
      <c r="D538" s="80">
        <v>28</v>
      </c>
      <c r="E538" s="80">
        <v>2020</v>
      </c>
      <c r="F538" s="80" t="s">
        <v>218</v>
      </c>
      <c r="G538" s="80" t="s">
        <v>1670</v>
      </c>
      <c r="H538" s="80" t="s">
        <v>1671</v>
      </c>
      <c r="I538" s="177"/>
      <c r="J538" s="81">
        <v>53.914561039773638</v>
      </c>
      <c r="K538" s="81">
        <v>1.3269182068649374</v>
      </c>
      <c r="L538" s="81">
        <v>5.781949547938007</v>
      </c>
      <c r="M538" s="81">
        <v>5.7970659445434478</v>
      </c>
      <c r="N538" s="81">
        <v>12.287160610825973</v>
      </c>
      <c r="O538" s="81">
        <v>4.318652955568373</v>
      </c>
      <c r="P538" s="81">
        <v>5.4520808135268037</v>
      </c>
      <c r="Q538" s="81">
        <v>0.30867220045825677</v>
      </c>
      <c r="R538" s="81">
        <v>0</v>
      </c>
      <c r="S538" s="81">
        <v>0.55198513028747775</v>
      </c>
      <c r="T538" s="82"/>
      <c r="U538" s="81">
        <v>2510933</v>
      </c>
      <c r="V538" s="81">
        <v>456</v>
      </c>
      <c r="W538" s="81">
        <v>119</v>
      </c>
      <c r="X538" s="81">
        <v>1299</v>
      </c>
      <c r="Y538" s="81">
        <v>2764</v>
      </c>
      <c r="Z538" s="81">
        <v>3086</v>
      </c>
      <c r="AA538" s="81">
        <v>1230</v>
      </c>
      <c r="AB538" s="81">
        <v>5235</v>
      </c>
      <c r="AC538" s="81">
        <v>0</v>
      </c>
      <c r="AD538" s="81">
        <v>0.55198513028747775</v>
      </c>
      <c r="AE538" s="82"/>
      <c r="AF538" s="81">
        <v>19605132.43747177</v>
      </c>
      <c r="AG538" s="81">
        <v>850157.2859002006</v>
      </c>
      <c r="AH538" s="81">
        <v>847913.00297159189</v>
      </c>
      <c r="AI538" s="81">
        <v>7458444.4738255646</v>
      </c>
      <c r="AJ538" s="81">
        <v>10471743.5345788</v>
      </c>
      <c r="AK538" s="81"/>
      <c r="AL538" s="81"/>
      <c r="AM538" s="81">
        <v>683225.66206308885</v>
      </c>
      <c r="AN538" s="81"/>
      <c r="AO538" s="81"/>
      <c r="AP538" s="82"/>
      <c r="AQ538" s="81">
        <v>26</v>
      </c>
      <c r="AR538" s="81">
        <v>10</v>
      </c>
      <c r="AS538" s="81">
        <v>0</v>
      </c>
      <c r="AT538" s="81">
        <v>0</v>
      </c>
      <c r="AU538" s="81">
        <v>0</v>
      </c>
      <c r="AV538" s="81">
        <v>0</v>
      </c>
      <c r="AW538" s="81">
        <v>0</v>
      </c>
      <c r="AX538" s="82"/>
      <c r="AY538" s="81">
        <v>164.5</v>
      </c>
      <c r="AZ538" s="81">
        <v>2099.3000000000002</v>
      </c>
      <c r="BA538" s="81">
        <v>0</v>
      </c>
      <c r="BB538" s="81">
        <v>0</v>
      </c>
      <c r="BC538" s="81">
        <v>0</v>
      </c>
      <c r="BD538" s="81">
        <v>0</v>
      </c>
      <c r="BE538" s="81">
        <v>0</v>
      </c>
      <c r="BF538" s="82"/>
      <c r="BG538" s="81">
        <v>0</v>
      </c>
      <c r="BH538" s="81">
        <v>0</v>
      </c>
      <c r="BI538" s="81">
        <v>20.399000000000001</v>
      </c>
      <c r="BJ538" s="81">
        <v>0.88100000000000001</v>
      </c>
      <c r="BK538" s="81">
        <v>0</v>
      </c>
      <c r="BL538" s="81">
        <v>0</v>
      </c>
      <c r="BM538" s="82"/>
      <c r="BN538" s="81">
        <v>0</v>
      </c>
      <c r="BO538" s="81">
        <v>0</v>
      </c>
      <c r="BP538" s="81">
        <v>1</v>
      </c>
      <c r="BQ538" s="81">
        <v>1</v>
      </c>
      <c r="BR538" s="81">
        <v>0</v>
      </c>
      <c r="BS538" s="81">
        <v>0</v>
      </c>
      <c r="BT538"/>
      <c r="BU538" s="80">
        <v>21.28</v>
      </c>
      <c r="BV538" s="80">
        <v>0</v>
      </c>
      <c r="BW538" s="80">
        <v>0</v>
      </c>
      <c r="BX538" s="80">
        <v>0</v>
      </c>
      <c r="BY538" s="80">
        <v>0</v>
      </c>
      <c r="BZ538" s="80">
        <v>0</v>
      </c>
      <c r="CA538" s="80">
        <v>0</v>
      </c>
      <c r="CB538" s="80">
        <v>0</v>
      </c>
      <c r="CC538" s="80">
        <v>0</v>
      </c>
    </row>
    <row r="539" spans="1:81">
      <c r="A539" s="80" t="s">
        <v>1676</v>
      </c>
      <c r="B539" s="80">
        <v>476</v>
      </c>
      <c r="C539" s="80">
        <v>18</v>
      </c>
      <c r="D539" s="80">
        <v>28</v>
      </c>
      <c r="E539" s="80">
        <v>2021</v>
      </c>
      <c r="F539" s="80" t="s">
        <v>75</v>
      </c>
      <c r="G539" s="174" t="s">
        <v>1670</v>
      </c>
      <c r="H539" s="80" t="s">
        <v>1671</v>
      </c>
      <c r="I539" s="177"/>
      <c r="J539" s="81">
        <v>62.595256245362101</v>
      </c>
      <c r="K539" s="81">
        <v>1.2781905630591948</v>
      </c>
      <c r="L539" s="81">
        <v>5.2765432307903177</v>
      </c>
      <c r="M539" s="81">
        <v>5.8552209202395176</v>
      </c>
      <c r="N539" s="81">
        <v>11.452086632579032</v>
      </c>
      <c r="O539" s="81">
        <v>4.1085258120732204</v>
      </c>
      <c r="P539" s="81">
        <v>5.5725278838430352</v>
      </c>
      <c r="Q539" s="81">
        <v>0.30372425451224011</v>
      </c>
      <c r="R539" s="81">
        <v>0</v>
      </c>
      <c r="S539" s="81">
        <v>0.48414716063154412</v>
      </c>
      <c r="T539" s="82"/>
      <c r="U539" s="81">
        <v>2993725</v>
      </c>
      <c r="V539" s="81">
        <v>456</v>
      </c>
      <c r="W539" s="81">
        <v>119</v>
      </c>
      <c r="X539" s="81">
        <v>1299</v>
      </c>
      <c r="Y539" s="81">
        <v>2712</v>
      </c>
      <c r="Z539" s="81">
        <v>3023</v>
      </c>
      <c r="AA539" s="81">
        <v>1226</v>
      </c>
      <c r="AB539" s="81">
        <v>5090</v>
      </c>
      <c r="AC539" s="81">
        <v>0</v>
      </c>
      <c r="AD539" s="81">
        <v>0.48414716063154412</v>
      </c>
      <c r="AE539" s="82"/>
      <c r="AF539" s="81">
        <v>22930644.894301336</v>
      </c>
      <c r="AG539" s="81">
        <v>864838.1677660268</v>
      </c>
      <c r="AH539" s="81">
        <v>760203.35263212607</v>
      </c>
      <c r="AI539" s="81">
        <v>8138264.7915784679</v>
      </c>
      <c r="AJ539" s="81">
        <v>10012971.676563792</v>
      </c>
      <c r="AK539" s="81">
        <v>0</v>
      </c>
      <c r="AL539" s="81">
        <v>0</v>
      </c>
      <c r="AM539" s="81">
        <v>668133.18894171691</v>
      </c>
      <c r="AN539" s="81">
        <v>0</v>
      </c>
      <c r="AO539" s="81">
        <v>0</v>
      </c>
      <c r="AP539" s="82"/>
      <c r="AQ539" s="81">
        <v>31</v>
      </c>
      <c r="AR539" s="81">
        <v>11</v>
      </c>
      <c r="AS539" s="81">
        <v>0</v>
      </c>
      <c r="AT539" s="81">
        <v>0</v>
      </c>
      <c r="AU539" s="81">
        <v>0</v>
      </c>
      <c r="AV539" s="81">
        <v>0</v>
      </c>
      <c r="AW539" s="81"/>
      <c r="AX539" s="82"/>
      <c r="AY539" s="81">
        <v>212.9</v>
      </c>
      <c r="AZ539" s="81">
        <v>2148.8000000000002</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1669</v>
      </c>
      <c r="B540" s="80">
        <v>476</v>
      </c>
      <c r="C540" s="80">
        <v>19</v>
      </c>
      <c r="D540" s="80">
        <v>28</v>
      </c>
      <c r="E540" s="80">
        <v>2022</v>
      </c>
      <c r="F540" s="80" t="s">
        <v>568</v>
      </c>
      <c r="G540" s="174" t="s">
        <v>1670</v>
      </c>
      <c r="H540" s="80" t="s">
        <v>1671</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36</v>
      </c>
      <c r="AR540" s="81">
        <v>11</v>
      </c>
      <c r="AS540" s="81">
        <v>0</v>
      </c>
      <c r="AT540" s="81">
        <v>0</v>
      </c>
      <c r="AU540" s="81">
        <v>0</v>
      </c>
      <c r="AV540" s="81">
        <v>0</v>
      </c>
      <c r="AW540" s="81"/>
      <c r="AX540" s="82"/>
      <c r="AY540" s="81">
        <v>247.8</v>
      </c>
      <c r="AZ540" s="81">
        <v>2148.8000000000002</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2390</v>
      </c>
      <c r="B541" s="80">
        <v>86</v>
      </c>
      <c r="C541" s="80">
        <v>1</v>
      </c>
      <c r="D541" s="80">
        <v>6</v>
      </c>
      <c r="E541" s="80">
        <v>1990</v>
      </c>
      <c r="F541" s="80" t="s">
        <v>562</v>
      </c>
      <c r="G541" s="80" t="s">
        <v>1699</v>
      </c>
      <c r="H541" s="80" t="s">
        <v>1700</v>
      </c>
      <c r="I541" s="177"/>
      <c r="J541" s="81">
        <v>52.482343993193901</v>
      </c>
      <c r="K541" s="81">
        <v>2.5250027155841721</v>
      </c>
      <c r="L541" s="81">
        <v>36.250108845274269</v>
      </c>
      <c r="M541" s="81">
        <v>4.9981245318075045</v>
      </c>
      <c r="N541" s="81">
        <v>11.452545215976361</v>
      </c>
      <c r="O541" s="81">
        <v>6.7345520250100357</v>
      </c>
      <c r="P541" s="81">
        <v>10.8108734369165</v>
      </c>
      <c r="Q541" s="81">
        <v>0.45021732133639603</v>
      </c>
      <c r="R541" s="81">
        <v>0</v>
      </c>
      <c r="S541" s="81">
        <v>0.36661746115588018</v>
      </c>
      <c r="T541" s="82"/>
      <c r="U541" s="81">
        <v>1473518</v>
      </c>
      <c r="V541" s="81">
        <v>462</v>
      </c>
      <c r="W541" s="81">
        <v>424</v>
      </c>
      <c r="X541" s="81">
        <v>1676</v>
      </c>
      <c r="Y541" s="81">
        <v>2450</v>
      </c>
      <c r="Z541" s="81">
        <v>2770</v>
      </c>
      <c r="AA541" s="81">
        <v>2625</v>
      </c>
      <c r="AB541" s="81">
        <v>7310</v>
      </c>
      <c r="AC541" s="81">
        <v>0</v>
      </c>
      <c r="AD541" s="81">
        <v>0.36661746115588018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2391</v>
      </c>
      <c r="B542" s="80">
        <v>87</v>
      </c>
      <c r="C542" s="80">
        <v>2</v>
      </c>
      <c r="D542" s="80">
        <v>6</v>
      </c>
      <c r="E542" s="80">
        <v>2005</v>
      </c>
      <c r="F542" s="80" t="s">
        <v>565</v>
      </c>
      <c r="G542" s="80" t="s">
        <v>1699</v>
      </c>
      <c r="H542" s="80" t="s">
        <v>1700</v>
      </c>
      <c r="I542" s="177"/>
      <c r="J542" s="81">
        <v>33.964164758294416</v>
      </c>
      <c r="K542" s="81">
        <v>1.1670721876181471</v>
      </c>
      <c r="L542" s="81">
        <v>27.139989530594754</v>
      </c>
      <c r="M542" s="81">
        <v>7.3461895223076166</v>
      </c>
      <c r="N542" s="81">
        <v>11.501956278877834</v>
      </c>
      <c r="O542" s="81">
        <v>7.9921665919012783</v>
      </c>
      <c r="P542" s="81">
        <v>9.3331994709115147</v>
      </c>
      <c r="Q542" s="81">
        <v>0.35831983119866523</v>
      </c>
      <c r="R542" s="81">
        <v>0</v>
      </c>
      <c r="S542" s="81">
        <v>0</v>
      </c>
      <c r="T542" s="82"/>
      <c r="U542" s="81">
        <v>1048996</v>
      </c>
      <c r="V542" s="81">
        <v>356</v>
      </c>
      <c r="W542" s="81">
        <v>241</v>
      </c>
      <c r="X542" s="81">
        <v>1193</v>
      </c>
      <c r="Y542" s="81">
        <v>2345</v>
      </c>
      <c r="Z542" s="81">
        <v>3804</v>
      </c>
      <c r="AA542" s="81">
        <v>1856</v>
      </c>
      <c r="AB542" s="81">
        <v>6082</v>
      </c>
      <c r="AC542" s="81">
        <v>0</v>
      </c>
      <c r="AD542" s="81">
        <v>0</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2392</v>
      </c>
      <c r="B543" s="80">
        <v>88</v>
      </c>
      <c r="C543" s="80">
        <v>3</v>
      </c>
      <c r="D543" s="80">
        <v>6</v>
      </c>
      <c r="E543" s="80">
        <v>2006</v>
      </c>
      <c r="F543" s="80" t="s">
        <v>566</v>
      </c>
      <c r="G543" s="80" t="s">
        <v>1699</v>
      </c>
      <c r="H543" s="80" t="s">
        <v>1700</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2393</v>
      </c>
      <c r="B544" s="80">
        <v>89</v>
      </c>
      <c r="C544" s="80">
        <v>4</v>
      </c>
      <c r="D544" s="80">
        <v>6</v>
      </c>
      <c r="E544" s="80">
        <v>2007</v>
      </c>
      <c r="F544" s="80" t="s">
        <v>567</v>
      </c>
      <c r="G544" s="80" t="s">
        <v>1699</v>
      </c>
      <c r="H544" s="80" t="s">
        <v>1700</v>
      </c>
      <c r="I544" s="177"/>
      <c r="J544" s="81">
        <v>30.850103145799633</v>
      </c>
      <c r="K544" s="81">
        <v>0.96779257607890168</v>
      </c>
      <c r="L544" s="81">
        <v>37.341311541662265</v>
      </c>
      <c r="M544" s="81">
        <v>8.2001649259680036</v>
      </c>
      <c r="N544" s="81">
        <v>11.285871531977357</v>
      </c>
      <c r="O544" s="81">
        <v>7.5324690454748149</v>
      </c>
      <c r="P544" s="81">
        <v>9.2121285443395617</v>
      </c>
      <c r="Q544" s="81">
        <v>0.36626013514471217</v>
      </c>
      <c r="R544" s="81">
        <v>0</v>
      </c>
      <c r="S544" s="81">
        <v>0.80701568114891764</v>
      </c>
      <c r="T544" s="82"/>
      <c r="U544" s="81">
        <v>1013124</v>
      </c>
      <c r="V544" s="81">
        <v>322</v>
      </c>
      <c r="W544" s="81">
        <v>455</v>
      </c>
      <c r="X544" s="81">
        <v>1668</v>
      </c>
      <c r="Y544" s="81">
        <v>2307</v>
      </c>
      <c r="Z544" s="81">
        <v>3727</v>
      </c>
      <c r="AA544" s="81">
        <v>1804</v>
      </c>
      <c r="AB544" s="81">
        <v>5888</v>
      </c>
      <c r="AC544" s="81">
        <v>0</v>
      </c>
      <c r="AD544" s="81">
        <v>0.80701568114891764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2394</v>
      </c>
      <c r="B545" s="80">
        <v>90</v>
      </c>
      <c r="C545" s="80">
        <v>5</v>
      </c>
      <c r="D545" s="80">
        <v>6</v>
      </c>
      <c r="E545" s="80">
        <v>2008</v>
      </c>
      <c r="F545" s="80" t="s">
        <v>84</v>
      </c>
      <c r="G545" s="80" t="s">
        <v>1699</v>
      </c>
      <c r="H545" s="80" t="s">
        <v>1700</v>
      </c>
      <c r="I545" s="177"/>
      <c r="J545" s="81">
        <v>25.267443053534816</v>
      </c>
      <c r="K545" s="81">
        <v>0.84939038809332912</v>
      </c>
      <c r="L545" s="81">
        <v>32.24281318307542</v>
      </c>
      <c r="M545" s="81">
        <v>9.5949870302496425</v>
      </c>
      <c r="N545" s="81">
        <v>11.641051017757189</v>
      </c>
      <c r="O545" s="81">
        <v>7.2321490414741003</v>
      </c>
      <c r="P545" s="81">
        <v>8.9874013248367319</v>
      </c>
      <c r="Q545" s="81">
        <v>0.35850301924798983</v>
      </c>
      <c r="R545" s="81">
        <v>0</v>
      </c>
      <c r="S545" s="81">
        <v>0.75391642066497244</v>
      </c>
      <c r="T545" s="82"/>
      <c r="U545" s="81">
        <v>871850</v>
      </c>
      <c r="V545" s="81">
        <v>322</v>
      </c>
      <c r="W545" s="81">
        <v>455</v>
      </c>
      <c r="X545" s="81">
        <v>1668</v>
      </c>
      <c r="Y545" s="81">
        <v>2348</v>
      </c>
      <c r="Z545" s="81">
        <v>3704</v>
      </c>
      <c r="AA545" s="81">
        <v>1762</v>
      </c>
      <c r="AB545" s="81">
        <v>5858</v>
      </c>
      <c r="AC545" s="81">
        <v>0</v>
      </c>
      <c r="AD545" s="81">
        <v>0.75391642066497244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2395</v>
      </c>
      <c r="B546" s="80">
        <v>91</v>
      </c>
      <c r="C546" s="80">
        <v>6</v>
      </c>
      <c r="D546" s="80">
        <v>6</v>
      </c>
      <c r="E546" s="80">
        <v>2009</v>
      </c>
      <c r="F546" s="80" t="s">
        <v>85</v>
      </c>
      <c r="G546" s="80" t="s">
        <v>1699</v>
      </c>
      <c r="H546" s="80" t="s">
        <v>1700</v>
      </c>
      <c r="I546" s="177"/>
      <c r="J546" s="81">
        <v>24.856305203104434</v>
      </c>
      <c r="K546" s="81">
        <v>0.69566872989557094</v>
      </c>
      <c r="L546" s="81">
        <v>19.726799211497841</v>
      </c>
      <c r="M546" s="81">
        <v>8.1714640199307844</v>
      </c>
      <c r="N546" s="81">
        <v>9.9349620961162177</v>
      </c>
      <c r="O546" s="81">
        <v>7.3369353156217656</v>
      </c>
      <c r="P546" s="81">
        <v>8.7494525628253701</v>
      </c>
      <c r="Q546" s="81">
        <v>0.33830455706789025</v>
      </c>
      <c r="R546" s="81">
        <v>0</v>
      </c>
      <c r="S546" s="81">
        <v>0.86385099272923305</v>
      </c>
      <c r="T546" s="82"/>
      <c r="U546" s="81">
        <v>866120</v>
      </c>
      <c r="V546" s="81">
        <v>323</v>
      </c>
      <c r="W546" s="81">
        <v>319</v>
      </c>
      <c r="X546" s="81">
        <v>1794</v>
      </c>
      <c r="Y546" s="81">
        <v>2333</v>
      </c>
      <c r="Z546" s="81">
        <v>3709</v>
      </c>
      <c r="AA546" s="81">
        <v>1761</v>
      </c>
      <c r="AB546" s="81">
        <v>5803</v>
      </c>
      <c r="AC546" s="81">
        <v>0</v>
      </c>
      <c r="AD546" s="81">
        <v>0.86385099272923305</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2396</v>
      </c>
      <c r="B547" s="80">
        <v>92</v>
      </c>
      <c r="C547" s="80">
        <v>7</v>
      </c>
      <c r="D547" s="80">
        <v>6</v>
      </c>
      <c r="E547" s="80">
        <v>2010</v>
      </c>
      <c r="F547" s="80" t="s">
        <v>86</v>
      </c>
      <c r="G547" s="80" t="s">
        <v>1699</v>
      </c>
      <c r="H547" s="80" t="s">
        <v>1700</v>
      </c>
      <c r="I547" s="177"/>
      <c r="J547" s="81">
        <v>18.378194075669612</v>
      </c>
      <c r="K547" s="81">
        <v>0.72551724867760237</v>
      </c>
      <c r="L547" s="81">
        <v>17.959322448877892</v>
      </c>
      <c r="M547" s="81">
        <v>7.3145999542862024</v>
      </c>
      <c r="N547" s="81">
        <v>9.8439551463948973</v>
      </c>
      <c r="O547" s="81">
        <v>7.3482866080044493</v>
      </c>
      <c r="P547" s="81">
        <v>8.978651063545648</v>
      </c>
      <c r="Q547" s="81">
        <v>0.34892470398418457</v>
      </c>
      <c r="R547" s="81">
        <v>0</v>
      </c>
      <c r="S547" s="81">
        <v>0.87620689909152483</v>
      </c>
      <c r="T547" s="82"/>
      <c r="U547" s="81">
        <v>716863</v>
      </c>
      <c r="V547" s="81">
        <v>323</v>
      </c>
      <c r="W547" s="81">
        <v>319</v>
      </c>
      <c r="X547" s="81">
        <v>1794</v>
      </c>
      <c r="Y547" s="81">
        <v>2351</v>
      </c>
      <c r="Z547" s="81">
        <v>3732</v>
      </c>
      <c r="AA547" s="81">
        <v>1762</v>
      </c>
      <c r="AB547" s="81">
        <v>5735</v>
      </c>
      <c r="AC547" s="81">
        <v>0</v>
      </c>
      <c r="AD547" s="81">
        <v>0.87620689909152483</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2397</v>
      </c>
      <c r="B548" s="80">
        <v>93</v>
      </c>
      <c r="C548" s="80">
        <v>8</v>
      </c>
      <c r="D548" s="80">
        <v>6</v>
      </c>
      <c r="E548" s="80">
        <v>2011</v>
      </c>
      <c r="F548" s="80" t="s">
        <v>87</v>
      </c>
      <c r="G548" s="80" t="s">
        <v>1699</v>
      </c>
      <c r="H548" s="80" t="s">
        <v>1700</v>
      </c>
      <c r="I548" s="177"/>
      <c r="J548" s="81">
        <v>18.787713474586536</v>
      </c>
      <c r="K548" s="81">
        <v>1.0165846163735814</v>
      </c>
      <c r="L548" s="81">
        <v>16.757356447979724</v>
      </c>
      <c r="M548" s="81">
        <v>9.2403962015533203</v>
      </c>
      <c r="N548" s="81">
        <v>11.864079739371999</v>
      </c>
      <c r="O548" s="81">
        <v>7.3423554602901211</v>
      </c>
      <c r="P548" s="81">
        <v>8.6894913409855619</v>
      </c>
      <c r="Q548" s="81">
        <v>0.39980586494791687</v>
      </c>
      <c r="R548" s="81">
        <v>0</v>
      </c>
      <c r="S548" s="81">
        <v>0.83446716754798422</v>
      </c>
      <c r="T548" s="82"/>
      <c r="U548" s="81">
        <v>690183</v>
      </c>
      <c r="V548" s="81">
        <v>323</v>
      </c>
      <c r="W548" s="81">
        <v>319</v>
      </c>
      <c r="X548" s="81">
        <v>1794</v>
      </c>
      <c r="Y548" s="81">
        <v>2354</v>
      </c>
      <c r="Z548" s="81">
        <v>3810</v>
      </c>
      <c r="AA548" s="81">
        <v>1756</v>
      </c>
      <c r="AB548" s="81">
        <v>5697</v>
      </c>
      <c r="AC548" s="81">
        <v>0</v>
      </c>
      <c r="AD548" s="81">
        <v>0.83446716754798422</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2398</v>
      </c>
      <c r="B549" s="80">
        <v>94</v>
      </c>
      <c r="C549" s="80">
        <v>9</v>
      </c>
      <c r="D549" s="80">
        <v>6</v>
      </c>
      <c r="E549" s="80">
        <v>2012</v>
      </c>
      <c r="F549" s="80" t="s">
        <v>88</v>
      </c>
      <c r="G549" s="80" t="s">
        <v>1699</v>
      </c>
      <c r="H549" s="80" t="s">
        <v>1700</v>
      </c>
      <c r="I549" s="177"/>
      <c r="J549" s="81">
        <v>27.316738301727458</v>
      </c>
      <c r="K549" s="81">
        <v>1.1452218877969464</v>
      </c>
      <c r="L549" s="81">
        <v>16.907674362714861</v>
      </c>
      <c r="M549" s="81">
        <v>11.476542722477152</v>
      </c>
      <c r="N549" s="81">
        <v>13.10478093770821</v>
      </c>
      <c r="O549" s="81">
        <v>7.2711933171896455</v>
      </c>
      <c r="P549" s="81">
        <v>8.6891651632553426</v>
      </c>
      <c r="Q549" s="81">
        <v>0.42774602169099746</v>
      </c>
      <c r="R549" s="81">
        <v>0</v>
      </c>
      <c r="S549" s="81">
        <v>0.94648824222534733</v>
      </c>
      <c r="T549" s="82"/>
      <c r="U549" s="81">
        <v>961494</v>
      </c>
      <c r="V549" s="81">
        <v>323</v>
      </c>
      <c r="W549" s="81">
        <v>319</v>
      </c>
      <c r="X549" s="81">
        <v>1794</v>
      </c>
      <c r="Y549" s="81">
        <v>2367</v>
      </c>
      <c r="Z549" s="81">
        <v>3803</v>
      </c>
      <c r="AA549" s="81">
        <v>1746</v>
      </c>
      <c r="AB549" s="81">
        <v>5610</v>
      </c>
      <c r="AC549" s="81">
        <v>0</v>
      </c>
      <c r="AD549" s="81">
        <v>0.94648824222534733</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2399</v>
      </c>
      <c r="B550" s="80">
        <v>95</v>
      </c>
      <c r="C550" s="80">
        <v>10</v>
      </c>
      <c r="D550" s="80">
        <v>6</v>
      </c>
      <c r="E550" s="80">
        <v>2013</v>
      </c>
      <c r="F550" s="80" t="s">
        <v>89</v>
      </c>
      <c r="G550" s="80" t="s">
        <v>1699</v>
      </c>
      <c r="H550" s="80" t="s">
        <v>1700</v>
      </c>
      <c r="I550" s="177"/>
      <c r="J550" s="81">
        <v>26.136552150553321</v>
      </c>
      <c r="K550" s="81">
        <v>0.94652979657777703</v>
      </c>
      <c r="L550" s="81">
        <v>14.930809659821781</v>
      </c>
      <c r="M550" s="81">
        <v>10.673459115395678</v>
      </c>
      <c r="N550" s="81">
        <v>12.668082443960245</v>
      </c>
      <c r="O550" s="81">
        <v>7.0153305828271302</v>
      </c>
      <c r="P550" s="81">
        <v>8.701923548245821</v>
      </c>
      <c r="Q550" s="81">
        <v>0.42994584647616507</v>
      </c>
      <c r="R550" s="81">
        <v>0</v>
      </c>
      <c r="S550" s="81">
        <v>0.98086605267264027</v>
      </c>
      <c r="T550" s="82"/>
      <c r="U550" s="81">
        <v>936702</v>
      </c>
      <c r="V550" s="81">
        <v>323</v>
      </c>
      <c r="W550" s="81">
        <v>319</v>
      </c>
      <c r="X550" s="81">
        <v>1794</v>
      </c>
      <c r="Y550" s="81">
        <v>2361</v>
      </c>
      <c r="Z550" s="81">
        <v>3833</v>
      </c>
      <c r="AA550" s="81">
        <v>1742</v>
      </c>
      <c r="AB550" s="81">
        <v>5558</v>
      </c>
      <c r="AC550" s="81">
        <v>0</v>
      </c>
      <c r="AD550" s="81">
        <v>0.98086605267264027</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2400</v>
      </c>
      <c r="B551" s="80">
        <v>96</v>
      </c>
      <c r="C551" s="80">
        <v>11</v>
      </c>
      <c r="D551" s="80">
        <v>6</v>
      </c>
      <c r="E551" s="80">
        <v>2014</v>
      </c>
      <c r="F551" s="80" t="s">
        <v>90</v>
      </c>
      <c r="G551" s="80" t="s">
        <v>1699</v>
      </c>
      <c r="H551" s="80" t="s">
        <v>1700</v>
      </c>
      <c r="I551" s="177"/>
      <c r="J551" s="81">
        <v>18.466817187300919</v>
      </c>
      <c r="K551" s="81">
        <v>0.98482014424079112</v>
      </c>
      <c r="L551" s="81">
        <v>15.773453304815588</v>
      </c>
      <c r="M551" s="81">
        <v>9.7813235974176997</v>
      </c>
      <c r="N551" s="81">
        <v>13.328642537929799</v>
      </c>
      <c r="O551" s="81">
        <v>6.6469939557863498</v>
      </c>
      <c r="P551" s="81">
        <v>8.6316920561277097</v>
      </c>
      <c r="Q551" s="81">
        <v>0.4052400851690941</v>
      </c>
      <c r="R551" s="81">
        <v>0</v>
      </c>
      <c r="S551" s="81">
        <v>0.81896025812506834</v>
      </c>
      <c r="T551" s="82"/>
      <c r="U551" s="81">
        <v>735037</v>
      </c>
      <c r="V551" s="81">
        <v>292</v>
      </c>
      <c r="W551" s="81">
        <v>344</v>
      </c>
      <c r="X551" s="81">
        <v>1563</v>
      </c>
      <c r="Y551" s="81">
        <v>2346</v>
      </c>
      <c r="Z551" s="81">
        <v>3825</v>
      </c>
      <c r="AA551" s="81">
        <v>1719</v>
      </c>
      <c r="AB551" s="81">
        <v>5460</v>
      </c>
      <c r="AC551" s="81">
        <v>0</v>
      </c>
      <c r="AD551" s="81">
        <v>0.81896025812506834</v>
      </c>
      <c r="AE551" s="82"/>
      <c r="AF551" s="81">
        <v>5986254.0828840965</v>
      </c>
      <c r="AG551" s="81">
        <v>691043.01720301725</v>
      </c>
      <c r="AH551" s="81">
        <v>2565553.8089633235</v>
      </c>
      <c r="AI551" s="81">
        <v>10293001.702006219</v>
      </c>
      <c r="AJ551" s="81">
        <v>10090089.401713757</v>
      </c>
      <c r="AK551" s="81">
        <v>0</v>
      </c>
      <c r="AL551" s="81">
        <v>0</v>
      </c>
      <c r="AM551" s="81">
        <v>749576.41004627722</v>
      </c>
      <c r="AN551" s="81">
        <v>0</v>
      </c>
      <c r="AO551" s="81">
        <v>0</v>
      </c>
      <c r="AP551" s="82"/>
      <c r="AQ551" s="81">
        <v>29</v>
      </c>
      <c r="AR551" s="81">
        <v>5</v>
      </c>
      <c r="AS551" s="81">
        <v>0</v>
      </c>
      <c r="AT551" s="81">
        <v>0</v>
      </c>
      <c r="AU551" s="81">
        <v>0</v>
      </c>
      <c r="AV551" s="81">
        <v>0</v>
      </c>
      <c r="AW551" s="81" t="s">
        <v>564</v>
      </c>
      <c r="AX551" s="82"/>
      <c r="AY551" s="81">
        <v>188.506</v>
      </c>
      <c r="AZ551" s="81">
        <v>9641.2000000000007</v>
      </c>
      <c r="BA551" s="81">
        <v>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2401</v>
      </c>
      <c r="B552" s="80">
        <v>97</v>
      </c>
      <c r="C552" s="80">
        <v>12</v>
      </c>
      <c r="D552" s="80">
        <v>6</v>
      </c>
      <c r="E552" s="80">
        <v>2015</v>
      </c>
      <c r="F552" s="80" t="s">
        <v>91</v>
      </c>
      <c r="G552" s="80" t="s">
        <v>1699</v>
      </c>
      <c r="H552" s="80" t="s">
        <v>1700</v>
      </c>
      <c r="I552" s="177"/>
      <c r="J552" s="81">
        <v>23.579227953153243</v>
      </c>
      <c r="K552" s="81">
        <v>0.94434014352725903</v>
      </c>
      <c r="L552" s="81">
        <v>16.603205148850702</v>
      </c>
      <c r="M552" s="81">
        <v>9.4641430676589948</v>
      </c>
      <c r="N552" s="81">
        <v>12.340881466601179</v>
      </c>
      <c r="O552" s="81">
        <v>6.6386410758231893</v>
      </c>
      <c r="P552" s="81">
        <v>8.4826994440395751</v>
      </c>
      <c r="Q552" s="81">
        <v>0.39314970857907866</v>
      </c>
      <c r="R552" s="81">
        <v>0</v>
      </c>
      <c r="S552" s="81">
        <v>0.94646014521569455</v>
      </c>
      <c r="T552" s="82"/>
      <c r="U552" s="81">
        <v>940977</v>
      </c>
      <c r="V552" s="81">
        <v>292</v>
      </c>
      <c r="W552" s="81">
        <v>344</v>
      </c>
      <c r="X552" s="81">
        <v>1563</v>
      </c>
      <c r="Y552" s="81">
        <v>2360</v>
      </c>
      <c r="Z552" s="81">
        <v>3857</v>
      </c>
      <c r="AA552" s="81">
        <v>1688</v>
      </c>
      <c r="AB552" s="81">
        <v>5411</v>
      </c>
      <c r="AC552" s="81">
        <v>0</v>
      </c>
      <c r="AD552" s="81">
        <v>0.94646014521569455</v>
      </c>
      <c r="AE552" s="82"/>
      <c r="AF552" s="81">
        <v>7261802.3367592702</v>
      </c>
      <c r="AG552" s="81">
        <v>629138.16557396378</v>
      </c>
      <c r="AH552" s="81">
        <v>2146825.3805201263</v>
      </c>
      <c r="AI552" s="81">
        <v>9940806.8596780337</v>
      </c>
      <c r="AJ552" s="81">
        <v>9741029.120288942</v>
      </c>
      <c r="AK552" s="81">
        <v>0</v>
      </c>
      <c r="AL552" s="81">
        <v>0</v>
      </c>
      <c r="AM552" s="81">
        <v>741554.85170869913</v>
      </c>
      <c r="AN552" s="81">
        <v>0</v>
      </c>
      <c r="AO552" s="81">
        <v>0</v>
      </c>
      <c r="AP552" s="82"/>
      <c r="AQ552" s="81">
        <v>33</v>
      </c>
      <c r="AR552" s="81">
        <v>5</v>
      </c>
      <c r="AS552" s="81">
        <v>0</v>
      </c>
      <c r="AT552" s="81">
        <v>0</v>
      </c>
      <c r="AU552" s="81">
        <v>0</v>
      </c>
      <c r="AV552" s="81">
        <v>0</v>
      </c>
      <c r="AW552" s="81" t="s">
        <v>564</v>
      </c>
      <c r="AX552" s="82"/>
      <c r="AY552" s="81">
        <v>220.90600000000001</v>
      </c>
      <c r="AZ552" s="81">
        <v>9641.2000000000007</v>
      </c>
      <c r="BA552" s="81">
        <v>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2402</v>
      </c>
      <c r="B553" s="80">
        <v>98</v>
      </c>
      <c r="C553" s="80">
        <v>13</v>
      </c>
      <c r="D553" s="80">
        <v>6</v>
      </c>
      <c r="E553" s="80">
        <v>2016</v>
      </c>
      <c r="F553" s="80" t="s">
        <v>92</v>
      </c>
      <c r="G553" s="80" t="s">
        <v>1699</v>
      </c>
      <c r="H553" s="80" t="s">
        <v>1700</v>
      </c>
      <c r="I553" s="177"/>
      <c r="J553" s="81">
        <v>24.189213801191038</v>
      </c>
      <c r="K553" s="81">
        <v>0.89077533675594767</v>
      </c>
      <c r="L553" s="81">
        <v>17.854226338334005</v>
      </c>
      <c r="M553" s="81">
        <v>8.1144050887790407</v>
      </c>
      <c r="N553" s="81">
        <v>12.656215866763477</v>
      </c>
      <c r="O553" s="81">
        <v>6.5699271331202889</v>
      </c>
      <c r="P553" s="81">
        <v>10.41224110469212</v>
      </c>
      <c r="Q553" s="81">
        <v>0.37915272550581103</v>
      </c>
      <c r="R553" s="81">
        <v>0</v>
      </c>
      <c r="S553" s="81">
        <v>1.0488246451414653</v>
      </c>
      <c r="T553" s="82"/>
      <c r="U553" s="81">
        <v>918854.00000000012</v>
      </c>
      <c r="V553" s="81">
        <v>292</v>
      </c>
      <c r="W553" s="81">
        <v>344</v>
      </c>
      <c r="X553" s="81">
        <v>1563</v>
      </c>
      <c r="Y553" s="81">
        <v>2380</v>
      </c>
      <c r="Z553" s="81">
        <v>3864</v>
      </c>
      <c r="AA553" s="81">
        <v>2143</v>
      </c>
      <c r="AB553" s="81">
        <v>5368</v>
      </c>
      <c r="AC553" s="81">
        <v>0</v>
      </c>
      <c r="AD553" s="81">
        <v>1.0488246451414649</v>
      </c>
      <c r="AE553" s="82"/>
      <c r="AF553" s="81">
        <v>7580082.3009272441</v>
      </c>
      <c r="AG553" s="81">
        <v>599697.3373065734</v>
      </c>
      <c r="AH553" s="81">
        <v>1819540.2961057951</v>
      </c>
      <c r="AI553" s="81">
        <v>9922907.2195640821</v>
      </c>
      <c r="AJ553" s="81">
        <v>10224944.579091869</v>
      </c>
      <c r="AK553" s="81">
        <v>0</v>
      </c>
      <c r="AL553" s="81">
        <v>0</v>
      </c>
      <c r="AM553" s="81">
        <v>736233.41918679967</v>
      </c>
      <c r="AN553" s="81">
        <v>0</v>
      </c>
      <c r="AO553" s="81">
        <v>0</v>
      </c>
      <c r="AP553" s="82"/>
      <c r="AQ553" s="81">
        <v>37</v>
      </c>
      <c r="AR553" s="81">
        <v>5</v>
      </c>
      <c r="AS553" s="81">
        <v>0</v>
      </c>
      <c r="AT553" s="81">
        <v>0</v>
      </c>
      <c r="AU553" s="81">
        <v>0</v>
      </c>
      <c r="AV553" s="81">
        <v>0</v>
      </c>
      <c r="AW553" s="81" t="s">
        <v>564</v>
      </c>
      <c r="AX553" s="82"/>
      <c r="AY553" s="81">
        <v>245.57499999999999</v>
      </c>
      <c r="AZ553" s="81">
        <v>9632.7999999999993</v>
      </c>
      <c r="BA553" s="81">
        <v>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2403</v>
      </c>
      <c r="B554" s="80">
        <v>99</v>
      </c>
      <c r="C554" s="80">
        <v>14</v>
      </c>
      <c r="D554" s="80">
        <v>6</v>
      </c>
      <c r="E554" s="80">
        <v>2017</v>
      </c>
      <c r="F554" s="80" t="s">
        <v>71</v>
      </c>
      <c r="G554" s="80" t="s">
        <v>1699</v>
      </c>
      <c r="H554" s="80" t="s">
        <v>1700</v>
      </c>
      <c r="I554" s="177"/>
      <c r="J554" s="81">
        <v>23.43332956397904</v>
      </c>
      <c r="K554" s="81">
        <v>0.91023902014072489</v>
      </c>
      <c r="L554" s="81">
        <v>16.117189640836635</v>
      </c>
      <c r="M554" s="81">
        <v>8.1362325989805413</v>
      </c>
      <c r="N554" s="81">
        <v>12.48891210157799</v>
      </c>
      <c r="O554" s="81">
        <v>6.3640413042380493</v>
      </c>
      <c r="P554" s="81">
        <v>10.495949529004282</v>
      </c>
      <c r="Q554" s="81">
        <v>0.3671160414017921</v>
      </c>
      <c r="R554" s="81">
        <v>0</v>
      </c>
      <c r="S554" s="81">
        <v>1.3452695097830427</v>
      </c>
      <c r="T554" s="82"/>
      <c r="U554" s="81">
        <v>875882</v>
      </c>
      <c r="V554" s="81">
        <v>292</v>
      </c>
      <c r="W554" s="81">
        <v>344</v>
      </c>
      <c r="X554" s="81">
        <v>1563</v>
      </c>
      <c r="Y554" s="81">
        <v>2400</v>
      </c>
      <c r="Z554" s="81">
        <v>3805</v>
      </c>
      <c r="AA554" s="81">
        <v>2174</v>
      </c>
      <c r="AB554" s="81">
        <v>5375</v>
      </c>
      <c r="AC554" s="81">
        <v>0</v>
      </c>
      <c r="AD554" s="81">
        <v>1.3452695097830429</v>
      </c>
      <c r="AE554" s="82"/>
      <c r="AF554" s="81">
        <v>7100138.9472018797</v>
      </c>
      <c r="AG554" s="81">
        <v>601439.78680543869</v>
      </c>
      <c r="AH554" s="81">
        <v>2222760.984832074</v>
      </c>
      <c r="AI554" s="81">
        <v>9677408.2488414031</v>
      </c>
      <c r="AJ554" s="81">
        <v>9035810.9263623171</v>
      </c>
      <c r="AK554" s="81">
        <v>0</v>
      </c>
      <c r="AL554" s="81">
        <v>0</v>
      </c>
      <c r="AM554" s="81">
        <v>738346.99169293139</v>
      </c>
      <c r="AN554" s="81">
        <v>0</v>
      </c>
      <c r="AO554" s="81">
        <v>0</v>
      </c>
      <c r="AP554" s="82"/>
      <c r="AQ554" s="81">
        <v>41</v>
      </c>
      <c r="AR554" s="81">
        <v>7</v>
      </c>
      <c r="AS554" s="81">
        <v>0</v>
      </c>
      <c r="AT554" s="81">
        <v>0</v>
      </c>
      <c r="AU554" s="81">
        <v>0</v>
      </c>
      <c r="AV554" s="81">
        <v>0</v>
      </c>
      <c r="AW554" s="81" t="s">
        <v>564</v>
      </c>
      <c r="AX554" s="82"/>
      <c r="AY554" s="81">
        <v>275.07499999999999</v>
      </c>
      <c r="AZ554" s="81">
        <v>9731.7999999999993</v>
      </c>
      <c r="BA554" s="81">
        <v>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2404</v>
      </c>
      <c r="B555" s="80">
        <v>100</v>
      </c>
      <c r="C555" s="80">
        <v>15</v>
      </c>
      <c r="D555" s="80">
        <v>6</v>
      </c>
      <c r="E555" s="80">
        <v>2018</v>
      </c>
      <c r="F555" s="80" t="s">
        <v>93</v>
      </c>
      <c r="G555" s="80" t="s">
        <v>1699</v>
      </c>
      <c r="H555" s="80" t="s">
        <v>1700</v>
      </c>
      <c r="I555" s="177"/>
      <c r="J555" s="81">
        <v>18.041136233826016</v>
      </c>
      <c r="K555" s="81">
        <v>0.84718598576694548</v>
      </c>
      <c r="L555" s="81">
        <v>14.785445544654335</v>
      </c>
      <c r="M555" s="81">
        <v>8.1763611196049961</v>
      </c>
      <c r="N555" s="81">
        <v>11.503121386256844</v>
      </c>
      <c r="O555" s="81">
        <v>6.2707328330385979</v>
      </c>
      <c r="P555" s="81">
        <v>10.496627829811411</v>
      </c>
      <c r="Q555" s="81">
        <v>0.33889053177845041</v>
      </c>
      <c r="R555" s="81">
        <v>0</v>
      </c>
      <c r="S555" s="81">
        <v>1.2074967221696846</v>
      </c>
      <c r="T555" s="82"/>
      <c r="U555" s="81">
        <v>704600</v>
      </c>
      <c r="V555" s="81">
        <v>292</v>
      </c>
      <c r="W555" s="81">
        <v>344</v>
      </c>
      <c r="X555" s="81">
        <v>1563</v>
      </c>
      <c r="Y555" s="81">
        <v>2401</v>
      </c>
      <c r="Z555" s="81">
        <v>3821</v>
      </c>
      <c r="AA555" s="81">
        <v>2196</v>
      </c>
      <c r="AB555" s="81">
        <v>5347</v>
      </c>
      <c r="AC555" s="81">
        <v>0</v>
      </c>
      <c r="AD555" s="81">
        <v>1.2074967221696851</v>
      </c>
      <c r="AE555" s="82"/>
      <c r="AF555" s="81">
        <v>5733523.0188415889</v>
      </c>
      <c r="AG555" s="81">
        <v>544159.1295090788</v>
      </c>
      <c r="AH555" s="81">
        <v>2094952.5017028139</v>
      </c>
      <c r="AI555" s="81">
        <v>9892287.9814745467</v>
      </c>
      <c r="AJ555" s="81">
        <v>8760954.4717681557</v>
      </c>
      <c r="AK555" s="81">
        <v>0</v>
      </c>
      <c r="AL555" s="81">
        <v>0</v>
      </c>
      <c r="AM555" s="81">
        <v>736020.48897518648</v>
      </c>
      <c r="AN555" s="81">
        <v>0</v>
      </c>
      <c r="AO555" s="81">
        <v>0</v>
      </c>
      <c r="AP555" s="82"/>
      <c r="AQ555" s="81">
        <v>44</v>
      </c>
      <c r="AR555" s="81">
        <v>11</v>
      </c>
      <c r="AS555" s="81">
        <v>0</v>
      </c>
      <c r="AT555" s="81">
        <v>0</v>
      </c>
      <c r="AU555" s="81">
        <v>0</v>
      </c>
      <c r="AV555" s="81">
        <v>0</v>
      </c>
      <c r="AW555" s="81" t="s">
        <v>564</v>
      </c>
      <c r="AX555" s="82"/>
      <c r="AY555" s="81">
        <v>303.47500000000002</v>
      </c>
      <c r="AZ555" s="81">
        <v>10280</v>
      </c>
      <c r="BA555" s="81">
        <v>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2405</v>
      </c>
      <c r="B556" s="80">
        <v>101</v>
      </c>
      <c r="C556" s="80">
        <v>16</v>
      </c>
      <c r="D556" s="80">
        <v>6</v>
      </c>
      <c r="E556" s="80">
        <v>2019</v>
      </c>
      <c r="F556" s="80" t="s">
        <v>73</v>
      </c>
      <c r="G556" s="80" t="s">
        <v>1699</v>
      </c>
      <c r="H556" s="80" t="s">
        <v>1700</v>
      </c>
      <c r="I556" s="177"/>
      <c r="J556" s="81">
        <v>17.496526109024305</v>
      </c>
      <c r="K556" s="81">
        <v>0.78612621206885303</v>
      </c>
      <c r="L556" s="81">
        <v>14.851689385651849</v>
      </c>
      <c r="M556" s="81">
        <v>7.3349383619898703</v>
      </c>
      <c r="N556" s="81">
        <v>11.674286988030387</v>
      </c>
      <c r="O556" s="81">
        <v>6.1526811580029657</v>
      </c>
      <c r="P556" s="81">
        <v>8.3941655473542731</v>
      </c>
      <c r="Q556" s="81">
        <v>0.32353918555471056</v>
      </c>
      <c r="R556" s="81">
        <v>0</v>
      </c>
      <c r="S556" s="81">
        <v>1.0421004369145794</v>
      </c>
      <c r="T556" s="82"/>
      <c r="U556" s="81">
        <v>718829</v>
      </c>
      <c r="V556" s="81">
        <v>292</v>
      </c>
      <c r="W556" s="81">
        <v>344</v>
      </c>
      <c r="X556" s="81">
        <v>1563</v>
      </c>
      <c r="Y556" s="81">
        <v>2407</v>
      </c>
      <c r="Z556" s="81">
        <v>3852</v>
      </c>
      <c r="AA556" s="81">
        <v>1743</v>
      </c>
      <c r="AB556" s="81">
        <v>5243</v>
      </c>
      <c r="AC556" s="81">
        <v>0</v>
      </c>
      <c r="AD556" s="81">
        <v>1.042100436914579</v>
      </c>
      <c r="AE556" s="82"/>
      <c r="AF556" s="81">
        <v>5739727.4405258736</v>
      </c>
      <c r="AG556" s="81">
        <v>543997.98871912796</v>
      </c>
      <c r="AH556" s="81">
        <v>2261922.9350203481</v>
      </c>
      <c r="AI556" s="81">
        <v>9693621.011278728</v>
      </c>
      <c r="AJ556" s="81">
        <v>8932527.8819763847</v>
      </c>
      <c r="AK556" s="81">
        <v>0</v>
      </c>
      <c r="AL556" s="81">
        <v>0</v>
      </c>
      <c r="AM556" s="81">
        <v>714057.13071713177</v>
      </c>
      <c r="AN556" s="81">
        <v>0</v>
      </c>
      <c r="AO556" s="81">
        <v>0</v>
      </c>
      <c r="AP556" s="82"/>
      <c r="AQ556" s="81">
        <v>47</v>
      </c>
      <c r="AR556" s="81">
        <v>12</v>
      </c>
      <c r="AS556" s="81">
        <v>0</v>
      </c>
      <c r="AT556" s="81">
        <v>0</v>
      </c>
      <c r="AU556" s="81">
        <v>0</v>
      </c>
      <c r="AV556" s="81">
        <v>1</v>
      </c>
      <c r="AW556" s="81" t="s">
        <v>564</v>
      </c>
      <c r="AX556" s="82"/>
      <c r="AY556" s="81">
        <v>322.29500000000007</v>
      </c>
      <c r="AZ556" s="81">
        <v>12265.9</v>
      </c>
      <c r="BA556" s="81">
        <v>0</v>
      </c>
      <c r="BB556" s="81">
        <v>0</v>
      </c>
      <c r="BC556" s="81">
        <v>0</v>
      </c>
      <c r="BD556" s="81">
        <v>100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2406</v>
      </c>
      <c r="B557" s="80">
        <v>102</v>
      </c>
      <c r="C557" s="80">
        <v>17</v>
      </c>
      <c r="D557" s="80">
        <v>6</v>
      </c>
      <c r="E557" s="80">
        <v>2020</v>
      </c>
      <c r="F557" s="80" t="s">
        <v>218</v>
      </c>
      <c r="G557" s="80" t="s">
        <v>1699</v>
      </c>
      <c r="H557" s="80" t="s">
        <v>1700</v>
      </c>
      <c r="I557" s="177"/>
      <c r="J557" s="81">
        <v>16.04601130103628</v>
      </c>
      <c r="K557" s="81">
        <v>0.8904319546067343</v>
      </c>
      <c r="L557" s="81">
        <v>15.742450870016087</v>
      </c>
      <c r="M557" s="81">
        <v>6.7520868160848622</v>
      </c>
      <c r="N557" s="81">
        <v>10.544553172532275</v>
      </c>
      <c r="O557" s="81">
        <v>5.3892198742364892</v>
      </c>
      <c r="P557" s="81">
        <v>9.8890994268116241</v>
      </c>
      <c r="Q557" s="81">
        <v>0.30206832530041061</v>
      </c>
      <c r="R557" s="81">
        <v>0</v>
      </c>
      <c r="S557" s="81">
        <v>0.84601833026016449</v>
      </c>
      <c r="T557" s="82"/>
      <c r="U557" s="81">
        <v>747302</v>
      </c>
      <c r="V557" s="81">
        <v>306</v>
      </c>
      <c r="W557" s="81">
        <v>324</v>
      </c>
      <c r="X557" s="81">
        <v>1513</v>
      </c>
      <c r="Y557" s="81">
        <v>2372</v>
      </c>
      <c r="Z557" s="81">
        <v>3851</v>
      </c>
      <c r="AA557" s="81">
        <v>2231</v>
      </c>
      <c r="AB557" s="81">
        <v>5123</v>
      </c>
      <c r="AC557" s="81">
        <v>0</v>
      </c>
      <c r="AD557" s="81">
        <v>0.84601833026016449</v>
      </c>
      <c r="AE557" s="82"/>
      <c r="AF557" s="81">
        <v>5834864.8413906433</v>
      </c>
      <c r="AG557" s="81">
        <v>570500.28395934519</v>
      </c>
      <c r="AH557" s="81">
        <v>2308603.4702755944</v>
      </c>
      <c r="AI557" s="81">
        <v>8687164.3486513309</v>
      </c>
      <c r="AJ557" s="81">
        <v>8986604.7988498248</v>
      </c>
      <c r="AK557" s="81"/>
      <c r="AL557" s="81"/>
      <c r="AM557" s="81">
        <v>668608.41771713539</v>
      </c>
      <c r="AN557" s="81"/>
      <c r="AO557" s="81"/>
      <c r="AP557" s="82"/>
      <c r="AQ557" s="81">
        <v>49</v>
      </c>
      <c r="AR557" s="81">
        <v>12</v>
      </c>
      <c r="AS557" s="81">
        <v>0</v>
      </c>
      <c r="AT557" s="81">
        <v>0</v>
      </c>
      <c r="AU557" s="81">
        <v>0</v>
      </c>
      <c r="AV557" s="81">
        <v>1</v>
      </c>
      <c r="AW557" s="81">
        <v>0</v>
      </c>
      <c r="AX557" s="82"/>
      <c r="AY557" s="81">
        <v>342.77499999999998</v>
      </c>
      <c r="AZ557" s="81">
        <v>12265.9</v>
      </c>
      <c r="BA557" s="81">
        <v>0</v>
      </c>
      <c r="BB557" s="81">
        <v>0</v>
      </c>
      <c r="BC557" s="81">
        <v>0</v>
      </c>
      <c r="BD557" s="81">
        <v>100</v>
      </c>
      <c r="BE557" s="81">
        <v>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1708</v>
      </c>
      <c r="B558" s="80">
        <v>102</v>
      </c>
      <c r="C558" s="80">
        <v>18</v>
      </c>
      <c r="D558" s="80">
        <v>6</v>
      </c>
      <c r="E558" s="80">
        <v>2021</v>
      </c>
      <c r="F558" s="80" t="s">
        <v>75</v>
      </c>
      <c r="G558" s="174" t="s">
        <v>1699</v>
      </c>
      <c r="H558" s="80" t="s">
        <v>1700</v>
      </c>
      <c r="I558" s="177"/>
      <c r="J558" s="81">
        <v>23.809897520363375</v>
      </c>
      <c r="K558" s="81">
        <v>0.85773314100024911</v>
      </c>
      <c r="L558" s="81">
        <v>14.366386611563556</v>
      </c>
      <c r="M558" s="81">
        <v>6.8198223651442582</v>
      </c>
      <c r="N558" s="81">
        <v>9.9867938370388671</v>
      </c>
      <c r="O558" s="81">
        <v>5.2324923508044652</v>
      </c>
      <c r="P558" s="81">
        <v>10.18599917430036</v>
      </c>
      <c r="Q558" s="81">
        <v>0.30169544809703064</v>
      </c>
      <c r="R558" s="81">
        <v>0</v>
      </c>
      <c r="S558" s="81">
        <v>0.78354376667683534</v>
      </c>
      <c r="T558" s="82"/>
      <c r="U558" s="81">
        <v>1138749</v>
      </c>
      <c r="V558" s="81">
        <v>306</v>
      </c>
      <c r="W558" s="81">
        <v>324</v>
      </c>
      <c r="X558" s="81">
        <v>1513</v>
      </c>
      <c r="Y558" s="81">
        <v>2365</v>
      </c>
      <c r="Z558" s="81">
        <v>3850</v>
      </c>
      <c r="AA558" s="81">
        <v>2241</v>
      </c>
      <c r="AB558" s="81">
        <v>5056</v>
      </c>
      <c r="AC558" s="81">
        <v>0</v>
      </c>
      <c r="AD558" s="81">
        <v>0.78354376667683534</v>
      </c>
      <c r="AE558" s="82"/>
      <c r="AF558" s="81">
        <v>8722327.1819358002</v>
      </c>
      <c r="AG558" s="81">
        <v>580351.92836930754</v>
      </c>
      <c r="AH558" s="81">
        <v>2069797.3634689818</v>
      </c>
      <c r="AI558" s="81">
        <v>9478979.6995059438</v>
      </c>
      <c r="AJ558" s="81">
        <v>8731813.4273869358</v>
      </c>
      <c r="AK558" s="81">
        <v>0</v>
      </c>
      <c r="AL558" s="81">
        <v>0</v>
      </c>
      <c r="AM558" s="81">
        <v>663670.21675625164</v>
      </c>
      <c r="AN558" s="81">
        <v>0</v>
      </c>
      <c r="AO558" s="81">
        <v>0</v>
      </c>
      <c r="AP558" s="82"/>
      <c r="AQ558" s="81">
        <v>58</v>
      </c>
      <c r="AR558" s="81">
        <v>40</v>
      </c>
      <c r="AS558" s="81">
        <v>0</v>
      </c>
      <c r="AT558" s="81">
        <v>0</v>
      </c>
      <c r="AU558" s="81">
        <v>0</v>
      </c>
      <c r="AV558" s="81">
        <v>1</v>
      </c>
      <c r="AW558" s="81"/>
      <c r="AX558" s="82"/>
      <c r="AY558" s="81">
        <v>421.97499999999991</v>
      </c>
      <c r="AZ558" s="81">
        <v>14093.6</v>
      </c>
      <c r="BA558" s="81">
        <v>0</v>
      </c>
      <c r="BB558" s="81">
        <v>0</v>
      </c>
      <c r="BC558" s="81">
        <v>0</v>
      </c>
      <c r="BD558" s="81">
        <v>100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1698</v>
      </c>
      <c r="B559" s="80">
        <v>102</v>
      </c>
      <c r="C559" s="80">
        <v>19</v>
      </c>
      <c r="D559" s="80">
        <v>6</v>
      </c>
      <c r="E559" s="80">
        <v>2022</v>
      </c>
      <c r="F559" s="80" t="s">
        <v>568</v>
      </c>
      <c r="G559" s="174" t="s">
        <v>1699</v>
      </c>
      <c r="H559" s="80" t="s">
        <v>1700</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64</v>
      </c>
      <c r="AR559" s="81">
        <v>40</v>
      </c>
      <c r="AS559" s="81">
        <v>0</v>
      </c>
      <c r="AT559" s="81">
        <v>0</v>
      </c>
      <c r="AU559" s="81">
        <v>0</v>
      </c>
      <c r="AV559" s="81">
        <v>1</v>
      </c>
      <c r="AW559" s="81"/>
      <c r="AX559" s="82"/>
      <c r="AY559" s="81">
        <v>465.39099999999985</v>
      </c>
      <c r="AZ559" s="81">
        <v>14093.600000000002</v>
      </c>
      <c r="BA559" s="81">
        <v>0</v>
      </c>
      <c r="BB559" s="81">
        <v>0</v>
      </c>
      <c r="BC559" s="81">
        <v>0</v>
      </c>
      <c r="BD559" s="81">
        <v>100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2482</v>
      </c>
      <c r="B560" s="80">
        <v>511</v>
      </c>
      <c r="C560" s="80">
        <v>1</v>
      </c>
      <c r="D560" s="80">
        <v>31</v>
      </c>
      <c r="E560" s="80">
        <v>1990</v>
      </c>
      <c r="F560" s="80" t="s">
        <v>562</v>
      </c>
      <c r="G560" s="80" t="s">
        <v>2483</v>
      </c>
      <c r="H560" s="80" t="s">
        <v>2484</v>
      </c>
      <c r="I560" s="177"/>
      <c r="J560" s="81">
        <v>4630.3749992083231</v>
      </c>
      <c r="K560" s="81">
        <v>355.39492689859702</v>
      </c>
      <c r="L560" s="81">
        <v>598.24740669070252</v>
      </c>
      <c r="M560" s="81">
        <v>1650.9359255036745</v>
      </c>
      <c r="N560" s="81">
        <v>1771.6343036424714</v>
      </c>
      <c r="O560" s="81">
        <v>1578.7248694354569</v>
      </c>
      <c r="P560" s="81">
        <v>1939.5818921381715</v>
      </c>
      <c r="Q560" s="81">
        <v>129.5873264974575</v>
      </c>
      <c r="R560" s="81">
        <v>53.763211499744614</v>
      </c>
      <c r="S560" s="81">
        <v>127.66461999999999</v>
      </c>
      <c r="T560" s="82"/>
      <c r="U560" s="81">
        <v>481482111</v>
      </c>
      <c r="V560" s="81">
        <v>109331</v>
      </c>
      <c r="W560" s="81">
        <v>6755</v>
      </c>
      <c r="X560" s="81">
        <v>569346</v>
      </c>
      <c r="Y560" s="81">
        <v>606936</v>
      </c>
      <c r="Z560" s="81">
        <v>649348</v>
      </c>
      <c r="AA560" s="81">
        <v>470952</v>
      </c>
      <c r="AB560" s="81">
        <v>2104058</v>
      </c>
      <c r="AC560" s="81">
        <v>9311885</v>
      </c>
      <c r="AD560" s="81">
        <v>127.66462</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2485</v>
      </c>
      <c r="B561" s="80">
        <v>512</v>
      </c>
      <c r="C561" s="80">
        <v>2</v>
      </c>
      <c r="D561" s="80">
        <v>31</v>
      </c>
      <c r="E561" s="80">
        <v>2005</v>
      </c>
      <c r="F561" s="80" t="s">
        <v>565</v>
      </c>
      <c r="G561" s="80" t="s">
        <v>2483</v>
      </c>
      <c r="H561" s="80" t="s">
        <v>2484</v>
      </c>
      <c r="I561" s="177"/>
      <c r="J561" s="81">
        <v>5144.6559863351658</v>
      </c>
      <c r="K561" s="81">
        <v>241.67602900732174</v>
      </c>
      <c r="L561" s="81">
        <v>439.98181304780672</v>
      </c>
      <c r="M561" s="81">
        <v>3273.2925656199927</v>
      </c>
      <c r="N561" s="81">
        <v>3306.9586182219582</v>
      </c>
      <c r="O561" s="81">
        <v>2393.4017754544998</v>
      </c>
      <c r="P561" s="81">
        <v>2004.576134207681</v>
      </c>
      <c r="Q561" s="81">
        <v>123.77122257374992</v>
      </c>
      <c r="R561" s="81">
        <v>47.51280064806344</v>
      </c>
      <c r="S561" s="81">
        <v>253.72421316488001</v>
      </c>
      <c r="T561" s="82"/>
      <c r="U561" s="81">
        <v>556835761</v>
      </c>
      <c r="V561" s="81">
        <v>92104</v>
      </c>
      <c r="W561" s="81">
        <v>5253</v>
      </c>
      <c r="X561" s="81">
        <v>529682</v>
      </c>
      <c r="Y561" s="81">
        <v>729712</v>
      </c>
      <c r="Z561" s="81">
        <v>1139178</v>
      </c>
      <c r="AA561" s="81">
        <v>398630</v>
      </c>
      <c r="AB561" s="81">
        <v>2100851</v>
      </c>
      <c r="AC561" s="81">
        <v>8401655</v>
      </c>
      <c r="AD561" s="81">
        <v>253.72421316488004</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2486</v>
      </c>
      <c r="B562" s="80">
        <v>513</v>
      </c>
      <c r="C562" s="80">
        <v>3</v>
      </c>
      <c r="D562" s="80">
        <v>31</v>
      </c>
      <c r="E562" s="80">
        <v>2006</v>
      </c>
      <c r="F562" s="80" t="s">
        <v>566</v>
      </c>
      <c r="G562" s="80" t="s">
        <v>2483</v>
      </c>
      <c r="H562" s="80" t="s">
        <v>2484</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2487</v>
      </c>
      <c r="B563" s="80">
        <v>514</v>
      </c>
      <c r="C563" s="80">
        <v>4</v>
      </c>
      <c r="D563" s="80">
        <v>31</v>
      </c>
      <c r="E563" s="80">
        <v>2007</v>
      </c>
      <c r="F563" s="80" t="s">
        <v>567</v>
      </c>
      <c r="G563" s="80" t="s">
        <v>2483</v>
      </c>
      <c r="H563" s="80" t="s">
        <v>2484</v>
      </c>
      <c r="I563" s="177"/>
      <c r="J563" s="81">
        <v>4839.3096620362867</v>
      </c>
      <c r="K563" s="81">
        <v>213.61277654103506</v>
      </c>
      <c r="L563" s="81">
        <v>383.92120144407727</v>
      </c>
      <c r="M563" s="81">
        <v>2878.4169192353679</v>
      </c>
      <c r="N563" s="81">
        <v>3424.1825814022682</v>
      </c>
      <c r="O563" s="81">
        <v>2323.626237261295</v>
      </c>
      <c r="P563" s="81">
        <v>1972.4065957679236</v>
      </c>
      <c r="Q563" s="81">
        <v>129.10887479624373</v>
      </c>
      <c r="R563" s="81">
        <v>46.474037604903124</v>
      </c>
      <c r="S563" s="81">
        <v>230.62182247402995</v>
      </c>
      <c r="T563" s="82"/>
      <c r="U563" s="81">
        <v>618036305</v>
      </c>
      <c r="V563" s="81">
        <v>85103</v>
      </c>
      <c r="W563" s="81">
        <v>5745</v>
      </c>
      <c r="X563" s="81">
        <v>627225</v>
      </c>
      <c r="Y563" s="81">
        <v>740993</v>
      </c>
      <c r="Z563" s="81">
        <v>1149710</v>
      </c>
      <c r="AA563" s="81">
        <v>386254</v>
      </c>
      <c r="AB563" s="81">
        <v>2075555</v>
      </c>
      <c r="AC563" s="81">
        <v>8453766</v>
      </c>
      <c r="AD563" s="81">
        <v>230.62182247402995</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2488</v>
      </c>
      <c r="B564" s="80">
        <v>515</v>
      </c>
      <c r="C564" s="80">
        <v>5</v>
      </c>
      <c r="D564" s="80">
        <v>31</v>
      </c>
      <c r="E564" s="80">
        <v>2008</v>
      </c>
      <c r="F564" s="80" t="s">
        <v>84</v>
      </c>
      <c r="G564" s="80" t="s">
        <v>2483</v>
      </c>
      <c r="H564" s="80" t="s">
        <v>2484</v>
      </c>
      <c r="I564" s="177"/>
      <c r="J564" s="81">
        <v>4496.6173853040318</v>
      </c>
      <c r="K564" s="81">
        <v>169.23345647991749</v>
      </c>
      <c r="L564" s="81">
        <v>375.06119621943617</v>
      </c>
      <c r="M564" s="81">
        <v>3225.5757054535261</v>
      </c>
      <c r="N564" s="81">
        <v>3288.3144542394271</v>
      </c>
      <c r="O564" s="81">
        <v>2258.5743723350429</v>
      </c>
      <c r="P564" s="81">
        <v>1913.7605078744423</v>
      </c>
      <c r="Q564" s="81">
        <v>126.30034440600969</v>
      </c>
      <c r="R564" s="81">
        <v>49.749452120135885</v>
      </c>
      <c r="S564" s="81">
        <v>225.89524291542008</v>
      </c>
      <c r="T564" s="82"/>
      <c r="U564" s="81">
        <v>598446794</v>
      </c>
      <c r="V564" s="81">
        <v>85103</v>
      </c>
      <c r="W564" s="81">
        <v>5745</v>
      </c>
      <c r="X564" s="81">
        <v>627225</v>
      </c>
      <c r="Y564" s="81">
        <v>745762</v>
      </c>
      <c r="Z564" s="81">
        <v>1156746</v>
      </c>
      <c r="AA564" s="81">
        <v>375197</v>
      </c>
      <c r="AB564" s="81">
        <v>2063769</v>
      </c>
      <c r="AC564" s="81">
        <v>9396987</v>
      </c>
      <c r="AD564" s="81">
        <v>225.89524291542008</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2489</v>
      </c>
      <c r="B565" s="80">
        <v>516</v>
      </c>
      <c r="C565" s="80">
        <v>6</v>
      </c>
      <c r="D565" s="80">
        <v>31</v>
      </c>
      <c r="E565" s="80">
        <v>2009</v>
      </c>
      <c r="F565" s="80" t="s">
        <v>85</v>
      </c>
      <c r="G565" s="80" t="s">
        <v>2483</v>
      </c>
      <c r="H565" s="80" t="s">
        <v>2484</v>
      </c>
      <c r="I565" s="177"/>
      <c r="J565" s="81">
        <v>4100.6996827334833</v>
      </c>
      <c r="K565" s="81">
        <v>163.80170860145674</v>
      </c>
      <c r="L565" s="81">
        <v>434.99528791842664</v>
      </c>
      <c r="M565" s="81">
        <v>3463.5983062642345</v>
      </c>
      <c r="N565" s="81">
        <v>3026.3834241594759</v>
      </c>
      <c r="O565" s="81">
        <v>2300.8284952770473</v>
      </c>
      <c r="P565" s="81">
        <v>1831.1943409228672</v>
      </c>
      <c r="Q565" s="81">
        <v>119.60613910028738</v>
      </c>
      <c r="R565" s="81">
        <v>41.661291462632562</v>
      </c>
      <c r="S565" s="81">
        <v>223.29955861638496</v>
      </c>
      <c r="T565" s="82"/>
      <c r="U565" s="81">
        <v>472426832</v>
      </c>
      <c r="V565" s="81">
        <v>84017</v>
      </c>
      <c r="W565" s="81">
        <v>9180</v>
      </c>
      <c r="X565" s="81">
        <v>667221</v>
      </c>
      <c r="Y565" s="81">
        <v>749760</v>
      </c>
      <c r="Z565" s="81">
        <v>1163125</v>
      </c>
      <c r="AA565" s="81">
        <v>368564</v>
      </c>
      <c r="AB565" s="81">
        <v>2051626</v>
      </c>
      <c r="AC565" s="81">
        <v>7677079</v>
      </c>
      <c r="AD565" s="81">
        <v>223.29955861638499</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5.91</v>
      </c>
      <c r="BH565" s="81">
        <v>0</v>
      </c>
      <c r="BI565" s="81">
        <v>4732.4130000000005</v>
      </c>
      <c r="BJ565" s="81">
        <v>2253</v>
      </c>
      <c r="BK565" s="81">
        <v>1237.8530000000001</v>
      </c>
      <c r="BL565" s="81">
        <v>0</v>
      </c>
      <c r="BM565" s="82"/>
      <c r="BN565" s="81">
        <v>1</v>
      </c>
      <c r="BO565" s="81">
        <v>0</v>
      </c>
      <c r="BP565" s="81">
        <v>198</v>
      </c>
      <c r="BQ565" s="81">
        <v>7</v>
      </c>
      <c r="BR565" s="81">
        <v>65</v>
      </c>
      <c r="BS565" s="81">
        <v>0</v>
      </c>
      <c r="BT565"/>
      <c r="BU565" s="80"/>
      <c r="BV565" s="80"/>
      <c r="BW565" s="80"/>
      <c r="BX565" s="80"/>
      <c r="BY565" s="80"/>
      <c r="BZ565" s="80"/>
      <c r="CA565" s="80"/>
      <c r="CB565" s="80"/>
      <c r="CC565" s="80"/>
    </row>
    <row r="566" spans="1:81">
      <c r="A566" s="80" t="s">
        <v>2490</v>
      </c>
      <c r="B566" s="80">
        <v>517</v>
      </c>
      <c r="C566" s="80">
        <v>7</v>
      </c>
      <c r="D566" s="80">
        <v>31</v>
      </c>
      <c r="E566" s="80">
        <v>2010</v>
      </c>
      <c r="F566" s="80" t="s">
        <v>86</v>
      </c>
      <c r="G566" s="80" t="s">
        <v>2483</v>
      </c>
      <c r="H566" s="80" t="s">
        <v>2484</v>
      </c>
      <c r="I566" s="177"/>
      <c r="J566" s="81">
        <v>4134.2300801426854</v>
      </c>
      <c r="K566" s="81">
        <v>166.95597259434066</v>
      </c>
      <c r="L566" s="81">
        <v>411.82619275510035</v>
      </c>
      <c r="M566" s="81">
        <v>3377.9439175491652</v>
      </c>
      <c r="N566" s="81">
        <v>3043.7529239918622</v>
      </c>
      <c r="O566" s="81">
        <v>2304.5581470758311</v>
      </c>
      <c r="P566" s="81">
        <v>1847.9714900663762</v>
      </c>
      <c r="Q566" s="81">
        <v>123.88171583584679</v>
      </c>
      <c r="R566" s="81">
        <v>45.006777441249852</v>
      </c>
      <c r="S566" s="81">
        <v>202.81751819113364</v>
      </c>
      <c r="T566" s="82"/>
      <c r="U566" s="81">
        <v>509535198</v>
      </c>
      <c r="V566" s="81">
        <v>84017</v>
      </c>
      <c r="W566" s="81">
        <v>9180</v>
      </c>
      <c r="X566" s="81">
        <v>667221</v>
      </c>
      <c r="Y566" s="81">
        <v>752754</v>
      </c>
      <c r="Z566" s="81">
        <v>1170424</v>
      </c>
      <c r="AA566" s="81">
        <v>362652</v>
      </c>
      <c r="AB566" s="81">
        <v>2036146</v>
      </c>
      <c r="AC566" s="81">
        <v>7859469</v>
      </c>
      <c r="AD566" s="81">
        <v>202.81751819113362</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6.18</v>
      </c>
      <c r="BH566" s="81">
        <v>0</v>
      </c>
      <c r="BI566" s="81">
        <v>4902.9750000000004</v>
      </c>
      <c r="BJ566" s="81">
        <v>2064.38</v>
      </c>
      <c r="BK566" s="81">
        <v>1281.0060000000001</v>
      </c>
      <c r="BL566" s="81">
        <v>0</v>
      </c>
      <c r="BM566" s="82"/>
      <c r="BN566" s="81">
        <v>1</v>
      </c>
      <c r="BO566" s="81">
        <v>0</v>
      </c>
      <c r="BP566" s="81">
        <v>207</v>
      </c>
      <c r="BQ566" s="81">
        <v>6</v>
      </c>
      <c r="BR566" s="81">
        <v>57</v>
      </c>
      <c r="BS566" s="81">
        <v>0</v>
      </c>
      <c r="BT566"/>
      <c r="BU566" s="80">
        <v>7285.875</v>
      </c>
      <c r="BV566" s="80">
        <v>370.31700000000001</v>
      </c>
      <c r="BW566" s="80">
        <v>375.08100000000002</v>
      </c>
      <c r="BX566" s="80">
        <v>15.006</v>
      </c>
      <c r="BY566" s="80">
        <v>133.91900000000001</v>
      </c>
      <c r="BZ566" s="80">
        <v>0</v>
      </c>
      <c r="CA566" s="80">
        <v>65.694000000000003</v>
      </c>
      <c r="CB566" s="80">
        <v>8.6489999999999991</v>
      </c>
      <c r="CC566" s="80">
        <v>0</v>
      </c>
    </row>
    <row r="567" spans="1:81">
      <c r="A567" s="80" t="s">
        <v>2491</v>
      </c>
      <c r="B567" s="80">
        <v>518</v>
      </c>
      <c r="C567" s="80">
        <v>8</v>
      </c>
      <c r="D567" s="80">
        <v>31</v>
      </c>
      <c r="E567" s="80">
        <v>2011</v>
      </c>
      <c r="F567" s="80" t="s">
        <v>87</v>
      </c>
      <c r="G567" s="80" t="s">
        <v>2483</v>
      </c>
      <c r="H567" s="80" t="s">
        <v>2484</v>
      </c>
      <c r="I567" s="177"/>
      <c r="J567" s="81">
        <v>4251.2950940910496</v>
      </c>
      <c r="K567" s="81">
        <v>224.2659934197635</v>
      </c>
      <c r="L567" s="81">
        <v>384.46024782253158</v>
      </c>
      <c r="M567" s="81">
        <v>3931.2620696450986</v>
      </c>
      <c r="N567" s="81">
        <v>3538.399515333193</v>
      </c>
      <c r="O567" s="81">
        <v>2276.1032129060945</v>
      </c>
      <c r="P567" s="81">
        <v>1775.7143802858429</v>
      </c>
      <c r="Q567" s="81">
        <v>139.78573094338813</v>
      </c>
      <c r="R567" s="81">
        <v>37.844002453981915</v>
      </c>
      <c r="S567" s="81">
        <v>229.44995090681019</v>
      </c>
      <c r="T567" s="82"/>
      <c r="U567" s="81">
        <v>432065732</v>
      </c>
      <c r="V567" s="81">
        <v>84017</v>
      </c>
      <c r="W567" s="81">
        <v>9180</v>
      </c>
      <c r="X567" s="81">
        <v>667221</v>
      </c>
      <c r="Y567" s="81">
        <v>747619</v>
      </c>
      <c r="Z567" s="81">
        <v>1181086</v>
      </c>
      <c r="AA567" s="81">
        <v>358842</v>
      </c>
      <c r="AB567" s="81">
        <v>1991865</v>
      </c>
      <c r="AC567" s="81">
        <v>6597714</v>
      </c>
      <c r="AD567" s="81">
        <v>229.44995090681019</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6.47</v>
      </c>
      <c r="BH567" s="81">
        <v>0</v>
      </c>
      <c r="BI567" s="81">
        <v>4264.348</v>
      </c>
      <c r="BJ567" s="81">
        <v>1122.56</v>
      </c>
      <c r="BK567" s="81">
        <v>1333.1510000000001</v>
      </c>
      <c r="BL567" s="81">
        <v>0</v>
      </c>
      <c r="BM567" s="82"/>
      <c r="BN567" s="81">
        <v>1</v>
      </c>
      <c r="BO567" s="81">
        <v>0</v>
      </c>
      <c r="BP567" s="81">
        <v>212</v>
      </c>
      <c r="BQ567" s="81">
        <v>7</v>
      </c>
      <c r="BR567" s="81">
        <v>57</v>
      </c>
      <c r="BS567" s="81">
        <v>0</v>
      </c>
      <c r="BT567"/>
      <c r="BU567" s="80">
        <v>5950.9260000000004</v>
      </c>
      <c r="BV567" s="80">
        <v>326.95600000000002</v>
      </c>
      <c r="BW567" s="80">
        <v>293.94499999999999</v>
      </c>
      <c r="BX567" s="80">
        <v>4.2949999999999999</v>
      </c>
      <c r="BY567" s="80">
        <v>103.173</v>
      </c>
      <c r="BZ567" s="80">
        <v>0</v>
      </c>
      <c r="CA567" s="80">
        <v>39.984999999999999</v>
      </c>
      <c r="CB567" s="80">
        <v>7.2489999999999997</v>
      </c>
      <c r="CC567" s="80">
        <v>0</v>
      </c>
    </row>
    <row r="568" spans="1:81">
      <c r="A568" s="80" t="s">
        <v>2492</v>
      </c>
      <c r="B568" s="80">
        <v>519</v>
      </c>
      <c r="C568" s="80">
        <v>9</v>
      </c>
      <c r="D568" s="80">
        <v>31</v>
      </c>
      <c r="E568" s="80">
        <v>2012</v>
      </c>
      <c r="F568" s="80" t="s">
        <v>88</v>
      </c>
      <c r="G568" s="80" t="s">
        <v>2483</v>
      </c>
      <c r="H568" s="80" t="s">
        <v>2484</v>
      </c>
      <c r="I568" s="177"/>
      <c r="J568" s="81">
        <v>4884.1508841291106</v>
      </c>
      <c r="K568" s="81">
        <v>210.53422028091813</v>
      </c>
      <c r="L568" s="81">
        <v>385.60848593183061</v>
      </c>
      <c r="M568" s="81">
        <v>4423.1450216419853</v>
      </c>
      <c r="N568" s="81">
        <v>3795.1126613780575</v>
      </c>
      <c r="O568" s="81">
        <v>2301.7370649553623</v>
      </c>
      <c r="P568" s="81">
        <v>1787.5493900284571</v>
      </c>
      <c r="Q568" s="81">
        <v>150.98893211547113</v>
      </c>
      <c r="R568" s="81">
        <v>57.678548443776151</v>
      </c>
      <c r="S568" s="81">
        <v>257.92549466395599</v>
      </c>
      <c r="T568" s="82"/>
      <c r="U568" s="81">
        <v>455231020</v>
      </c>
      <c r="V568" s="81">
        <v>84017</v>
      </c>
      <c r="W568" s="81">
        <v>9180</v>
      </c>
      <c r="X568" s="81">
        <v>667221</v>
      </c>
      <c r="Y568" s="81">
        <v>754115</v>
      </c>
      <c r="Z568" s="81">
        <v>1203861</v>
      </c>
      <c r="AA568" s="81">
        <v>359190</v>
      </c>
      <c r="AB568" s="81">
        <v>1980259</v>
      </c>
      <c r="AC568" s="81">
        <v>9795214</v>
      </c>
      <c r="AD568" s="81">
        <v>257.92549466395593</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6.1079999999999997</v>
      </c>
      <c r="BH568" s="81">
        <v>0</v>
      </c>
      <c r="BI568" s="81">
        <v>4644.3980000000001</v>
      </c>
      <c r="BJ568" s="81">
        <v>2163.2669999999998</v>
      </c>
      <c r="BK568" s="81">
        <v>625.04300000000001</v>
      </c>
      <c r="BL568" s="81">
        <v>0</v>
      </c>
      <c r="BM568" s="82"/>
      <c r="BN568" s="81">
        <v>1</v>
      </c>
      <c r="BO568" s="81">
        <v>0</v>
      </c>
      <c r="BP568" s="81">
        <v>214</v>
      </c>
      <c r="BQ568" s="81">
        <v>8</v>
      </c>
      <c r="BR568" s="81">
        <v>59</v>
      </c>
      <c r="BS568" s="81">
        <v>0</v>
      </c>
      <c r="BT568"/>
      <c r="BU568" s="80">
        <v>6749.7560000000003</v>
      </c>
      <c r="BV568" s="80">
        <v>270.83800000000002</v>
      </c>
      <c r="BW568" s="80">
        <v>302.68099999999998</v>
      </c>
      <c r="BX568" s="80">
        <v>0</v>
      </c>
      <c r="BY568" s="80">
        <v>76.004000000000005</v>
      </c>
      <c r="BZ568" s="80">
        <v>0</v>
      </c>
      <c r="CA568" s="80">
        <v>33.014000000000003</v>
      </c>
      <c r="CB568" s="80">
        <v>6.5229999999999997</v>
      </c>
      <c r="CC568" s="80">
        <v>0</v>
      </c>
    </row>
    <row r="569" spans="1:81">
      <c r="A569" s="80" t="s">
        <v>2493</v>
      </c>
      <c r="B569" s="80">
        <v>520</v>
      </c>
      <c r="C569" s="80">
        <v>10</v>
      </c>
      <c r="D569" s="80">
        <v>31</v>
      </c>
      <c r="E569" s="80">
        <v>2013</v>
      </c>
      <c r="F569" s="80" t="s">
        <v>89</v>
      </c>
      <c r="G569" s="80" t="s">
        <v>2483</v>
      </c>
      <c r="H569" s="80" t="s">
        <v>2484</v>
      </c>
      <c r="I569" s="177"/>
      <c r="J569" s="81">
        <v>4647.3416818418127</v>
      </c>
      <c r="K569" s="81">
        <v>178.73816639052512</v>
      </c>
      <c r="L569" s="81">
        <v>279.73858462568569</v>
      </c>
      <c r="M569" s="81">
        <v>3817.4532233746281</v>
      </c>
      <c r="N569" s="81">
        <v>3762.6698585069093</v>
      </c>
      <c r="O569" s="81">
        <v>2241.2983728394715</v>
      </c>
      <c r="P569" s="81">
        <v>1818.7020215833763</v>
      </c>
      <c r="Q569" s="81">
        <v>152.86330828322491</v>
      </c>
      <c r="R569" s="81">
        <v>59.995683321220163</v>
      </c>
      <c r="S569" s="81">
        <v>276.18765333418486</v>
      </c>
      <c r="T569" s="82"/>
      <c r="U569" s="81">
        <v>476232490</v>
      </c>
      <c r="V569" s="81">
        <v>84017</v>
      </c>
      <c r="W569" s="81">
        <v>9180</v>
      </c>
      <c r="X569" s="81">
        <v>667221</v>
      </c>
      <c r="Y569" s="81">
        <v>760145</v>
      </c>
      <c r="Z569" s="81">
        <v>1224589</v>
      </c>
      <c r="AA569" s="81">
        <v>364078</v>
      </c>
      <c r="AB569" s="81">
        <v>1976096</v>
      </c>
      <c r="AC569" s="81">
        <v>9945593</v>
      </c>
      <c r="AD569" s="81">
        <v>276.18765333418486</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6.7329999999999997</v>
      </c>
      <c r="BH569" s="81">
        <v>0</v>
      </c>
      <c r="BI569" s="81">
        <v>4945.2110000000002</v>
      </c>
      <c r="BJ569" s="81">
        <v>2876.7840000000001</v>
      </c>
      <c r="BK569" s="81">
        <v>647.44839999999999</v>
      </c>
      <c r="BL569" s="81">
        <v>0</v>
      </c>
      <c r="BM569" s="82"/>
      <c r="BN569" s="81">
        <v>1</v>
      </c>
      <c r="BO569" s="81">
        <v>0</v>
      </c>
      <c r="BP569" s="81">
        <v>215</v>
      </c>
      <c r="BQ569" s="81">
        <v>8</v>
      </c>
      <c r="BR569" s="81">
        <v>58</v>
      </c>
      <c r="BS569" s="81">
        <v>0</v>
      </c>
      <c r="BT569"/>
      <c r="BU569" s="80">
        <v>7680.5313999999998</v>
      </c>
      <c r="BV569" s="80">
        <v>271.78800000000001</v>
      </c>
      <c r="BW569" s="80">
        <v>379.52499999999998</v>
      </c>
      <c r="BX569" s="80">
        <v>2E-3</v>
      </c>
      <c r="BY569" s="80">
        <v>111.107</v>
      </c>
      <c r="BZ569" s="80">
        <v>0</v>
      </c>
      <c r="CA569" s="80">
        <v>29.789000000000001</v>
      </c>
      <c r="CB569" s="80">
        <v>3.4340000000000002</v>
      </c>
      <c r="CC569" s="80">
        <v>0</v>
      </c>
    </row>
    <row r="570" spans="1:81">
      <c r="A570" s="80" t="s">
        <v>2494</v>
      </c>
      <c r="B570" s="80">
        <v>521</v>
      </c>
      <c r="C570" s="80">
        <v>11</v>
      </c>
      <c r="D570" s="80">
        <v>31</v>
      </c>
      <c r="E570" s="80">
        <v>2014</v>
      </c>
      <c r="F570" s="80" t="s">
        <v>90</v>
      </c>
      <c r="G570" s="80" t="s">
        <v>2483</v>
      </c>
      <c r="H570" s="80" t="s">
        <v>2484</v>
      </c>
      <c r="I570" s="177"/>
      <c r="J570" s="81">
        <v>4626.1080853598023</v>
      </c>
      <c r="K570" s="81">
        <v>179.61814025249794</v>
      </c>
      <c r="L570" s="81">
        <v>345.08562708258597</v>
      </c>
      <c r="M570" s="81">
        <v>3979.0330195712968</v>
      </c>
      <c r="N570" s="81">
        <v>3708.3951989799325</v>
      </c>
      <c r="O570" s="81">
        <v>2153.8432636994748</v>
      </c>
      <c r="P570" s="81">
        <v>1851.5707555419031</v>
      </c>
      <c r="Q570" s="81">
        <v>145.87054762456876</v>
      </c>
      <c r="R570" s="81">
        <v>57.957891269708256</v>
      </c>
      <c r="S570" s="81">
        <v>269.7440995974647</v>
      </c>
      <c r="T570" s="82"/>
      <c r="U570" s="81">
        <v>509856458</v>
      </c>
      <c r="V570" s="81">
        <v>77727</v>
      </c>
      <c r="W570" s="81">
        <v>7519</v>
      </c>
      <c r="X570" s="81">
        <v>622014</v>
      </c>
      <c r="Y570" s="81">
        <v>767059</v>
      </c>
      <c r="Z570" s="81">
        <v>1239425</v>
      </c>
      <c r="AA570" s="81">
        <v>368740</v>
      </c>
      <c r="AB570" s="81">
        <v>1965386</v>
      </c>
      <c r="AC570" s="81">
        <v>9637995</v>
      </c>
      <c r="AD570" s="81">
        <v>269.74409959746453</v>
      </c>
      <c r="AE570" s="82"/>
      <c r="AF570" s="81">
        <v>4903719734.1551485</v>
      </c>
      <c r="AG570" s="81">
        <v>141466662.22436273</v>
      </c>
      <c r="AH570" s="81">
        <v>77096302.466088608</v>
      </c>
      <c r="AI570" s="81">
        <v>4278393738.1674075</v>
      </c>
      <c r="AJ570" s="81">
        <v>4598228849.1664991</v>
      </c>
      <c r="AK570" s="81">
        <v>0</v>
      </c>
      <c r="AL570" s="81">
        <v>0</v>
      </c>
      <c r="AM570" s="81">
        <v>269818128.61450762</v>
      </c>
      <c r="AN570" s="81">
        <v>0</v>
      </c>
      <c r="AO570" s="81">
        <v>0</v>
      </c>
      <c r="AP570" s="82"/>
      <c r="AQ570" s="81">
        <v>35203</v>
      </c>
      <c r="AR570" s="81">
        <v>4854</v>
      </c>
      <c r="AS570" s="81">
        <v>8</v>
      </c>
      <c r="AT570" s="81">
        <v>7</v>
      </c>
      <c r="AU570" s="81">
        <v>0</v>
      </c>
      <c r="AV570" s="81">
        <v>10</v>
      </c>
      <c r="AW570" s="81" t="s">
        <v>564</v>
      </c>
      <c r="AX570" s="82"/>
      <c r="AY570" s="81">
        <v>147977.40000000002</v>
      </c>
      <c r="AZ570" s="81">
        <v>338600.90000000008</v>
      </c>
      <c r="BA570" s="81">
        <v>159760</v>
      </c>
      <c r="BB570" s="81">
        <v>10650</v>
      </c>
      <c r="BC570" s="81">
        <v>0</v>
      </c>
      <c r="BD570" s="81">
        <v>51907.5</v>
      </c>
      <c r="BE570" s="81" t="s">
        <v>564</v>
      </c>
      <c r="BF570" s="82"/>
      <c r="BG570" s="81">
        <v>8.7430000000000003</v>
      </c>
      <c r="BH570" s="81">
        <v>0</v>
      </c>
      <c r="BI570" s="81">
        <v>4832.317</v>
      </c>
      <c r="BJ570" s="81">
        <v>2717.306</v>
      </c>
      <c r="BK570" s="81">
        <v>761.67299999999989</v>
      </c>
      <c r="BL570" s="81">
        <v>0</v>
      </c>
      <c r="BM570" s="82"/>
      <c r="BN570" s="81">
        <v>1</v>
      </c>
      <c r="BO570" s="81">
        <v>0</v>
      </c>
      <c r="BP570" s="81">
        <v>216</v>
      </c>
      <c r="BQ570" s="81">
        <v>8</v>
      </c>
      <c r="BR570" s="81">
        <v>64</v>
      </c>
      <c r="BS570" s="81">
        <v>0</v>
      </c>
      <c r="BT570"/>
      <c r="BU570" s="80">
        <v>7449.6329999999998</v>
      </c>
      <c r="BV570" s="80">
        <v>362.47199999999998</v>
      </c>
      <c r="BW570" s="80">
        <v>400.78800000000001</v>
      </c>
      <c r="BX570" s="80">
        <v>0.01</v>
      </c>
      <c r="BY570" s="80">
        <v>107.136</v>
      </c>
      <c r="BZ570" s="80">
        <v>0</v>
      </c>
      <c r="CA570" s="80">
        <v>0</v>
      </c>
      <c r="CB570" s="80">
        <v>0</v>
      </c>
      <c r="CC570" s="80">
        <v>0</v>
      </c>
    </row>
    <row r="571" spans="1:81">
      <c r="A571" s="80" t="s">
        <v>2495</v>
      </c>
      <c r="B571" s="80">
        <v>522</v>
      </c>
      <c r="C571" s="80">
        <v>12</v>
      </c>
      <c r="D571" s="80">
        <v>31</v>
      </c>
      <c r="E571" s="80">
        <v>2015</v>
      </c>
      <c r="F571" s="80" t="s">
        <v>91</v>
      </c>
      <c r="G571" s="80" t="s">
        <v>2483</v>
      </c>
      <c r="H571" s="80" t="s">
        <v>2484</v>
      </c>
      <c r="I571" s="177"/>
      <c r="J571" s="81">
        <v>4028.0636330264474</v>
      </c>
      <c r="K571" s="81">
        <v>181.52347542128328</v>
      </c>
      <c r="L571" s="81">
        <v>351.0237698505361</v>
      </c>
      <c r="M571" s="81">
        <v>3914.5674066258462</v>
      </c>
      <c r="N571" s="81">
        <v>3357.3320283355233</v>
      </c>
      <c r="O571" s="81">
        <v>2150.308685081643</v>
      </c>
      <c r="P571" s="81">
        <v>1866.0833211793642</v>
      </c>
      <c r="Q571" s="81">
        <v>141.95087645559741</v>
      </c>
      <c r="R571" s="81">
        <v>55.911446255492891</v>
      </c>
      <c r="S571" s="81">
        <v>259.31729799789883</v>
      </c>
      <c r="T571" s="82"/>
      <c r="U571" s="81">
        <v>491541900</v>
      </c>
      <c r="V571" s="81">
        <v>77727</v>
      </c>
      <c r="W571" s="81">
        <v>7519</v>
      </c>
      <c r="X571" s="81">
        <v>622014</v>
      </c>
      <c r="Y571" s="81">
        <v>774515</v>
      </c>
      <c r="Z571" s="81">
        <v>1249313</v>
      </c>
      <c r="AA571" s="81">
        <v>371338</v>
      </c>
      <c r="AB571" s="81">
        <v>1953699</v>
      </c>
      <c r="AC571" s="81">
        <v>9577787</v>
      </c>
      <c r="AD571" s="81">
        <v>259.31729799789872</v>
      </c>
      <c r="AE571" s="82"/>
      <c r="AF571" s="81">
        <v>4284611790.1793561</v>
      </c>
      <c r="AG571" s="81">
        <v>133484349.6214574</v>
      </c>
      <c r="AH571" s="81">
        <v>61054885.158219449</v>
      </c>
      <c r="AI571" s="81">
        <v>4382785415.7107573</v>
      </c>
      <c r="AJ571" s="81">
        <v>4244376247.0309448</v>
      </c>
      <c r="AK571" s="81">
        <v>0</v>
      </c>
      <c r="AL571" s="81">
        <v>0</v>
      </c>
      <c r="AM571" s="81">
        <v>267746252.49093211</v>
      </c>
      <c r="AN571" s="81">
        <v>0</v>
      </c>
      <c r="AO571" s="81">
        <v>0</v>
      </c>
      <c r="AP571" s="82"/>
      <c r="AQ571" s="81">
        <v>40125</v>
      </c>
      <c r="AR571" s="81">
        <v>7434</v>
      </c>
      <c r="AS571" s="81">
        <v>8</v>
      </c>
      <c r="AT571" s="81">
        <v>15</v>
      </c>
      <c r="AU571" s="81">
        <v>1</v>
      </c>
      <c r="AV571" s="81">
        <v>10</v>
      </c>
      <c r="AW571" s="81" t="s">
        <v>564</v>
      </c>
      <c r="AX571" s="82"/>
      <c r="AY571" s="81">
        <v>172021.9</v>
      </c>
      <c r="AZ571" s="81">
        <v>593762.20000000019</v>
      </c>
      <c r="BA571" s="81">
        <v>159760</v>
      </c>
      <c r="BB571" s="81">
        <v>24803.5</v>
      </c>
      <c r="BC571" s="81">
        <v>440</v>
      </c>
      <c r="BD571" s="81">
        <v>51931.4</v>
      </c>
      <c r="BE571" s="81" t="s">
        <v>564</v>
      </c>
      <c r="BF571" s="82"/>
      <c r="BG571" s="81">
        <v>8.9540000000000006</v>
      </c>
      <c r="BH571" s="81">
        <v>0</v>
      </c>
      <c r="BI571" s="81">
        <v>4836.7820000000002</v>
      </c>
      <c r="BJ571" s="81">
        <v>2603.931</v>
      </c>
      <c r="BK571" s="81">
        <v>618.173</v>
      </c>
      <c r="BL571" s="81">
        <v>0</v>
      </c>
      <c r="BM571" s="82"/>
      <c r="BN571" s="81">
        <v>1</v>
      </c>
      <c r="BO571" s="81">
        <v>0</v>
      </c>
      <c r="BP571" s="81">
        <v>222</v>
      </c>
      <c r="BQ571" s="81">
        <v>9</v>
      </c>
      <c r="BR571" s="81">
        <v>60</v>
      </c>
      <c r="BS571" s="81">
        <v>0</v>
      </c>
      <c r="BT571"/>
      <c r="BU571" s="80">
        <v>7277.433</v>
      </c>
      <c r="BV571" s="80">
        <v>267.904</v>
      </c>
      <c r="BW571" s="80">
        <v>366.387</v>
      </c>
      <c r="BX571" s="80">
        <v>0.01</v>
      </c>
      <c r="BY571" s="80">
        <v>85.832999999999998</v>
      </c>
      <c r="BZ571" s="80">
        <v>0</v>
      </c>
      <c r="CA571" s="80">
        <v>56.92</v>
      </c>
      <c r="CB571" s="80">
        <v>7.5720000000000001</v>
      </c>
      <c r="CC571" s="80">
        <v>5.7809999999999997</v>
      </c>
    </row>
    <row r="572" spans="1:81">
      <c r="A572" s="80" t="s">
        <v>2496</v>
      </c>
      <c r="B572" s="80">
        <v>523</v>
      </c>
      <c r="C572" s="80">
        <v>13</v>
      </c>
      <c r="D572" s="80">
        <v>31</v>
      </c>
      <c r="E572" s="80">
        <v>2016</v>
      </c>
      <c r="F572" s="80" t="s">
        <v>92</v>
      </c>
      <c r="G572" s="80" t="s">
        <v>2483</v>
      </c>
      <c r="H572" s="80" t="s">
        <v>2484</v>
      </c>
      <c r="I572" s="177"/>
      <c r="J572" s="81">
        <v>4015.2011729076171</v>
      </c>
      <c r="K572" s="81">
        <v>186.46596655994838</v>
      </c>
      <c r="L572" s="81">
        <v>384.86018669731578</v>
      </c>
      <c r="M572" s="81">
        <v>2859.8828138082504</v>
      </c>
      <c r="N572" s="81">
        <v>3142.7556245390392</v>
      </c>
      <c r="O572" s="81">
        <v>2138.5248841642633</v>
      </c>
      <c r="P572" s="81">
        <v>1814.2419114563381</v>
      </c>
      <c r="Q572" s="81">
        <v>136.92435327940012</v>
      </c>
      <c r="R572" s="81">
        <v>55.720882157975502</v>
      </c>
      <c r="S572" s="81">
        <v>269.42214263161924</v>
      </c>
      <c r="T572" s="82"/>
      <c r="U572" s="81">
        <v>482784222</v>
      </c>
      <c r="V572" s="81">
        <v>77727</v>
      </c>
      <c r="W572" s="81">
        <v>7519</v>
      </c>
      <c r="X572" s="81">
        <v>622014</v>
      </c>
      <c r="Y572" s="81">
        <v>779244</v>
      </c>
      <c r="Z572" s="81">
        <v>1257740</v>
      </c>
      <c r="AA572" s="81">
        <v>373399</v>
      </c>
      <c r="AB572" s="81">
        <v>1938559</v>
      </c>
      <c r="AC572" s="81">
        <v>9516578.1851904709</v>
      </c>
      <c r="AD572" s="81">
        <v>269.42214263161918</v>
      </c>
      <c r="AE572" s="82"/>
      <c r="AF572" s="81">
        <v>4458577308.2696781</v>
      </c>
      <c r="AG572" s="81">
        <v>131579012.9655419</v>
      </c>
      <c r="AH572" s="81">
        <v>53716716.212933607</v>
      </c>
      <c r="AI572" s="81">
        <v>3903837325.860147</v>
      </c>
      <c r="AJ572" s="81">
        <v>3978646969.853416</v>
      </c>
      <c r="AK572" s="81"/>
      <c r="AL572" s="81"/>
      <c r="AM572" s="81">
        <v>265877779.59488511</v>
      </c>
      <c r="AN572" s="81"/>
      <c r="AO572" s="81"/>
      <c r="AP572" s="82"/>
      <c r="AQ572" s="81">
        <v>44827</v>
      </c>
      <c r="AR572" s="81">
        <v>8814</v>
      </c>
      <c r="AS572" s="81">
        <v>13</v>
      </c>
      <c r="AT572" s="81">
        <v>15</v>
      </c>
      <c r="AU572" s="81">
        <v>1</v>
      </c>
      <c r="AV572" s="81">
        <v>10</v>
      </c>
      <c r="AW572" s="81" t="s">
        <v>564</v>
      </c>
      <c r="AX572" s="82"/>
      <c r="AY572" s="81">
        <v>195992.2</v>
      </c>
      <c r="AZ572" s="81">
        <v>695236.9</v>
      </c>
      <c r="BA572" s="81">
        <v>159824.29999999999</v>
      </c>
      <c r="BB572" s="81">
        <v>24803.5</v>
      </c>
      <c r="BC572" s="81">
        <v>440</v>
      </c>
      <c r="BD572" s="81">
        <v>51931.4</v>
      </c>
      <c r="BE572" s="81" t="s">
        <v>564</v>
      </c>
      <c r="BF572" s="82"/>
      <c r="BG572" s="81">
        <v>8.9510000000000005</v>
      </c>
      <c r="BH572" s="81">
        <v>0</v>
      </c>
      <c r="BI572" s="81">
        <v>4761.3620000000001</v>
      </c>
      <c r="BJ572" s="81">
        <v>2583.8510000000001</v>
      </c>
      <c r="BK572" s="81">
        <v>730.05</v>
      </c>
      <c r="BL572" s="81">
        <v>0</v>
      </c>
      <c r="BM572" s="82"/>
      <c r="BN572" s="81">
        <v>1</v>
      </c>
      <c r="BO572" s="81">
        <v>0</v>
      </c>
      <c r="BP572" s="81">
        <v>224</v>
      </c>
      <c r="BQ572" s="81">
        <v>7</v>
      </c>
      <c r="BR572" s="81">
        <v>59</v>
      </c>
      <c r="BS572" s="81">
        <v>0</v>
      </c>
      <c r="BT572"/>
      <c r="BU572" s="80">
        <v>7045.2969999999996</v>
      </c>
      <c r="BV572" s="80">
        <v>264.17099999999999</v>
      </c>
      <c r="BW572" s="80">
        <v>489.35599999999999</v>
      </c>
      <c r="BX572" s="80">
        <v>6.1440000000000001</v>
      </c>
      <c r="BY572" s="80">
        <v>185.36</v>
      </c>
      <c r="BZ572" s="80">
        <v>0</v>
      </c>
      <c r="CA572" s="80">
        <v>75.153999999999996</v>
      </c>
      <c r="CB572" s="80">
        <v>10.952</v>
      </c>
      <c r="CC572" s="80">
        <v>7.78</v>
      </c>
    </row>
    <row r="573" spans="1:81">
      <c r="A573" s="80" t="s">
        <v>2497</v>
      </c>
      <c r="B573" s="80">
        <v>524</v>
      </c>
      <c r="C573" s="80">
        <v>14</v>
      </c>
      <c r="D573" s="80">
        <v>31</v>
      </c>
      <c r="E573" s="80">
        <v>2017</v>
      </c>
      <c r="F573" s="80" t="s">
        <v>71</v>
      </c>
      <c r="G573" s="80" t="s">
        <v>2483</v>
      </c>
      <c r="H573" s="80" t="s">
        <v>2484</v>
      </c>
      <c r="I573" s="177"/>
      <c r="J573" s="81">
        <v>4027.7205622806164</v>
      </c>
      <c r="K573" s="81">
        <v>191.66097305221092</v>
      </c>
      <c r="L573" s="81">
        <v>398.72713611920932</v>
      </c>
      <c r="M573" s="81">
        <v>2650.7752062251279</v>
      </c>
      <c r="N573" s="81">
        <v>3343.193943425083</v>
      </c>
      <c r="O573" s="81">
        <v>2108.0063090895019</v>
      </c>
      <c r="P573" s="81">
        <v>1777.8805989681553</v>
      </c>
      <c r="Q573" s="81">
        <v>131.11540881082644</v>
      </c>
      <c r="R573" s="81">
        <v>56.872163893701014</v>
      </c>
      <c r="S573" s="81">
        <v>253.06726428330504</v>
      </c>
      <c r="T573" s="82"/>
      <c r="U573" s="81">
        <v>512017774</v>
      </c>
      <c r="V573" s="81">
        <v>77727</v>
      </c>
      <c r="W573" s="81">
        <v>7519</v>
      </c>
      <c r="X573" s="81">
        <v>622014</v>
      </c>
      <c r="Y573" s="81">
        <v>781157</v>
      </c>
      <c r="Z573" s="81">
        <v>1260357</v>
      </c>
      <c r="AA573" s="81">
        <v>368248</v>
      </c>
      <c r="AB573" s="81">
        <v>1919680</v>
      </c>
      <c r="AC573" s="81">
        <v>9905935.9999999981</v>
      </c>
      <c r="AD573" s="81">
        <v>253.06726428330501</v>
      </c>
      <c r="AE573" s="82"/>
      <c r="AF573" s="81">
        <v>4570994324.0548096</v>
      </c>
      <c r="AG573" s="81">
        <v>137831330.68850571</v>
      </c>
      <c r="AH573" s="81">
        <v>75222543.72055389</v>
      </c>
      <c r="AI573" s="81">
        <v>3829452099.11269</v>
      </c>
      <c r="AJ573" s="81">
        <v>4258626875.6669731</v>
      </c>
      <c r="AK573" s="81"/>
      <c r="AL573" s="81"/>
      <c r="AM573" s="81">
        <v>263700456.3745276</v>
      </c>
      <c r="AN573" s="81"/>
      <c r="AO573" s="81"/>
      <c r="AP573" s="82"/>
      <c r="AQ573" s="81">
        <v>48300</v>
      </c>
      <c r="AR573" s="81">
        <v>9646</v>
      </c>
      <c r="AS573" s="81">
        <v>18</v>
      </c>
      <c r="AT573" s="81">
        <v>16</v>
      </c>
      <c r="AU573" s="81">
        <v>1</v>
      </c>
      <c r="AV573" s="81">
        <v>11</v>
      </c>
      <c r="AW573" s="81" t="s">
        <v>564</v>
      </c>
      <c r="AX573" s="82"/>
      <c r="AY573" s="81">
        <v>214181.39999999979</v>
      </c>
      <c r="AZ573" s="81">
        <v>1065413.5</v>
      </c>
      <c r="BA573" s="81">
        <v>169302.1</v>
      </c>
      <c r="BB573" s="81">
        <v>24843.5</v>
      </c>
      <c r="BC573" s="81">
        <v>440</v>
      </c>
      <c r="BD573" s="81">
        <v>88371.35</v>
      </c>
      <c r="BE573" s="81" t="s">
        <v>564</v>
      </c>
      <c r="BF573" s="82"/>
      <c r="BG573" s="81">
        <v>10.372</v>
      </c>
      <c r="BH573" s="81">
        <v>0</v>
      </c>
      <c r="BI573" s="81">
        <v>4961.7280000000001</v>
      </c>
      <c r="BJ573" s="81">
        <v>2800.7289999999998</v>
      </c>
      <c r="BK573" s="81">
        <v>860.30700000000013</v>
      </c>
      <c r="BL573" s="81">
        <v>0</v>
      </c>
      <c r="BM573" s="82"/>
      <c r="BN573" s="81">
        <v>1</v>
      </c>
      <c r="BO573" s="81">
        <v>0</v>
      </c>
      <c r="BP573" s="81">
        <v>226</v>
      </c>
      <c r="BQ573" s="81">
        <v>9</v>
      </c>
      <c r="BR573" s="81">
        <v>68</v>
      </c>
      <c r="BS573" s="81">
        <v>0</v>
      </c>
      <c r="BT573"/>
      <c r="BU573" s="80">
        <v>7375.3729999999996</v>
      </c>
      <c r="BV573" s="80">
        <v>373.10199999999998</v>
      </c>
      <c r="BW573" s="80">
        <v>483.79</v>
      </c>
      <c r="BX573" s="80">
        <v>135.93899999999999</v>
      </c>
      <c r="BY573" s="80">
        <v>170.547</v>
      </c>
      <c r="BZ573" s="80">
        <v>0</v>
      </c>
      <c r="CA573" s="80">
        <v>74.561999999999998</v>
      </c>
      <c r="CB573" s="80">
        <v>12.916</v>
      </c>
      <c r="CC573" s="80">
        <v>6.907</v>
      </c>
    </row>
    <row r="574" spans="1:81">
      <c r="A574" s="80" t="s">
        <v>2498</v>
      </c>
      <c r="B574" s="80">
        <v>525</v>
      </c>
      <c r="C574" s="80">
        <v>15</v>
      </c>
      <c r="D574" s="80">
        <v>31</v>
      </c>
      <c r="E574" s="80">
        <v>2018</v>
      </c>
      <c r="F574" s="80" t="s">
        <v>93</v>
      </c>
      <c r="G574" s="80" t="s">
        <v>2483</v>
      </c>
      <c r="H574" s="80" t="s">
        <v>2484</v>
      </c>
      <c r="I574" s="177"/>
      <c r="J574" s="81">
        <v>4279.2410457927172</v>
      </c>
      <c r="K574" s="81">
        <v>182.17216802776269</v>
      </c>
      <c r="L574" s="81">
        <v>361.56330666671744</v>
      </c>
      <c r="M574" s="81">
        <v>2811.5580922936283</v>
      </c>
      <c r="N574" s="81">
        <v>3081.6804758557432</v>
      </c>
      <c r="O574" s="81">
        <v>2070.3921539326102</v>
      </c>
      <c r="P574" s="81">
        <v>1747.6168353860737</v>
      </c>
      <c r="Q574" s="81">
        <v>120.48791137254887</v>
      </c>
      <c r="R574" s="81">
        <v>54.728105836733462</v>
      </c>
      <c r="S574" s="81">
        <v>272.13910561162277</v>
      </c>
      <c r="T574" s="82"/>
      <c r="U574" s="81">
        <v>524618321</v>
      </c>
      <c r="V574" s="81">
        <v>77727</v>
      </c>
      <c r="W574" s="81">
        <v>7519</v>
      </c>
      <c r="X574" s="81">
        <v>622014</v>
      </c>
      <c r="Y574" s="81">
        <v>784465</v>
      </c>
      <c r="Z574" s="81">
        <v>1261570</v>
      </c>
      <c r="AA574" s="81">
        <v>365619</v>
      </c>
      <c r="AB574" s="81">
        <v>1901053</v>
      </c>
      <c r="AC574" s="81">
        <v>9495127</v>
      </c>
      <c r="AD574" s="81">
        <v>272.13910561162282</v>
      </c>
      <c r="AE574" s="82"/>
      <c r="AF574" s="81">
        <v>4900609960.786521</v>
      </c>
      <c r="AG574" s="81">
        <v>122501845.6174922</v>
      </c>
      <c r="AH574" s="81">
        <v>71320907.66069223</v>
      </c>
      <c r="AI574" s="81">
        <v>3819760864.3669128</v>
      </c>
      <c r="AJ574" s="81">
        <v>3911571936.485805</v>
      </c>
      <c r="AK574" s="81"/>
      <c r="AL574" s="81"/>
      <c r="AM574" s="81">
        <v>261682056.97171229</v>
      </c>
      <c r="AN574" s="81"/>
      <c r="AO574" s="81"/>
      <c r="AP574" s="82"/>
      <c r="AQ574" s="81">
        <v>52222</v>
      </c>
      <c r="AR574" s="81">
        <v>10632</v>
      </c>
      <c r="AS574" s="81">
        <v>17</v>
      </c>
      <c r="AT574" s="81">
        <v>17</v>
      </c>
      <c r="AU574" s="81">
        <v>1</v>
      </c>
      <c r="AV574" s="81">
        <v>13</v>
      </c>
      <c r="AW574" s="81" t="s">
        <v>564</v>
      </c>
      <c r="AX574" s="82"/>
      <c r="AY574" s="81">
        <v>234275.1</v>
      </c>
      <c r="AZ574" s="81">
        <v>1295034</v>
      </c>
      <c r="BA574" s="81">
        <v>169284</v>
      </c>
      <c r="BB574" s="81">
        <v>24959</v>
      </c>
      <c r="BC574" s="81">
        <v>440</v>
      </c>
      <c r="BD574" s="81">
        <v>121870.17</v>
      </c>
      <c r="BE574" s="81" t="s">
        <v>564</v>
      </c>
      <c r="BF574" s="82"/>
      <c r="BG574" s="81">
        <v>8.4499999999999993</v>
      </c>
      <c r="BH574" s="81">
        <v>0</v>
      </c>
      <c r="BI574" s="81">
        <v>4922.2709999999997</v>
      </c>
      <c r="BJ574" s="81">
        <v>2703.9989999999998</v>
      </c>
      <c r="BK574" s="81">
        <v>933.63900000000012</v>
      </c>
      <c r="BL574" s="81">
        <v>0</v>
      </c>
      <c r="BM574" s="82"/>
      <c r="BN574" s="81">
        <v>2</v>
      </c>
      <c r="BO574" s="81">
        <v>0</v>
      </c>
      <c r="BP574" s="81">
        <v>233</v>
      </c>
      <c r="BQ574" s="81">
        <v>9</v>
      </c>
      <c r="BR574" s="81">
        <v>67</v>
      </c>
      <c r="BS574" s="81">
        <v>0</v>
      </c>
      <c r="BT574"/>
      <c r="BU574" s="80">
        <v>7395.8029999999999</v>
      </c>
      <c r="BV574" s="80">
        <v>331.91899999999998</v>
      </c>
      <c r="BW574" s="80">
        <v>504.233</v>
      </c>
      <c r="BX574" s="80">
        <v>43.588000000000001</v>
      </c>
      <c r="BY574" s="80">
        <v>196.1</v>
      </c>
      <c r="BZ574" s="80">
        <v>3.6859999999999999</v>
      </c>
      <c r="CA574" s="80">
        <v>75.055000000000007</v>
      </c>
      <c r="CB574" s="80">
        <v>11.666</v>
      </c>
      <c r="CC574" s="80">
        <v>6.3090000000000002</v>
      </c>
    </row>
    <row r="575" spans="1:81">
      <c r="A575" s="80" t="s">
        <v>2499</v>
      </c>
      <c r="B575" s="80">
        <v>526</v>
      </c>
      <c r="C575" s="80">
        <v>16</v>
      </c>
      <c r="D575" s="80">
        <v>31</v>
      </c>
      <c r="E575" s="80">
        <v>2019</v>
      </c>
      <c r="F575" s="80" t="s">
        <v>73</v>
      </c>
      <c r="G575" s="80" t="s">
        <v>2483</v>
      </c>
      <c r="H575" s="80" t="s">
        <v>2484</v>
      </c>
      <c r="I575" s="177"/>
      <c r="J575" s="81">
        <v>4143.4741720956836</v>
      </c>
      <c r="K575" s="81">
        <v>168.63141946004293</v>
      </c>
      <c r="L575" s="81">
        <v>365.1256422416148</v>
      </c>
      <c r="M575" s="81">
        <v>2814.7924484660052</v>
      </c>
      <c r="N575" s="81">
        <v>3015.2069859600401</v>
      </c>
      <c r="O575" s="81">
        <v>2011.9586840520064</v>
      </c>
      <c r="P575" s="81">
        <v>1722.1812931149946</v>
      </c>
      <c r="Q575" s="81">
        <v>116.13477016392142</v>
      </c>
      <c r="R575" s="81">
        <v>54.087303305860189</v>
      </c>
      <c r="S575" s="81">
        <v>276.23327276522906</v>
      </c>
      <c r="T575" s="82"/>
      <c r="U575" s="81">
        <v>508809354</v>
      </c>
      <c r="V575" s="81">
        <v>77727</v>
      </c>
      <c r="W575" s="81">
        <v>7519</v>
      </c>
      <c r="X575" s="81">
        <v>622014</v>
      </c>
      <c r="Y575" s="81">
        <v>788304</v>
      </c>
      <c r="Z575" s="81">
        <v>1259624</v>
      </c>
      <c r="AA575" s="81">
        <v>357601</v>
      </c>
      <c r="AB575" s="81">
        <v>1881981</v>
      </c>
      <c r="AC575" s="81">
        <v>9537648</v>
      </c>
      <c r="AD575" s="81">
        <v>276.233272765229</v>
      </c>
      <c r="AE575" s="82"/>
      <c r="AF575" s="81">
        <v>5021059169.6723146</v>
      </c>
      <c r="AG575" s="81">
        <v>118617958.4477053</v>
      </c>
      <c r="AH575" s="81">
        <v>74869792.682626903</v>
      </c>
      <c r="AI575" s="81">
        <v>4080798866.2727447</v>
      </c>
      <c r="AJ575" s="81">
        <v>4013298793.9279671</v>
      </c>
      <c r="AK575" s="81">
        <v>0</v>
      </c>
      <c r="AL575" s="81">
        <v>0</v>
      </c>
      <c r="AM575" s="81">
        <v>256311644.65461722</v>
      </c>
      <c r="AN575" s="81">
        <v>0</v>
      </c>
      <c r="AO575" s="81">
        <v>0</v>
      </c>
      <c r="AP575" s="82"/>
      <c r="AQ575" s="81">
        <v>55614</v>
      </c>
      <c r="AR575" s="81">
        <v>11697</v>
      </c>
      <c r="AS575" s="81">
        <v>18</v>
      </c>
      <c r="AT575" s="81">
        <v>23</v>
      </c>
      <c r="AU575" s="81">
        <v>1</v>
      </c>
      <c r="AV575" s="81">
        <v>14</v>
      </c>
      <c r="AW575" s="81" t="s">
        <v>564</v>
      </c>
      <c r="AX575" s="82"/>
      <c r="AY575" s="81">
        <v>251511.6000000005</v>
      </c>
      <c r="AZ575" s="81">
        <v>1584308.3</v>
      </c>
      <c r="BA575" s="81">
        <v>169302.1</v>
      </c>
      <c r="BB575" s="81">
        <v>34396.300000000003</v>
      </c>
      <c r="BC575" s="81">
        <v>440</v>
      </c>
      <c r="BD575" s="81">
        <v>121924.387</v>
      </c>
      <c r="BE575" s="81" t="s">
        <v>564</v>
      </c>
      <c r="BF575" s="82"/>
      <c r="BG575" s="81">
        <v>6.3579999999999997</v>
      </c>
      <c r="BH575" s="81">
        <v>53.555</v>
      </c>
      <c r="BI575" s="81">
        <v>4763.8620000000001</v>
      </c>
      <c r="BJ575" s="81">
        <v>2730.9639999999999</v>
      </c>
      <c r="BK575" s="81">
        <v>750.80200000000002</v>
      </c>
      <c r="BL575" s="81">
        <v>0</v>
      </c>
      <c r="BM575" s="82"/>
      <c r="BN575" s="81">
        <v>2</v>
      </c>
      <c r="BO575" s="81">
        <v>2</v>
      </c>
      <c r="BP575" s="81">
        <v>227</v>
      </c>
      <c r="BQ575" s="81">
        <v>9</v>
      </c>
      <c r="BR575" s="81">
        <v>64</v>
      </c>
      <c r="BS575" s="81">
        <v>0</v>
      </c>
      <c r="BT575"/>
      <c r="BU575" s="80">
        <v>7161.1959999999999</v>
      </c>
      <c r="BV575" s="80">
        <v>331.92</v>
      </c>
      <c r="BW575" s="80">
        <v>482.95499999999998</v>
      </c>
      <c r="BX575" s="80">
        <v>40.567999999999998</v>
      </c>
      <c r="BY575" s="80">
        <v>193.42599999999999</v>
      </c>
      <c r="BZ575" s="80">
        <v>4.4539999999999997</v>
      </c>
      <c r="CA575" s="80">
        <v>69.069999999999993</v>
      </c>
      <c r="CB575" s="80">
        <v>16.158000000000001</v>
      </c>
      <c r="CC575" s="80">
        <v>5.7939999999999996</v>
      </c>
    </row>
    <row r="576" spans="1:81">
      <c r="A576" s="80" t="s">
        <v>2500</v>
      </c>
      <c r="B576" s="80">
        <v>527</v>
      </c>
      <c r="C576" s="80">
        <v>17</v>
      </c>
      <c r="D576" s="80">
        <v>31</v>
      </c>
      <c r="E576" s="80">
        <v>2020</v>
      </c>
      <c r="F576" s="80" t="s">
        <v>218</v>
      </c>
      <c r="G576" s="80" t="s">
        <v>2483</v>
      </c>
      <c r="H576" s="80" t="s">
        <v>2484</v>
      </c>
      <c r="I576" s="177"/>
      <c r="J576" s="81">
        <v>3676.5471457233348</v>
      </c>
      <c r="K576" s="81">
        <v>174.8547053584646</v>
      </c>
      <c r="L576" s="81">
        <v>394.50732124550376</v>
      </c>
      <c r="M576" s="81">
        <v>2342.8395805122582</v>
      </c>
      <c r="N576" s="81">
        <v>2701.9122803122164</v>
      </c>
      <c r="O576" s="81">
        <v>1765.4180273711868</v>
      </c>
      <c r="P576" s="81">
        <v>1610.9391724722432</v>
      </c>
      <c r="Q576" s="81">
        <v>109.83523888310025</v>
      </c>
      <c r="R576" s="81">
        <v>49.189547461499238</v>
      </c>
      <c r="S576" s="81">
        <v>263.14756077290627</v>
      </c>
      <c r="T576" s="82"/>
      <c r="U576" s="81">
        <v>476698523</v>
      </c>
      <c r="V576" s="81">
        <v>79910</v>
      </c>
      <c r="W576" s="81">
        <v>9936</v>
      </c>
      <c r="X576" s="81">
        <v>619763</v>
      </c>
      <c r="Y576" s="81">
        <v>792044</v>
      </c>
      <c r="Z576" s="81">
        <v>1261523</v>
      </c>
      <c r="AA576" s="81">
        <v>363431</v>
      </c>
      <c r="AB576" s="81">
        <v>1862777</v>
      </c>
      <c r="AC576" s="81">
        <v>8719239</v>
      </c>
      <c r="AD576" s="81">
        <v>263.14756077290627</v>
      </c>
      <c r="AE576" s="82"/>
      <c r="AF576" s="81">
        <v>4466439555.8601465</v>
      </c>
      <c r="AG576" s="81">
        <v>119646473.9904587</v>
      </c>
      <c r="AH576" s="81">
        <v>81511876.251169324</v>
      </c>
      <c r="AI576" s="81">
        <v>3478831608.24616</v>
      </c>
      <c r="AJ576" s="81">
        <v>3830506190.5749083</v>
      </c>
      <c r="AK576" s="81">
        <v>0</v>
      </c>
      <c r="AL576" s="81">
        <v>0</v>
      </c>
      <c r="AM576" s="81">
        <v>243113094.38412493</v>
      </c>
      <c r="AN576" s="81">
        <v>0</v>
      </c>
      <c r="AO576" s="81">
        <v>0</v>
      </c>
      <c r="AP576" s="82"/>
      <c r="AQ576" s="81">
        <v>58375</v>
      </c>
      <c r="AR576" s="81">
        <v>12918</v>
      </c>
      <c r="AS576" s="81">
        <v>21</v>
      </c>
      <c r="AT576" s="81">
        <v>25</v>
      </c>
      <c r="AU576" s="81">
        <v>1</v>
      </c>
      <c r="AV576" s="81">
        <v>15</v>
      </c>
      <c r="AW576" s="81">
        <v>21</v>
      </c>
      <c r="AX576" s="82"/>
      <c r="AY576" s="81">
        <v>266502.80000000092</v>
      </c>
      <c r="AZ576" s="81">
        <v>2025313</v>
      </c>
      <c r="BA576" s="81">
        <v>175801.7</v>
      </c>
      <c r="BB576" s="81">
        <v>45996.3</v>
      </c>
      <c r="BC576" s="81">
        <v>440</v>
      </c>
      <c r="BD576" s="81">
        <v>121974.288</v>
      </c>
      <c r="BE576" s="81">
        <v>175801.7</v>
      </c>
      <c r="BF576" s="82"/>
      <c r="BG576" s="81">
        <v>6.6639999999999997</v>
      </c>
      <c r="BH576" s="81">
        <v>0</v>
      </c>
      <c r="BI576" s="81">
        <v>4533.5910000000003</v>
      </c>
      <c r="BJ576" s="81">
        <v>3236.337</v>
      </c>
      <c r="BK576" s="81">
        <v>984.904</v>
      </c>
      <c r="BL576" s="81">
        <v>0</v>
      </c>
      <c r="BM576" s="82"/>
      <c r="BN576" s="81">
        <v>1</v>
      </c>
      <c r="BO576" s="81">
        <v>0</v>
      </c>
      <c r="BP576" s="81">
        <v>222</v>
      </c>
      <c r="BQ576" s="81">
        <v>11</v>
      </c>
      <c r="BR576" s="81">
        <v>65</v>
      </c>
      <c r="BS576" s="81">
        <v>0</v>
      </c>
      <c r="BT576"/>
      <c r="BU576" s="80">
        <v>7609.0050000000001</v>
      </c>
      <c r="BV576" s="80">
        <v>346.86399999999998</v>
      </c>
      <c r="BW576" s="80">
        <v>536.86699999999996</v>
      </c>
      <c r="BX576" s="80">
        <v>10.305</v>
      </c>
      <c r="BY576" s="80">
        <v>159.68100000000001</v>
      </c>
      <c r="BZ576" s="80">
        <v>4.9960000000000004</v>
      </c>
      <c r="CA576" s="80">
        <v>68.230999999999995</v>
      </c>
      <c r="CB576" s="80">
        <v>20.623999999999999</v>
      </c>
      <c r="CC576" s="80">
        <v>4.923</v>
      </c>
    </row>
    <row r="577" spans="1:81">
      <c r="A577" s="80" t="s">
        <v>2501</v>
      </c>
      <c r="B577" s="80">
        <v>527</v>
      </c>
      <c r="C577" s="80">
        <v>18</v>
      </c>
      <c r="D577" s="80">
        <v>31</v>
      </c>
      <c r="E577" s="80">
        <v>2021</v>
      </c>
      <c r="F577" s="80" t="s">
        <v>75</v>
      </c>
      <c r="G577" s="174" t="s">
        <v>2483</v>
      </c>
      <c r="H577" s="80" t="s">
        <v>2484</v>
      </c>
      <c r="I577" s="177"/>
      <c r="J577" s="81">
        <v>3838.9837087652563</v>
      </c>
      <c r="K577" s="81">
        <v>191.4941300498422</v>
      </c>
      <c r="L577" s="81">
        <v>324.87827478278638</v>
      </c>
      <c r="M577" s="81">
        <v>2556.1354789567854</v>
      </c>
      <c r="N577" s="81">
        <v>2887.2021011786546</v>
      </c>
      <c r="O577" s="81">
        <v>1711.6080478607205</v>
      </c>
      <c r="P577" s="81">
        <v>1645.6047554925249</v>
      </c>
      <c r="Q577" s="81">
        <v>109.86845997546855</v>
      </c>
      <c r="R577" s="81">
        <v>55.443305399916227</v>
      </c>
      <c r="S577" s="81">
        <v>261.85934112503958</v>
      </c>
      <c r="T577" s="82"/>
      <c r="U577" s="81">
        <v>516273991</v>
      </c>
      <c r="V577" s="81">
        <v>79910</v>
      </c>
      <c r="W577" s="81">
        <v>9936</v>
      </c>
      <c r="X577" s="81">
        <v>619763</v>
      </c>
      <c r="Y577" s="81">
        <v>794140</v>
      </c>
      <c r="Z577" s="81">
        <v>1259379</v>
      </c>
      <c r="AA577" s="81">
        <v>362046</v>
      </c>
      <c r="AB577" s="81">
        <v>1841244</v>
      </c>
      <c r="AC577" s="81">
        <v>9525698.9999999981</v>
      </c>
      <c r="AD577" s="81">
        <v>261.85934112503958</v>
      </c>
      <c r="AE577" s="82"/>
      <c r="AF577" s="81">
        <v>4721621374.8328485</v>
      </c>
      <c r="AG577" s="81">
        <v>128118227.1329947</v>
      </c>
      <c r="AH577" s="81">
        <v>65087835.978884496</v>
      </c>
      <c r="AI577" s="81">
        <v>3832366154.4371538</v>
      </c>
      <c r="AJ577" s="81">
        <v>3876986381.650991</v>
      </c>
      <c r="AK577" s="81">
        <v>0</v>
      </c>
      <c r="AL577" s="81">
        <v>0</v>
      </c>
      <c r="AM577" s="81">
        <v>241688845.84279037</v>
      </c>
      <c r="AN577" s="81">
        <v>0</v>
      </c>
      <c r="AO577" s="81">
        <v>0</v>
      </c>
      <c r="AP577" s="82"/>
      <c r="AQ577" s="81">
        <v>61025</v>
      </c>
      <c r="AR577" s="81">
        <v>13773</v>
      </c>
      <c r="AS577" s="81">
        <v>23</v>
      </c>
      <c r="AT577" s="81">
        <v>29</v>
      </c>
      <c r="AU577" s="81">
        <v>1</v>
      </c>
      <c r="AV577" s="81">
        <v>17</v>
      </c>
      <c r="AW577" s="81"/>
      <c r="AX577" s="82"/>
      <c r="AY577" s="81">
        <v>281521.69999999017</v>
      </c>
      <c r="AZ577" s="81">
        <v>2313068.2999999779</v>
      </c>
      <c r="BA577" s="81">
        <v>175840.7</v>
      </c>
      <c r="BB577" s="81">
        <v>48306.2</v>
      </c>
      <c r="BC577" s="81">
        <v>440</v>
      </c>
      <c r="BD577" s="81">
        <v>204074.288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2502</v>
      </c>
      <c r="B578" s="80">
        <v>527</v>
      </c>
      <c r="C578" s="80">
        <v>19</v>
      </c>
      <c r="D578" s="80">
        <v>31</v>
      </c>
      <c r="E578" s="80">
        <v>2022</v>
      </c>
      <c r="F578" s="80" t="s">
        <v>568</v>
      </c>
      <c r="G578" s="174" t="s">
        <v>2483</v>
      </c>
      <c r="H578" s="80" t="s">
        <v>2484</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64074</v>
      </c>
      <c r="AR578" s="81">
        <v>14317</v>
      </c>
      <c r="AS578" s="81">
        <v>23</v>
      </c>
      <c r="AT578" s="81">
        <v>37</v>
      </c>
      <c r="AU578" s="81">
        <v>1</v>
      </c>
      <c r="AV578" s="81">
        <v>19</v>
      </c>
      <c r="AW578" s="81"/>
      <c r="AX578" s="82"/>
      <c r="AY578" s="81">
        <v>300443.09999998467</v>
      </c>
      <c r="AZ578" s="81">
        <v>2631467.6999999853</v>
      </c>
      <c r="BA578" s="81">
        <v>175840.7</v>
      </c>
      <c r="BB578" s="81">
        <v>52798.9</v>
      </c>
      <c r="BC578" s="81">
        <v>440</v>
      </c>
      <c r="BD578" s="81">
        <v>318064.288</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2213</v>
      </c>
      <c r="B9" s="80">
        <v>1</v>
      </c>
      <c r="C9" s="80">
        <v>1</v>
      </c>
      <c r="D9" s="80">
        <v>1</v>
      </c>
      <c r="E9" s="80">
        <v>1990</v>
      </c>
      <c r="F9" s="80" t="s">
        <v>562</v>
      </c>
      <c r="G9" s="182" t="s">
        <v>2214</v>
      </c>
      <c r="H9" s="80" t="s">
        <v>2215</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2216</v>
      </c>
      <c r="B10" s="80">
        <v>2</v>
      </c>
      <c r="C10" s="80">
        <v>2</v>
      </c>
      <c r="D10" s="80">
        <v>1</v>
      </c>
      <c r="E10" s="80">
        <v>2005</v>
      </c>
      <c r="F10" s="80" t="s">
        <v>565</v>
      </c>
      <c r="G10" s="182" t="s">
        <v>2214</v>
      </c>
      <c r="H10" s="80" t="s">
        <v>2215</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2217</v>
      </c>
      <c r="B11" s="80">
        <v>3</v>
      </c>
      <c r="C11" s="80">
        <v>3</v>
      </c>
      <c r="D11" s="80">
        <v>1</v>
      </c>
      <c r="E11" s="80">
        <v>2006</v>
      </c>
      <c r="F11" s="80" t="s">
        <v>566</v>
      </c>
      <c r="G11" s="182" t="s">
        <v>2214</v>
      </c>
      <c r="H11" s="80" t="s">
        <v>2215</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2218</v>
      </c>
      <c r="B12" s="80">
        <v>4</v>
      </c>
      <c r="C12" s="80">
        <v>4</v>
      </c>
      <c r="D12" s="80">
        <v>1</v>
      </c>
      <c r="E12" s="80">
        <v>2007</v>
      </c>
      <c r="F12" s="80" t="s">
        <v>567</v>
      </c>
      <c r="G12" s="182" t="s">
        <v>2214</v>
      </c>
      <c r="H12" s="80" t="s">
        <v>2215</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2219</v>
      </c>
      <c r="B13" s="80">
        <v>5</v>
      </c>
      <c r="C13" s="80">
        <v>5</v>
      </c>
      <c r="D13" s="80">
        <v>1</v>
      </c>
      <c r="E13" s="80">
        <v>2008</v>
      </c>
      <c r="F13" s="80" t="s">
        <v>84</v>
      </c>
      <c r="G13" s="182" t="s">
        <v>2214</v>
      </c>
      <c r="H13" s="80" t="s">
        <v>2215</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2220</v>
      </c>
      <c r="B14" s="80">
        <v>6</v>
      </c>
      <c r="C14" s="80">
        <v>6</v>
      </c>
      <c r="D14" s="80">
        <v>1</v>
      </c>
      <c r="E14" s="80">
        <v>2009</v>
      </c>
      <c r="F14" s="80" t="s">
        <v>85</v>
      </c>
      <c r="G14" s="182" t="s">
        <v>2214</v>
      </c>
      <c r="H14" s="80" t="s">
        <v>2215</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2221</v>
      </c>
      <c r="B15" s="80">
        <v>7</v>
      </c>
      <c r="C15" s="80">
        <v>7</v>
      </c>
      <c r="D15" s="80">
        <v>1</v>
      </c>
      <c r="E15" s="80">
        <v>2010</v>
      </c>
      <c r="F15" s="80" t="s">
        <v>86</v>
      </c>
      <c r="G15" s="182" t="s">
        <v>2214</v>
      </c>
      <c r="H15" s="80" t="s">
        <v>2215</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2222</v>
      </c>
      <c r="B16" s="80">
        <v>8</v>
      </c>
      <c r="C16" s="80">
        <v>8</v>
      </c>
      <c r="D16" s="80">
        <v>1</v>
      </c>
      <c r="E16" s="80">
        <v>2011</v>
      </c>
      <c r="F16" s="80" t="s">
        <v>87</v>
      </c>
      <c r="G16" s="182" t="s">
        <v>2214</v>
      </c>
      <c r="H16" s="80" t="s">
        <v>2215</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2223</v>
      </c>
      <c r="B17" s="80">
        <v>9</v>
      </c>
      <c r="C17" s="80">
        <v>9</v>
      </c>
      <c r="D17" s="80">
        <v>1</v>
      </c>
      <c r="E17" s="80">
        <v>2012</v>
      </c>
      <c r="F17" s="80" t="s">
        <v>88</v>
      </c>
      <c r="G17" s="182" t="s">
        <v>2214</v>
      </c>
      <c r="H17" s="80" t="s">
        <v>2215</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2224</v>
      </c>
      <c r="B18" s="80">
        <v>10</v>
      </c>
      <c r="C18" s="80">
        <v>10</v>
      </c>
      <c r="D18" s="80">
        <v>1</v>
      </c>
      <c r="E18" s="80">
        <v>2013</v>
      </c>
      <c r="F18" s="80" t="s">
        <v>89</v>
      </c>
      <c r="G18" s="182" t="s">
        <v>2214</v>
      </c>
      <c r="H18" s="80" t="s">
        <v>2215</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2225</v>
      </c>
      <c r="B19" s="80">
        <v>11</v>
      </c>
      <c r="C19" s="80">
        <v>11</v>
      </c>
      <c r="D19" s="80">
        <v>1</v>
      </c>
      <c r="E19" s="80">
        <v>2014</v>
      </c>
      <c r="F19" s="80" t="s">
        <v>90</v>
      </c>
      <c r="G19" s="182" t="s">
        <v>2214</v>
      </c>
      <c r="H19" s="80" t="s">
        <v>2215</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2226</v>
      </c>
      <c r="B20" s="80">
        <v>12</v>
      </c>
      <c r="C20" s="80">
        <v>12</v>
      </c>
      <c r="D20" s="80">
        <v>1</v>
      </c>
      <c r="E20" s="80">
        <v>2015</v>
      </c>
      <c r="F20" s="80" t="s">
        <v>91</v>
      </c>
      <c r="G20" s="182" t="s">
        <v>2214</v>
      </c>
      <c r="H20" s="80" t="s">
        <v>2215</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2227</v>
      </c>
      <c r="B21" s="80">
        <v>13</v>
      </c>
      <c r="C21" s="80">
        <v>13</v>
      </c>
      <c r="D21" s="80">
        <v>1</v>
      </c>
      <c r="E21" s="80">
        <v>2016</v>
      </c>
      <c r="F21" s="80" t="s">
        <v>92</v>
      </c>
      <c r="G21" s="182" t="s">
        <v>2214</v>
      </c>
      <c r="H21" s="80" t="s">
        <v>2215</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2228</v>
      </c>
      <c r="B22" s="80">
        <v>14</v>
      </c>
      <c r="C22" s="80">
        <v>14</v>
      </c>
      <c r="D22" s="80">
        <v>1</v>
      </c>
      <c r="E22" s="80">
        <v>2017</v>
      </c>
      <c r="F22" s="80" t="s">
        <v>71</v>
      </c>
      <c r="G22" s="182" t="s">
        <v>2214</v>
      </c>
      <c r="H22" s="80" t="s">
        <v>2215</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2229</v>
      </c>
      <c r="B23" s="80">
        <v>15</v>
      </c>
      <c r="C23" s="80">
        <v>15</v>
      </c>
      <c r="D23" s="80">
        <v>1</v>
      </c>
      <c r="E23" s="80">
        <v>2018</v>
      </c>
      <c r="F23" s="80" t="s">
        <v>93</v>
      </c>
      <c r="G23" s="182" t="s">
        <v>2214</v>
      </c>
      <c r="H23" s="80" t="s">
        <v>2215</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2230</v>
      </c>
      <c r="B24" s="80">
        <v>16</v>
      </c>
      <c r="C24" s="80">
        <v>16</v>
      </c>
      <c r="D24" s="80">
        <v>1</v>
      </c>
      <c r="E24" s="80">
        <v>2019</v>
      </c>
      <c r="F24" s="80" t="s">
        <v>73</v>
      </c>
      <c r="G24" s="182" t="s">
        <v>2214</v>
      </c>
      <c r="H24" s="80" t="s">
        <v>2215</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2231</v>
      </c>
      <c r="B25" s="80">
        <v>17</v>
      </c>
      <c r="C25" s="80">
        <v>17</v>
      </c>
      <c r="D25" s="80">
        <v>1</v>
      </c>
      <c r="E25" s="80">
        <v>2020</v>
      </c>
      <c r="F25" s="80" t="s">
        <v>218</v>
      </c>
      <c r="G25" s="182" t="s">
        <v>2214</v>
      </c>
      <c r="H25" s="80" t="s">
        <v>2215</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2449</v>
      </c>
      <c r="B10" s="80">
        <v>2</v>
      </c>
      <c r="C10" s="80">
        <v>18</v>
      </c>
      <c r="D10" s="80">
        <v>2</v>
      </c>
      <c r="E10" s="80">
        <v>2022</v>
      </c>
      <c r="F10" s="80" t="s">
        <v>568</v>
      </c>
      <c r="G10" s="182" t="s">
        <v>2446</v>
      </c>
      <c r="H10" s="80" t="s">
        <v>2447</v>
      </c>
      <c r="I10" s="173"/>
      <c r="J10" s="83">
        <v>109586</v>
      </c>
      <c r="K10" s="81">
        <v>138297960</v>
      </c>
      <c r="L10" s="81">
        <v>580907</v>
      </c>
      <c r="M10" s="81">
        <v>733225298</v>
      </c>
      <c r="N10" s="81">
        <v>106900</v>
      </c>
      <c r="O10" s="81">
        <v>250740970</v>
      </c>
      <c r="P10" s="81">
        <v>217</v>
      </c>
      <c r="Q10" s="81">
        <v>1390588</v>
      </c>
      <c r="R10" s="81">
        <v>0</v>
      </c>
      <c r="S10" s="81">
        <v>0</v>
      </c>
      <c r="T10" s="81">
        <v>0</v>
      </c>
      <c r="U10" s="81">
        <v>0</v>
      </c>
      <c r="V10" s="81">
        <v>99</v>
      </c>
      <c r="W10" s="81">
        <v>0</v>
      </c>
      <c r="X10" s="81">
        <v>0</v>
      </c>
      <c r="Y10" s="81">
        <v>609030</v>
      </c>
      <c r="Z10" s="81">
        <v>1124263846.0000002</v>
      </c>
      <c r="AA10" s="81">
        <v>58889192.999999993</v>
      </c>
      <c r="AB10" s="81">
        <v>936810743.99999988</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1726</v>
      </c>
      <c r="B11" s="80">
        <v>3</v>
      </c>
      <c r="C11" s="80">
        <v>18</v>
      </c>
      <c r="D11" s="80">
        <v>3</v>
      </c>
      <c r="E11" s="80">
        <v>2022</v>
      </c>
      <c r="F11" s="80" t="s">
        <v>568</v>
      </c>
      <c r="G11" s="182" t="s">
        <v>1723</v>
      </c>
      <c r="H11" s="80" t="s">
        <v>1724</v>
      </c>
      <c r="I11" s="173"/>
      <c r="J11" s="83">
        <v>148317</v>
      </c>
      <c r="K11" s="81">
        <v>183155274</v>
      </c>
      <c r="L11" s="81">
        <v>1078628</v>
      </c>
      <c r="M11" s="81">
        <v>1332157203</v>
      </c>
      <c r="N11" s="81">
        <v>487600</v>
      </c>
      <c r="O11" s="81">
        <v>1314856269</v>
      </c>
      <c r="P11" s="81">
        <v>8611</v>
      </c>
      <c r="Q11" s="81">
        <v>52952040.000000007</v>
      </c>
      <c r="R11" s="81">
        <v>0</v>
      </c>
      <c r="S11" s="81">
        <v>0</v>
      </c>
      <c r="T11" s="81">
        <v>0</v>
      </c>
      <c r="U11" s="81">
        <v>44</v>
      </c>
      <c r="V11" s="81">
        <v>310</v>
      </c>
      <c r="W11" s="81">
        <v>0</v>
      </c>
      <c r="X11" s="81">
        <v>270789</v>
      </c>
      <c r="Y11" s="81">
        <v>1900429.0000000002</v>
      </c>
      <c r="Z11" s="81">
        <v>2885292004</v>
      </c>
      <c r="AA11" s="81">
        <v>179807037</v>
      </c>
      <c r="AB11" s="81">
        <v>1225709189</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1714</v>
      </c>
      <c r="B12" s="80">
        <v>4</v>
      </c>
      <c r="C12" s="80">
        <v>18</v>
      </c>
      <c r="D12" s="80">
        <v>4</v>
      </c>
      <c r="E12" s="80">
        <v>2022</v>
      </c>
      <c r="F12" s="80" t="s">
        <v>568</v>
      </c>
      <c r="G12" s="182" t="s">
        <v>1711</v>
      </c>
      <c r="H12" s="80" t="s">
        <v>1712</v>
      </c>
      <c r="I12" s="173"/>
      <c r="J12" s="83">
        <v>557333</v>
      </c>
      <c r="K12" s="81">
        <v>683865883.99999988</v>
      </c>
      <c r="L12" s="81">
        <v>1242600</v>
      </c>
      <c r="M12" s="81">
        <v>1524289230</v>
      </c>
      <c r="N12" s="81">
        <v>558000</v>
      </c>
      <c r="O12" s="81">
        <v>1915708950.9999998</v>
      </c>
      <c r="P12" s="81">
        <v>6041</v>
      </c>
      <c r="Q12" s="81">
        <v>37146111</v>
      </c>
      <c r="R12" s="81">
        <v>0</v>
      </c>
      <c r="S12" s="81">
        <v>0</v>
      </c>
      <c r="T12" s="81">
        <v>0</v>
      </c>
      <c r="U12" s="81">
        <v>0</v>
      </c>
      <c r="V12" s="81">
        <v>71</v>
      </c>
      <c r="W12" s="81">
        <v>0</v>
      </c>
      <c r="X12" s="81">
        <v>0</v>
      </c>
      <c r="Y12" s="81">
        <v>438070</v>
      </c>
      <c r="Z12" s="81">
        <v>4161448246</v>
      </c>
      <c r="AA12" s="81">
        <v>1499986071</v>
      </c>
      <c r="AB12" s="81">
        <v>6582837495</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2437</v>
      </c>
      <c r="B13" s="80">
        <v>5</v>
      </c>
      <c r="C13" s="80">
        <v>18</v>
      </c>
      <c r="D13" s="80">
        <v>5</v>
      </c>
      <c r="E13" s="80">
        <v>2022</v>
      </c>
      <c r="F13" s="80" t="s">
        <v>568</v>
      </c>
      <c r="G13" s="182" t="s">
        <v>2434</v>
      </c>
      <c r="H13" s="80" t="s">
        <v>2435</v>
      </c>
      <c r="I13" s="173"/>
      <c r="J13" s="83">
        <v>48908</v>
      </c>
      <c r="K13" s="81">
        <v>65505268</v>
      </c>
      <c r="L13" s="81">
        <v>178906</v>
      </c>
      <c r="M13" s="81">
        <v>238553766</v>
      </c>
      <c r="N13" s="81">
        <v>0</v>
      </c>
      <c r="O13" s="81">
        <v>0</v>
      </c>
      <c r="P13" s="81">
        <v>0</v>
      </c>
      <c r="Q13" s="81">
        <v>0</v>
      </c>
      <c r="R13" s="81">
        <v>0</v>
      </c>
      <c r="S13" s="81">
        <v>0</v>
      </c>
      <c r="T13" s="81">
        <v>0</v>
      </c>
      <c r="U13" s="81">
        <v>0</v>
      </c>
      <c r="V13" s="81">
        <v>0</v>
      </c>
      <c r="W13" s="81">
        <v>0</v>
      </c>
      <c r="X13" s="81">
        <v>0</v>
      </c>
      <c r="Y13" s="81">
        <v>0</v>
      </c>
      <c r="Z13" s="81">
        <v>304059034</v>
      </c>
      <c r="AA13" s="81">
        <v>23216769</v>
      </c>
      <c r="AB13" s="81">
        <v>352079784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1813</v>
      </c>
      <c r="B14" s="80">
        <v>6</v>
      </c>
      <c r="C14" s="80">
        <v>18</v>
      </c>
      <c r="D14" s="80">
        <v>6</v>
      </c>
      <c r="E14" s="80">
        <v>2022</v>
      </c>
      <c r="F14" s="80" t="s">
        <v>568</v>
      </c>
      <c r="G14" s="182" t="s">
        <v>1810</v>
      </c>
      <c r="H14" s="80" t="s">
        <v>1811</v>
      </c>
      <c r="I14" s="173"/>
      <c r="J14" s="83">
        <v>62815</v>
      </c>
      <c r="K14" s="81">
        <v>81719662</v>
      </c>
      <c r="L14" s="81">
        <v>312855</v>
      </c>
      <c r="M14" s="81">
        <v>405324832</v>
      </c>
      <c r="N14" s="81">
        <v>1526500</v>
      </c>
      <c r="O14" s="81">
        <v>4363703009</v>
      </c>
      <c r="P14" s="81">
        <v>1780</v>
      </c>
      <c r="Q14" s="81">
        <v>9854039</v>
      </c>
      <c r="R14" s="81">
        <v>0</v>
      </c>
      <c r="S14" s="81">
        <v>0</v>
      </c>
      <c r="T14" s="81">
        <v>0</v>
      </c>
      <c r="U14" s="81">
        <v>0</v>
      </c>
      <c r="V14" s="81">
        <v>0</v>
      </c>
      <c r="W14" s="81">
        <v>0</v>
      </c>
      <c r="X14" s="81">
        <v>0</v>
      </c>
      <c r="Y14" s="81">
        <v>0</v>
      </c>
      <c r="Z14" s="81">
        <v>4860601541.999999</v>
      </c>
      <c r="AA14" s="81">
        <v>63577</v>
      </c>
      <c r="AB14" s="81">
        <v>323756101</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1801</v>
      </c>
      <c r="B15" s="80">
        <v>7</v>
      </c>
      <c r="C15" s="80">
        <v>18</v>
      </c>
      <c r="D15" s="80">
        <v>7</v>
      </c>
      <c r="E15" s="80">
        <v>2022</v>
      </c>
      <c r="F15" s="80" t="s">
        <v>568</v>
      </c>
      <c r="G15" s="182" t="s">
        <v>1798</v>
      </c>
      <c r="H15" s="80" t="s">
        <v>1799</v>
      </c>
      <c r="I15" s="173"/>
      <c r="J15" s="83">
        <v>123814</v>
      </c>
      <c r="K15" s="81">
        <v>163979572</v>
      </c>
      <c r="L15" s="81">
        <v>437766</v>
      </c>
      <c r="M15" s="81">
        <v>577106374</v>
      </c>
      <c r="N15" s="81">
        <v>500</v>
      </c>
      <c r="O15" s="81">
        <v>1273144</v>
      </c>
      <c r="P15" s="81">
        <v>4134</v>
      </c>
      <c r="Q15" s="81">
        <v>26807992</v>
      </c>
      <c r="R15" s="81">
        <v>0</v>
      </c>
      <c r="S15" s="81">
        <v>0</v>
      </c>
      <c r="T15" s="81">
        <v>0</v>
      </c>
      <c r="U15" s="81">
        <v>0</v>
      </c>
      <c r="V15" s="81">
        <v>0</v>
      </c>
      <c r="W15" s="81">
        <v>0</v>
      </c>
      <c r="X15" s="81">
        <v>0</v>
      </c>
      <c r="Y15" s="81">
        <v>0</v>
      </c>
      <c r="Z15" s="81">
        <v>769167081.99999988</v>
      </c>
      <c r="AA15" s="81">
        <v>105039701</v>
      </c>
      <c r="AB15" s="81">
        <v>914010284.00000012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1781</v>
      </c>
      <c r="B16" s="80">
        <v>8</v>
      </c>
      <c r="C16" s="80">
        <v>18</v>
      </c>
      <c r="D16" s="80">
        <v>8</v>
      </c>
      <c r="E16" s="80">
        <v>2022</v>
      </c>
      <c r="F16" s="80" t="s">
        <v>568</v>
      </c>
      <c r="G16" s="182" t="s">
        <v>1778</v>
      </c>
      <c r="H16" s="80" t="s">
        <v>1779</v>
      </c>
      <c r="I16" s="173"/>
      <c r="J16" s="83">
        <v>65642</v>
      </c>
      <c r="K16" s="81">
        <v>85962938</v>
      </c>
      <c r="L16" s="81">
        <v>312497</v>
      </c>
      <c r="M16" s="81">
        <v>408019447</v>
      </c>
      <c r="N16" s="81">
        <v>15000</v>
      </c>
      <c r="O16" s="81">
        <v>33119233</v>
      </c>
      <c r="P16" s="81">
        <v>0</v>
      </c>
      <c r="Q16" s="81">
        <v>0</v>
      </c>
      <c r="R16" s="81">
        <v>0</v>
      </c>
      <c r="S16" s="81">
        <v>0</v>
      </c>
      <c r="T16" s="81">
        <v>0</v>
      </c>
      <c r="U16" s="81">
        <v>0</v>
      </c>
      <c r="V16" s="81">
        <v>0</v>
      </c>
      <c r="W16" s="81">
        <v>0</v>
      </c>
      <c r="X16" s="81">
        <v>0</v>
      </c>
      <c r="Y16" s="81">
        <v>0</v>
      </c>
      <c r="Z16" s="81">
        <v>527101618</v>
      </c>
      <c r="AA16" s="81">
        <v>42178061</v>
      </c>
      <c r="AB16" s="81">
        <v>407547855.99999994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2465</v>
      </c>
      <c r="B17" s="80">
        <v>9</v>
      </c>
      <c r="C17" s="80">
        <v>18</v>
      </c>
      <c r="D17" s="80">
        <v>9</v>
      </c>
      <c r="E17" s="80">
        <v>2022</v>
      </c>
      <c r="F17" s="80" t="s">
        <v>568</v>
      </c>
      <c r="G17" s="182" t="s">
        <v>2462</v>
      </c>
      <c r="H17" s="80" t="s">
        <v>2463</v>
      </c>
      <c r="I17" s="173"/>
      <c r="J17" s="83">
        <v>118050</v>
      </c>
      <c r="K17" s="81">
        <v>153104780</v>
      </c>
      <c r="L17" s="81">
        <v>849787</v>
      </c>
      <c r="M17" s="81">
        <v>1100832943</v>
      </c>
      <c r="N17" s="81">
        <v>187300</v>
      </c>
      <c r="O17" s="81">
        <v>518681059</v>
      </c>
      <c r="P17" s="81">
        <v>16306.999999999998</v>
      </c>
      <c r="Q17" s="81">
        <v>95917960.000000015</v>
      </c>
      <c r="R17" s="81">
        <v>0</v>
      </c>
      <c r="S17" s="81">
        <v>0</v>
      </c>
      <c r="T17" s="81">
        <v>106105</v>
      </c>
      <c r="U17" s="81">
        <v>3403</v>
      </c>
      <c r="V17" s="81">
        <v>2220</v>
      </c>
      <c r="W17" s="81">
        <v>737812525</v>
      </c>
      <c r="X17" s="81">
        <v>20869404</v>
      </c>
      <c r="Y17" s="81">
        <v>13612058.999999998</v>
      </c>
      <c r="Z17" s="81">
        <v>2640830730</v>
      </c>
      <c r="AA17" s="81">
        <v>55348282.000000007</v>
      </c>
      <c r="AB17" s="81">
        <v>832732959</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1690</v>
      </c>
      <c r="B18" s="80">
        <v>10</v>
      </c>
      <c r="C18" s="80">
        <v>18</v>
      </c>
      <c r="D18" s="80">
        <v>10</v>
      </c>
      <c r="E18" s="80">
        <v>2022</v>
      </c>
      <c r="F18" s="80" t="s">
        <v>568</v>
      </c>
      <c r="G18" s="182" t="s">
        <v>1687</v>
      </c>
      <c r="H18" s="80" t="s">
        <v>1688</v>
      </c>
      <c r="I18" s="173"/>
      <c r="J18" s="83">
        <v>1552823</v>
      </c>
      <c r="K18" s="81">
        <v>2141197185</v>
      </c>
      <c r="L18" s="81">
        <v>1756239</v>
      </c>
      <c r="M18" s="81">
        <v>2408107240.9999995</v>
      </c>
      <c r="N18" s="81">
        <v>1939400</v>
      </c>
      <c r="O18" s="81">
        <v>6165834247.000001</v>
      </c>
      <c r="P18" s="81">
        <v>19566</v>
      </c>
      <c r="Q18" s="81">
        <v>128638938</v>
      </c>
      <c r="R18" s="81">
        <v>0</v>
      </c>
      <c r="S18" s="81">
        <v>0</v>
      </c>
      <c r="T18" s="81">
        <v>0</v>
      </c>
      <c r="U18" s="81">
        <v>0</v>
      </c>
      <c r="V18" s="81">
        <v>20</v>
      </c>
      <c r="W18" s="81">
        <v>0</v>
      </c>
      <c r="X18" s="81">
        <v>0</v>
      </c>
      <c r="Y18" s="81">
        <v>121414.00000000001</v>
      </c>
      <c r="Z18" s="81">
        <v>10843899025</v>
      </c>
      <c r="AA18" s="81">
        <v>3940895797.9999995</v>
      </c>
      <c r="AB18" s="81">
        <v>17298635685</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2421</v>
      </c>
      <c r="B19" s="80">
        <v>11</v>
      </c>
      <c r="C19" s="80">
        <v>18</v>
      </c>
      <c r="D19" s="80">
        <v>11</v>
      </c>
      <c r="E19" s="80">
        <v>2022</v>
      </c>
      <c r="F19" s="80" t="s">
        <v>568</v>
      </c>
      <c r="G19" s="182" t="s">
        <v>2418</v>
      </c>
      <c r="H19" s="80" t="s">
        <v>2419</v>
      </c>
      <c r="I19" s="173"/>
      <c r="J19" s="83">
        <v>79475</v>
      </c>
      <c r="K19" s="81">
        <v>105061595</v>
      </c>
      <c r="L19" s="81">
        <v>37100</v>
      </c>
      <c r="M19" s="81">
        <v>48850938</v>
      </c>
      <c r="N19" s="81">
        <v>462600</v>
      </c>
      <c r="O19" s="81">
        <v>1360229049</v>
      </c>
      <c r="P19" s="81">
        <v>751</v>
      </c>
      <c r="Q19" s="81">
        <v>4912853</v>
      </c>
      <c r="R19" s="81">
        <v>0</v>
      </c>
      <c r="S19" s="81">
        <v>0</v>
      </c>
      <c r="T19" s="81">
        <v>0</v>
      </c>
      <c r="U19" s="81">
        <v>0</v>
      </c>
      <c r="V19" s="81">
        <v>0</v>
      </c>
      <c r="W19" s="81">
        <v>0</v>
      </c>
      <c r="X19" s="81">
        <v>0</v>
      </c>
      <c r="Y19" s="81">
        <v>0</v>
      </c>
      <c r="Z19" s="81">
        <v>1519054435</v>
      </c>
      <c r="AA19" s="81">
        <v>65475659</v>
      </c>
      <c r="AB19" s="81">
        <v>493439449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2429</v>
      </c>
      <c r="B20" s="80">
        <v>12</v>
      </c>
      <c r="C20" s="80">
        <v>18</v>
      </c>
      <c r="D20" s="80">
        <v>12</v>
      </c>
      <c r="E20" s="80">
        <v>2022</v>
      </c>
      <c r="F20" s="80" t="s">
        <v>568</v>
      </c>
      <c r="G20" s="182" t="s">
        <v>2426</v>
      </c>
      <c r="H20" s="80" t="s">
        <v>2427</v>
      </c>
      <c r="I20" s="173"/>
      <c r="J20" s="83">
        <v>58145</v>
      </c>
      <c r="K20" s="81">
        <v>75285164.000000015</v>
      </c>
      <c r="L20" s="81">
        <v>343313</v>
      </c>
      <c r="M20" s="81">
        <v>443264494</v>
      </c>
      <c r="N20" s="81">
        <v>111200</v>
      </c>
      <c r="O20" s="81">
        <v>237694766.00000003</v>
      </c>
      <c r="P20" s="81">
        <v>882</v>
      </c>
      <c r="Q20" s="81">
        <v>5513698.0000000009</v>
      </c>
      <c r="R20" s="81">
        <v>0</v>
      </c>
      <c r="S20" s="81">
        <v>0</v>
      </c>
      <c r="T20" s="81">
        <v>0</v>
      </c>
      <c r="U20" s="81">
        <v>20</v>
      </c>
      <c r="V20" s="81">
        <v>353</v>
      </c>
      <c r="W20" s="81">
        <v>0</v>
      </c>
      <c r="X20" s="81">
        <v>125093.00000000001</v>
      </c>
      <c r="Y20" s="81">
        <v>2162388</v>
      </c>
      <c r="Z20" s="81">
        <v>764045602.99999988</v>
      </c>
      <c r="AA20" s="81">
        <v>81447933</v>
      </c>
      <c r="AB20" s="81">
        <v>620701974</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1738</v>
      </c>
      <c r="B21" s="80">
        <v>13</v>
      </c>
      <c r="C21" s="80">
        <v>18</v>
      </c>
      <c r="D21" s="80">
        <v>13</v>
      </c>
      <c r="E21" s="80">
        <v>2022</v>
      </c>
      <c r="F21" s="80" t="s">
        <v>568</v>
      </c>
      <c r="G21" s="182" t="s">
        <v>1735</v>
      </c>
      <c r="H21" s="80" t="s">
        <v>1736</v>
      </c>
      <c r="I21" s="173"/>
      <c r="J21" s="83">
        <v>94111</v>
      </c>
      <c r="K21" s="81">
        <v>122015756</v>
      </c>
      <c r="L21" s="81">
        <v>285957</v>
      </c>
      <c r="M21" s="81">
        <v>369390365</v>
      </c>
      <c r="N21" s="81">
        <v>8200</v>
      </c>
      <c r="O21" s="81">
        <v>25673748</v>
      </c>
      <c r="P21" s="81">
        <v>0</v>
      </c>
      <c r="Q21" s="81">
        <v>0</v>
      </c>
      <c r="R21" s="81">
        <v>0</v>
      </c>
      <c r="S21" s="81">
        <v>0</v>
      </c>
      <c r="T21" s="81">
        <v>0</v>
      </c>
      <c r="U21" s="81">
        <v>0</v>
      </c>
      <c r="V21" s="81">
        <v>0</v>
      </c>
      <c r="W21" s="81">
        <v>0</v>
      </c>
      <c r="X21" s="81">
        <v>0</v>
      </c>
      <c r="Y21" s="81">
        <v>0</v>
      </c>
      <c r="Z21" s="81">
        <v>517079869</v>
      </c>
      <c r="AA21" s="81">
        <v>132811060</v>
      </c>
      <c r="AB21" s="81">
        <v>797019478</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2469</v>
      </c>
      <c r="B22" s="80">
        <v>14</v>
      </c>
      <c r="C22" s="80">
        <v>18</v>
      </c>
      <c r="D22" s="80">
        <v>14</v>
      </c>
      <c r="E22" s="80">
        <v>2022</v>
      </c>
      <c r="F22" s="80" t="s">
        <v>568</v>
      </c>
      <c r="G22" s="182" t="s">
        <v>2466</v>
      </c>
      <c r="H22" s="80" t="s">
        <v>2467</v>
      </c>
      <c r="I22" s="173"/>
      <c r="J22" s="83">
        <v>77788</v>
      </c>
      <c r="K22" s="81">
        <v>102228939</v>
      </c>
      <c r="L22" s="81">
        <v>356035</v>
      </c>
      <c r="M22" s="81">
        <v>466157324</v>
      </c>
      <c r="N22" s="81">
        <v>0</v>
      </c>
      <c r="O22" s="81">
        <v>0</v>
      </c>
      <c r="P22" s="81">
        <v>0</v>
      </c>
      <c r="Q22" s="81">
        <v>0</v>
      </c>
      <c r="R22" s="81">
        <v>0</v>
      </c>
      <c r="S22" s="81">
        <v>0</v>
      </c>
      <c r="T22" s="81">
        <v>0</v>
      </c>
      <c r="U22" s="81">
        <v>0</v>
      </c>
      <c r="V22" s="81">
        <v>0</v>
      </c>
      <c r="W22" s="81">
        <v>0</v>
      </c>
      <c r="X22" s="81">
        <v>0</v>
      </c>
      <c r="Y22" s="81">
        <v>0</v>
      </c>
      <c r="Z22" s="81">
        <v>568386263</v>
      </c>
      <c r="AA22" s="81">
        <v>215629895</v>
      </c>
      <c r="AB22" s="81">
        <v>1120560077</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1830</v>
      </c>
      <c r="B23" s="80">
        <v>15</v>
      </c>
      <c r="C23" s="80">
        <v>18</v>
      </c>
      <c r="D23" s="80">
        <v>15</v>
      </c>
      <c r="E23" s="80">
        <v>2022</v>
      </c>
      <c r="F23" s="80" t="s">
        <v>568</v>
      </c>
      <c r="G23" s="182" t="s">
        <v>1827</v>
      </c>
      <c r="H23" s="80" t="s">
        <v>1828</v>
      </c>
      <c r="I23" s="173"/>
      <c r="J23" s="83">
        <v>22096</v>
      </c>
      <c r="K23" s="81">
        <v>29139512</v>
      </c>
      <c r="L23" s="81">
        <v>58011</v>
      </c>
      <c r="M23" s="81">
        <v>76107876.999999985</v>
      </c>
      <c r="N23" s="81">
        <v>459300</v>
      </c>
      <c r="O23" s="81">
        <v>1453712839</v>
      </c>
      <c r="P23" s="81">
        <v>1246</v>
      </c>
      <c r="Q23" s="81">
        <v>6898931.9999999991</v>
      </c>
      <c r="R23" s="81">
        <v>0</v>
      </c>
      <c r="S23" s="81">
        <v>0</v>
      </c>
      <c r="T23" s="81">
        <v>0</v>
      </c>
      <c r="U23" s="81">
        <v>0</v>
      </c>
      <c r="V23" s="81">
        <v>0</v>
      </c>
      <c r="W23" s="81">
        <v>0</v>
      </c>
      <c r="X23" s="81">
        <v>0</v>
      </c>
      <c r="Y23" s="81">
        <v>0</v>
      </c>
      <c r="Z23" s="81">
        <v>1565859160</v>
      </c>
      <c r="AA23" s="81">
        <v>104910.00000000001</v>
      </c>
      <c r="AB23" s="81">
        <v>79560171</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2409</v>
      </c>
      <c r="B24" s="80">
        <v>16</v>
      </c>
      <c r="C24" s="80">
        <v>18</v>
      </c>
      <c r="D24" s="80">
        <v>16</v>
      </c>
      <c r="E24" s="80">
        <v>2022</v>
      </c>
      <c r="F24" s="80" t="s">
        <v>568</v>
      </c>
      <c r="G24" s="182" t="s">
        <v>2407</v>
      </c>
      <c r="H24" s="80" t="s">
        <v>2354</v>
      </c>
      <c r="I24" s="173"/>
      <c r="J24" s="83">
        <v>24841</v>
      </c>
      <c r="K24" s="81">
        <v>27413144</v>
      </c>
      <c r="L24" s="81">
        <v>69052</v>
      </c>
      <c r="M24" s="81">
        <v>76346515</v>
      </c>
      <c r="N24" s="81">
        <v>232300</v>
      </c>
      <c r="O24" s="81">
        <v>531121917.99999994</v>
      </c>
      <c r="P24" s="81">
        <v>33145</v>
      </c>
      <c r="Q24" s="81">
        <v>212486176</v>
      </c>
      <c r="R24" s="81">
        <v>0</v>
      </c>
      <c r="S24" s="81">
        <v>0</v>
      </c>
      <c r="T24" s="81">
        <v>0</v>
      </c>
      <c r="U24" s="81">
        <v>0</v>
      </c>
      <c r="V24" s="81">
        <v>512</v>
      </c>
      <c r="W24" s="81">
        <v>0</v>
      </c>
      <c r="X24" s="81">
        <v>0</v>
      </c>
      <c r="Y24" s="81">
        <v>3138848</v>
      </c>
      <c r="Z24" s="81">
        <v>850506600.99999988</v>
      </c>
      <c r="AA24" s="81">
        <v>9597785</v>
      </c>
      <c r="AB24" s="81">
        <v>128548014</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1825</v>
      </c>
      <c r="B25" s="80">
        <v>17</v>
      </c>
      <c r="C25" s="80">
        <v>18</v>
      </c>
      <c r="D25" s="80">
        <v>17</v>
      </c>
      <c r="E25" s="80">
        <v>2022</v>
      </c>
      <c r="F25" s="80" t="s">
        <v>568</v>
      </c>
      <c r="G25" s="182" t="s">
        <v>1822</v>
      </c>
      <c r="H25" s="80" t="s">
        <v>1823</v>
      </c>
      <c r="I25" s="173"/>
      <c r="J25" s="83">
        <v>31711</v>
      </c>
      <c r="K25" s="81">
        <v>41591887</v>
      </c>
      <c r="L25" s="81">
        <v>158679</v>
      </c>
      <c r="M25" s="81">
        <v>207012988</v>
      </c>
      <c r="N25" s="81">
        <v>741900</v>
      </c>
      <c r="O25" s="81">
        <v>2593955513</v>
      </c>
      <c r="P25" s="81">
        <v>2105</v>
      </c>
      <c r="Q25" s="81">
        <v>13766822</v>
      </c>
      <c r="R25" s="81">
        <v>0</v>
      </c>
      <c r="S25" s="81">
        <v>0</v>
      </c>
      <c r="T25" s="81">
        <v>0</v>
      </c>
      <c r="U25" s="81">
        <v>0</v>
      </c>
      <c r="V25" s="81">
        <v>0</v>
      </c>
      <c r="W25" s="81">
        <v>0</v>
      </c>
      <c r="X25" s="81">
        <v>0</v>
      </c>
      <c r="Y25" s="81">
        <v>0</v>
      </c>
      <c r="Z25" s="81">
        <v>2856327210</v>
      </c>
      <c r="AA25" s="81">
        <v>11434871</v>
      </c>
      <c r="AB25" s="81">
        <v>145382451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1730</v>
      </c>
      <c r="B26" s="80">
        <v>18</v>
      </c>
      <c r="C26" s="80">
        <v>18</v>
      </c>
      <c r="D26" s="80">
        <v>18</v>
      </c>
      <c r="E26" s="80">
        <v>2022</v>
      </c>
      <c r="F26" s="80" t="s">
        <v>568</v>
      </c>
      <c r="G26" s="182" t="s">
        <v>1727</v>
      </c>
      <c r="H26" s="80" t="s">
        <v>1728</v>
      </c>
      <c r="I26" s="173"/>
      <c r="J26" s="83">
        <v>103163</v>
      </c>
      <c r="K26" s="81">
        <v>132796665.00000001</v>
      </c>
      <c r="L26" s="81">
        <v>176660</v>
      </c>
      <c r="M26" s="81">
        <v>226585133</v>
      </c>
      <c r="N26" s="81">
        <v>161800</v>
      </c>
      <c r="O26" s="81">
        <v>402142055</v>
      </c>
      <c r="P26" s="81">
        <v>209</v>
      </c>
      <c r="Q26" s="81">
        <v>1306301</v>
      </c>
      <c r="R26" s="81">
        <v>0</v>
      </c>
      <c r="S26" s="81">
        <v>0</v>
      </c>
      <c r="T26" s="81">
        <v>0</v>
      </c>
      <c r="U26" s="81">
        <v>0</v>
      </c>
      <c r="V26" s="81">
        <v>0</v>
      </c>
      <c r="W26" s="81">
        <v>0</v>
      </c>
      <c r="X26" s="81">
        <v>0</v>
      </c>
      <c r="Y26" s="81">
        <v>0</v>
      </c>
      <c r="Z26" s="81">
        <v>762830153.99999988</v>
      </c>
      <c r="AA26" s="81">
        <v>130156608</v>
      </c>
      <c r="AB26" s="81">
        <v>877117211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1766</v>
      </c>
      <c r="B27" s="80">
        <v>19</v>
      </c>
      <c r="C27" s="80">
        <v>18</v>
      </c>
      <c r="D27" s="80">
        <v>19</v>
      </c>
      <c r="E27" s="80">
        <v>2022</v>
      </c>
      <c r="F27" s="80" t="s">
        <v>568</v>
      </c>
      <c r="G27" s="182" t="s">
        <v>1763</v>
      </c>
      <c r="H27" s="80" t="s">
        <v>1764</v>
      </c>
      <c r="I27" s="173"/>
      <c r="J27" s="83">
        <v>340183</v>
      </c>
      <c r="K27" s="81">
        <v>432134144</v>
      </c>
      <c r="L27" s="81">
        <v>1878040</v>
      </c>
      <c r="M27" s="81">
        <v>2383844594</v>
      </c>
      <c r="N27" s="81">
        <v>126700</v>
      </c>
      <c r="O27" s="81">
        <v>268856813.00000006</v>
      </c>
      <c r="P27" s="81">
        <v>30199</v>
      </c>
      <c r="Q27" s="81">
        <v>177625581</v>
      </c>
      <c r="R27" s="81">
        <v>0</v>
      </c>
      <c r="S27" s="81">
        <v>0</v>
      </c>
      <c r="T27" s="81">
        <v>0</v>
      </c>
      <c r="U27" s="81">
        <v>0</v>
      </c>
      <c r="V27" s="81">
        <v>1038</v>
      </c>
      <c r="W27" s="81">
        <v>0</v>
      </c>
      <c r="X27" s="81">
        <v>0</v>
      </c>
      <c r="Y27" s="81">
        <v>6366733</v>
      </c>
      <c r="Z27" s="81">
        <v>3268827865</v>
      </c>
      <c r="AA27" s="81">
        <v>678984631</v>
      </c>
      <c r="AB27" s="81">
        <v>3285508500.0000005</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1837</v>
      </c>
      <c r="B28" s="80">
        <v>20</v>
      </c>
      <c r="C28" s="80">
        <v>18</v>
      </c>
      <c r="D28" s="80">
        <v>20</v>
      </c>
      <c r="E28" s="80">
        <v>2022</v>
      </c>
      <c r="F28" s="80" t="s">
        <v>568</v>
      </c>
      <c r="G28" s="182" t="s">
        <v>1834</v>
      </c>
      <c r="H28" s="80" t="s">
        <v>1835</v>
      </c>
      <c r="I28" s="173"/>
      <c r="J28" s="83">
        <v>30095</v>
      </c>
      <c r="K28" s="81">
        <v>37337973</v>
      </c>
      <c r="L28" s="81">
        <v>97110</v>
      </c>
      <c r="M28" s="81">
        <v>120481281</v>
      </c>
      <c r="N28" s="81">
        <v>274700</v>
      </c>
      <c r="O28" s="81">
        <v>778298816</v>
      </c>
      <c r="P28" s="81">
        <v>12058</v>
      </c>
      <c r="Q28" s="81">
        <v>70926653</v>
      </c>
      <c r="R28" s="81">
        <v>0</v>
      </c>
      <c r="S28" s="81">
        <v>0</v>
      </c>
      <c r="T28" s="81">
        <v>0</v>
      </c>
      <c r="U28" s="81">
        <v>9</v>
      </c>
      <c r="V28" s="81">
        <v>483</v>
      </c>
      <c r="W28" s="81">
        <v>0</v>
      </c>
      <c r="X28" s="81">
        <v>53962</v>
      </c>
      <c r="Y28" s="81">
        <v>2962492</v>
      </c>
      <c r="Z28" s="81">
        <v>1010061176.9999999</v>
      </c>
      <c r="AA28" s="81">
        <v>12821543</v>
      </c>
      <c r="AB28" s="81">
        <v>169430043</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2433</v>
      </c>
      <c r="B29" s="80">
        <v>21</v>
      </c>
      <c r="C29" s="80">
        <v>18</v>
      </c>
      <c r="D29" s="80">
        <v>21</v>
      </c>
      <c r="E29" s="80">
        <v>2022</v>
      </c>
      <c r="F29" s="80" t="s">
        <v>568</v>
      </c>
      <c r="G29" s="182" t="s">
        <v>2430</v>
      </c>
      <c r="H29" s="80" t="s">
        <v>2431</v>
      </c>
      <c r="I29" s="173"/>
      <c r="J29" s="83">
        <v>63281</v>
      </c>
      <c r="K29" s="81">
        <v>80900679</v>
      </c>
      <c r="L29" s="81">
        <v>227998</v>
      </c>
      <c r="M29" s="81">
        <v>290532507</v>
      </c>
      <c r="N29" s="81">
        <v>19100</v>
      </c>
      <c r="O29" s="81">
        <v>56958764</v>
      </c>
      <c r="P29" s="81">
        <v>0</v>
      </c>
      <c r="Q29" s="81">
        <v>0</v>
      </c>
      <c r="R29" s="81">
        <v>0</v>
      </c>
      <c r="S29" s="81">
        <v>0</v>
      </c>
      <c r="T29" s="81">
        <v>0</v>
      </c>
      <c r="U29" s="81">
        <v>0</v>
      </c>
      <c r="V29" s="81">
        <v>0</v>
      </c>
      <c r="W29" s="81">
        <v>0</v>
      </c>
      <c r="X29" s="81">
        <v>0</v>
      </c>
      <c r="Y29" s="81">
        <v>0</v>
      </c>
      <c r="Z29" s="81">
        <v>428391949.99999994</v>
      </c>
      <c r="AA29" s="81">
        <v>131981356</v>
      </c>
      <c r="AB29" s="81">
        <v>777870257</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2425</v>
      </c>
      <c r="B30" s="80">
        <v>22</v>
      </c>
      <c r="C30" s="80">
        <v>18</v>
      </c>
      <c r="D30" s="80">
        <v>22</v>
      </c>
      <c r="E30" s="80">
        <v>2022</v>
      </c>
      <c r="F30" s="80" t="s">
        <v>568</v>
      </c>
      <c r="G30" s="182" t="s">
        <v>2422</v>
      </c>
      <c r="H30" s="80" t="s">
        <v>2423</v>
      </c>
      <c r="I30" s="173"/>
      <c r="J30" s="83">
        <v>71510</v>
      </c>
      <c r="K30" s="81">
        <v>91024070.999999985</v>
      </c>
      <c r="L30" s="81">
        <v>171335</v>
      </c>
      <c r="M30" s="81">
        <v>217454578</v>
      </c>
      <c r="N30" s="81">
        <v>76200</v>
      </c>
      <c r="O30" s="81">
        <v>235091823</v>
      </c>
      <c r="P30" s="81">
        <v>218</v>
      </c>
      <c r="Q30" s="81">
        <v>1362358</v>
      </c>
      <c r="R30" s="81">
        <v>0</v>
      </c>
      <c r="S30" s="81">
        <v>0</v>
      </c>
      <c r="T30" s="81">
        <v>0</v>
      </c>
      <c r="U30" s="81">
        <v>0</v>
      </c>
      <c r="V30" s="81">
        <v>0</v>
      </c>
      <c r="W30" s="81">
        <v>0</v>
      </c>
      <c r="X30" s="81">
        <v>0</v>
      </c>
      <c r="Y30" s="81">
        <v>0</v>
      </c>
      <c r="Z30" s="81">
        <v>544932830</v>
      </c>
      <c r="AA30" s="81">
        <v>159116638</v>
      </c>
      <c r="AB30" s="81">
        <v>822471907.00000012</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1686</v>
      </c>
      <c r="B31" s="80">
        <v>23</v>
      </c>
      <c r="C31" s="80">
        <v>18</v>
      </c>
      <c r="D31" s="80">
        <v>23</v>
      </c>
      <c r="E31" s="80">
        <v>2022</v>
      </c>
      <c r="F31" s="80" t="s">
        <v>568</v>
      </c>
      <c r="G31" s="182" t="s">
        <v>1683</v>
      </c>
      <c r="H31" s="80" t="s">
        <v>1684</v>
      </c>
      <c r="I31" s="173"/>
      <c r="J31" s="83">
        <v>1338784</v>
      </c>
      <c r="K31" s="81">
        <v>1701745970</v>
      </c>
      <c r="L31" s="81">
        <v>2923787</v>
      </c>
      <c r="M31" s="81">
        <v>3701340893</v>
      </c>
      <c r="N31" s="81">
        <v>796000</v>
      </c>
      <c r="O31" s="81">
        <v>2985850561</v>
      </c>
      <c r="P31" s="81">
        <v>2309</v>
      </c>
      <c r="Q31" s="81">
        <v>14425236</v>
      </c>
      <c r="R31" s="81">
        <v>0</v>
      </c>
      <c r="S31" s="81">
        <v>0</v>
      </c>
      <c r="T31" s="81">
        <v>173</v>
      </c>
      <c r="U31" s="81">
        <v>79</v>
      </c>
      <c r="V31" s="81">
        <v>540</v>
      </c>
      <c r="W31" s="81">
        <v>1066169.0000000002</v>
      </c>
      <c r="X31" s="81">
        <v>486880.99999999994</v>
      </c>
      <c r="Y31" s="81">
        <v>3309808</v>
      </c>
      <c r="Z31" s="81">
        <v>8408225517.999999</v>
      </c>
      <c r="AA31" s="81">
        <v>3666061358.9999995</v>
      </c>
      <c r="AB31" s="81">
        <v>15762725934</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1762</v>
      </c>
      <c r="B32" s="80">
        <v>24</v>
      </c>
      <c r="C32" s="80">
        <v>18</v>
      </c>
      <c r="D32" s="80">
        <v>24</v>
      </c>
      <c r="E32" s="80">
        <v>2022</v>
      </c>
      <c r="F32" s="80" t="s">
        <v>568</v>
      </c>
      <c r="G32" s="182" t="s">
        <v>1759</v>
      </c>
      <c r="H32" s="80" t="s">
        <v>1760</v>
      </c>
      <c r="I32" s="173"/>
      <c r="J32" s="83">
        <v>41756</v>
      </c>
      <c r="K32" s="81">
        <v>56167410.000000007</v>
      </c>
      <c r="L32" s="81">
        <v>248328</v>
      </c>
      <c r="M32" s="81">
        <v>332410878</v>
      </c>
      <c r="N32" s="81">
        <v>30900</v>
      </c>
      <c r="O32" s="81">
        <v>81597846</v>
      </c>
      <c r="P32" s="81">
        <v>1285</v>
      </c>
      <c r="Q32" s="81">
        <v>8401879.9999999981</v>
      </c>
      <c r="R32" s="81">
        <v>0</v>
      </c>
      <c r="S32" s="81">
        <v>0</v>
      </c>
      <c r="T32" s="81">
        <v>0</v>
      </c>
      <c r="U32" s="81">
        <v>0</v>
      </c>
      <c r="V32" s="81">
        <v>0</v>
      </c>
      <c r="W32" s="81">
        <v>0</v>
      </c>
      <c r="X32" s="81">
        <v>0</v>
      </c>
      <c r="Y32" s="81">
        <v>0</v>
      </c>
      <c r="Z32" s="81">
        <v>478578014</v>
      </c>
      <c r="AA32" s="81">
        <v>12675544</v>
      </c>
      <c r="AB32" s="81">
        <v>206555480</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2233</v>
      </c>
      <c r="B33" s="80">
        <v>25</v>
      </c>
      <c r="C33" s="80">
        <v>18</v>
      </c>
      <c r="D33" s="80">
        <v>25</v>
      </c>
      <c r="E33" s="80">
        <v>2022</v>
      </c>
      <c r="F33" s="80" t="s">
        <v>568</v>
      </c>
      <c r="G33" s="182" t="s">
        <v>2214</v>
      </c>
      <c r="H33" s="80" t="s">
        <v>2215</v>
      </c>
      <c r="I33" s="173"/>
      <c r="J33" s="83">
        <v>55407</v>
      </c>
      <c r="K33" s="81">
        <v>68653667</v>
      </c>
      <c r="L33" s="81">
        <v>257197</v>
      </c>
      <c r="M33" s="81">
        <v>318515614</v>
      </c>
      <c r="N33" s="81">
        <v>236500</v>
      </c>
      <c r="O33" s="81">
        <v>660324699</v>
      </c>
      <c r="P33" s="81">
        <v>40932</v>
      </c>
      <c r="Q33" s="81">
        <v>262308967</v>
      </c>
      <c r="R33" s="81">
        <v>0</v>
      </c>
      <c r="S33" s="81">
        <v>0</v>
      </c>
      <c r="T33" s="81">
        <v>0</v>
      </c>
      <c r="U33" s="81">
        <v>0</v>
      </c>
      <c r="V33" s="81">
        <v>26</v>
      </c>
      <c r="W33" s="81">
        <v>0</v>
      </c>
      <c r="X33" s="81">
        <v>0</v>
      </c>
      <c r="Y33" s="81">
        <v>156979</v>
      </c>
      <c r="Z33" s="81">
        <v>1309959926</v>
      </c>
      <c r="AA33" s="81">
        <v>22047782</v>
      </c>
      <c r="AB33" s="81">
        <v>335522526</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1833</v>
      </c>
      <c r="B34" s="80">
        <v>26</v>
      </c>
      <c r="C34" s="80">
        <v>18</v>
      </c>
      <c r="D34" s="80">
        <v>26</v>
      </c>
      <c r="E34" s="80">
        <v>2022</v>
      </c>
      <c r="F34" s="80" t="s">
        <v>568</v>
      </c>
      <c r="G34" s="182" t="s">
        <v>1831</v>
      </c>
      <c r="H34" s="80" t="s">
        <v>1826</v>
      </c>
      <c r="I34" s="173"/>
      <c r="J34" s="83">
        <v>16620</v>
      </c>
      <c r="K34" s="81">
        <v>20390025</v>
      </c>
      <c r="L34" s="81">
        <v>97943</v>
      </c>
      <c r="M34" s="81">
        <v>120229876.99999999</v>
      </c>
      <c r="N34" s="81">
        <v>561900</v>
      </c>
      <c r="O34" s="81">
        <v>1382559836</v>
      </c>
      <c r="P34" s="81">
        <v>21112</v>
      </c>
      <c r="Q34" s="81">
        <v>135342991</v>
      </c>
      <c r="R34" s="81">
        <v>0</v>
      </c>
      <c r="S34" s="81">
        <v>0</v>
      </c>
      <c r="T34" s="81">
        <v>0</v>
      </c>
      <c r="U34" s="81">
        <v>0</v>
      </c>
      <c r="V34" s="81">
        <v>0</v>
      </c>
      <c r="W34" s="81">
        <v>0</v>
      </c>
      <c r="X34" s="81">
        <v>0</v>
      </c>
      <c r="Y34" s="81">
        <v>0</v>
      </c>
      <c r="Z34" s="81">
        <v>1658522728.9999998</v>
      </c>
      <c r="AA34" s="81">
        <v>6427634</v>
      </c>
      <c r="AB34" s="81">
        <v>77875517</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2457</v>
      </c>
      <c r="B35" s="80">
        <v>27</v>
      </c>
      <c r="C35" s="80">
        <v>18</v>
      </c>
      <c r="D35" s="80">
        <v>27</v>
      </c>
      <c r="E35" s="80">
        <v>2022</v>
      </c>
      <c r="F35" s="80" t="s">
        <v>568</v>
      </c>
      <c r="G35" s="182" t="s">
        <v>2454</v>
      </c>
      <c r="H35" s="80" t="s">
        <v>2455</v>
      </c>
      <c r="I35" s="173"/>
      <c r="J35" s="83">
        <v>373866</v>
      </c>
      <c r="K35" s="81">
        <v>486897653</v>
      </c>
      <c r="L35" s="81">
        <v>1340373</v>
      </c>
      <c r="M35" s="81">
        <v>1736608904.0000002</v>
      </c>
      <c r="N35" s="81">
        <v>328000</v>
      </c>
      <c r="O35" s="81">
        <v>927318710</v>
      </c>
      <c r="P35" s="81">
        <v>1109</v>
      </c>
      <c r="Q35" s="81">
        <v>7192761.0000000009</v>
      </c>
      <c r="R35" s="81">
        <v>0</v>
      </c>
      <c r="S35" s="81">
        <v>0</v>
      </c>
      <c r="T35" s="81">
        <v>0</v>
      </c>
      <c r="U35" s="81">
        <v>0</v>
      </c>
      <c r="V35" s="81">
        <v>0</v>
      </c>
      <c r="W35" s="81">
        <v>0</v>
      </c>
      <c r="X35" s="81">
        <v>0</v>
      </c>
      <c r="Y35" s="81">
        <v>0</v>
      </c>
      <c r="Z35" s="81">
        <v>3158018028</v>
      </c>
      <c r="AA35" s="81">
        <v>917929786.99999988</v>
      </c>
      <c r="AB35" s="81">
        <v>4254546255.9999995</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1750</v>
      </c>
      <c r="B36" s="80">
        <v>28</v>
      </c>
      <c r="C36" s="80">
        <v>18</v>
      </c>
      <c r="D36" s="80">
        <v>28</v>
      </c>
      <c r="E36" s="80">
        <v>2022</v>
      </c>
      <c r="F36" s="80" t="s">
        <v>568</v>
      </c>
      <c r="G36" s="182" t="s">
        <v>1747</v>
      </c>
      <c r="H36" s="80" t="s">
        <v>1748</v>
      </c>
      <c r="I36" s="173"/>
      <c r="J36" s="83">
        <v>55624</v>
      </c>
      <c r="K36" s="81">
        <v>71856973</v>
      </c>
      <c r="L36" s="81">
        <v>334287</v>
      </c>
      <c r="M36" s="81">
        <v>429773661</v>
      </c>
      <c r="N36" s="81">
        <v>8400</v>
      </c>
      <c r="O36" s="81">
        <v>24631446</v>
      </c>
      <c r="P36" s="81">
        <v>0</v>
      </c>
      <c r="Q36" s="81">
        <v>0</v>
      </c>
      <c r="R36" s="81">
        <v>0</v>
      </c>
      <c r="S36" s="81">
        <v>0</v>
      </c>
      <c r="T36" s="81">
        <v>0</v>
      </c>
      <c r="U36" s="81">
        <v>0</v>
      </c>
      <c r="V36" s="81">
        <v>0</v>
      </c>
      <c r="W36" s="81">
        <v>0</v>
      </c>
      <c r="X36" s="81">
        <v>0</v>
      </c>
      <c r="Y36" s="81">
        <v>0</v>
      </c>
      <c r="Z36" s="81">
        <v>526262079.99999994</v>
      </c>
      <c r="AA36" s="81">
        <v>49178927</v>
      </c>
      <c r="AB36" s="81">
        <v>653106553</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1694</v>
      </c>
      <c r="B37" s="80">
        <v>29</v>
      </c>
      <c r="C37" s="80">
        <v>18</v>
      </c>
      <c r="D37" s="80">
        <v>29</v>
      </c>
      <c r="E37" s="80">
        <v>2022</v>
      </c>
      <c r="F37" s="80" t="s">
        <v>568</v>
      </c>
      <c r="G37" s="182" t="s">
        <v>1691</v>
      </c>
      <c r="H37" s="80" t="s">
        <v>1692</v>
      </c>
      <c r="I37" s="173"/>
      <c r="J37" s="83">
        <v>412956</v>
      </c>
      <c r="K37" s="81">
        <v>540377384</v>
      </c>
      <c r="L37" s="81">
        <v>1706091</v>
      </c>
      <c r="M37" s="81">
        <v>2223698042</v>
      </c>
      <c r="N37" s="81">
        <v>214300</v>
      </c>
      <c r="O37" s="81">
        <v>758784010</v>
      </c>
      <c r="P37" s="81">
        <v>2505</v>
      </c>
      <c r="Q37" s="81">
        <v>16189335</v>
      </c>
      <c r="R37" s="81">
        <v>0</v>
      </c>
      <c r="S37" s="81">
        <v>0</v>
      </c>
      <c r="T37" s="81">
        <v>0</v>
      </c>
      <c r="U37" s="81">
        <v>0</v>
      </c>
      <c r="V37" s="81">
        <v>0</v>
      </c>
      <c r="W37" s="81">
        <v>0</v>
      </c>
      <c r="X37" s="81">
        <v>0</v>
      </c>
      <c r="Y37" s="81">
        <v>0</v>
      </c>
      <c r="Z37" s="81">
        <v>3539048770.9999995</v>
      </c>
      <c r="AA37" s="81">
        <v>890813482.00000012</v>
      </c>
      <c r="AB37" s="81">
        <v>4319109724</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1722</v>
      </c>
      <c r="B38" s="80">
        <v>30</v>
      </c>
      <c r="C38" s="80">
        <v>18</v>
      </c>
      <c r="D38" s="80">
        <v>30</v>
      </c>
      <c r="E38" s="80">
        <v>2022</v>
      </c>
      <c r="F38" s="80" t="s">
        <v>568</v>
      </c>
      <c r="G38" s="182" t="s">
        <v>1719</v>
      </c>
      <c r="H38" s="80" t="s">
        <v>1720</v>
      </c>
      <c r="I38" s="173"/>
      <c r="J38" s="83">
        <v>212848</v>
      </c>
      <c r="K38" s="81">
        <v>277641995</v>
      </c>
      <c r="L38" s="81">
        <v>1008971</v>
      </c>
      <c r="M38" s="81">
        <v>1309279912</v>
      </c>
      <c r="N38" s="81">
        <v>232300</v>
      </c>
      <c r="O38" s="81">
        <v>792564606.99999988</v>
      </c>
      <c r="P38" s="81">
        <v>1613</v>
      </c>
      <c r="Q38" s="81">
        <v>8931052</v>
      </c>
      <c r="R38" s="81">
        <v>0</v>
      </c>
      <c r="S38" s="81">
        <v>0</v>
      </c>
      <c r="T38" s="81">
        <v>0</v>
      </c>
      <c r="U38" s="81">
        <v>0</v>
      </c>
      <c r="V38" s="81">
        <v>0</v>
      </c>
      <c r="W38" s="81">
        <v>0</v>
      </c>
      <c r="X38" s="81">
        <v>0</v>
      </c>
      <c r="Y38" s="81">
        <v>0</v>
      </c>
      <c r="Z38" s="81">
        <v>2388417565.9999995</v>
      </c>
      <c r="AA38" s="81">
        <v>608806702</v>
      </c>
      <c r="AB38" s="81">
        <v>2485666991</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1793</v>
      </c>
      <c r="B39" s="80">
        <v>31</v>
      </c>
      <c r="C39" s="80">
        <v>18</v>
      </c>
      <c r="D39" s="80">
        <v>31</v>
      </c>
      <c r="E39" s="80">
        <v>2022</v>
      </c>
      <c r="F39" s="80" t="s">
        <v>568</v>
      </c>
      <c r="G39" s="182" t="s">
        <v>1790</v>
      </c>
      <c r="H39" s="80" t="s">
        <v>1791</v>
      </c>
      <c r="I39" s="173"/>
      <c r="J39" s="83">
        <v>36410</v>
      </c>
      <c r="K39" s="81">
        <v>41534796</v>
      </c>
      <c r="L39" s="81">
        <v>133577</v>
      </c>
      <c r="M39" s="81">
        <v>152655372</v>
      </c>
      <c r="N39" s="81">
        <v>446000</v>
      </c>
      <c r="O39" s="81">
        <v>1089141474</v>
      </c>
      <c r="P39" s="81">
        <v>44427</v>
      </c>
      <c r="Q39" s="81">
        <v>284816462</v>
      </c>
      <c r="R39" s="81">
        <v>0</v>
      </c>
      <c r="S39" s="81">
        <v>0</v>
      </c>
      <c r="T39" s="81">
        <v>0</v>
      </c>
      <c r="U39" s="81">
        <v>0</v>
      </c>
      <c r="V39" s="81">
        <v>201</v>
      </c>
      <c r="W39" s="81">
        <v>0</v>
      </c>
      <c r="X39" s="81">
        <v>0</v>
      </c>
      <c r="Y39" s="81">
        <v>1231060</v>
      </c>
      <c r="Z39" s="81">
        <v>1569379164</v>
      </c>
      <c r="AA39" s="81">
        <v>18176016</v>
      </c>
      <c r="AB39" s="81">
        <v>255659861</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1769</v>
      </c>
      <c r="B40" s="80">
        <v>32</v>
      </c>
      <c r="C40" s="80">
        <v>18</v>
      </c>
      <c r="D40" s="80">
        <v>32</v>
      </c>
      <c r="E40" s="80">
        <v>2022</v>
      </c>
      <c r="F40" s="80" t="s">
        <v>568</v>
      </c>
      <c r="G40" s="182" t="s">
        <v>1767</v>
      </c>
      <c r="H40" s="80" t="s">
        <v>1678</v>
      </c>
      <c r="I40" s="173"/>
      <c r="J40" s="83">
        <v>352516</v>
      </c>
      <c r="K40" s="81">
        <v>430100426</v>
      </c>
      <c r="L40" s="81">
        <v>774578</v>
      </c>
      <c r="M40" s="81">
        <v>940289311</v>
      </c>
      <c r="N40" s="81">
        <v>90100</v>
      </c>
      <c r="O40" s="81">
        <v>247056777</v>
      </c>
      <c r="P40" s="81">
        <v>521</v>
      </c>
      <c r="Q40" s="81">
        <v>3258034.0000000005</v>
      </c>
      <c r="R40" s="81">
        <v>0</v>
      </c>
      <c r="S40" s="81">
        <v>0</v>
      </c>
      <c r="T40" s="81">
        <v>0</v>
      </c>
      <c r="U40" s="81">
        <v>0</v>
      </c>
      <c r="V40" s="81">
        <v>0</v>
      </c>
      <c r="W40" s="81">
        <v>0</v>
      </c>
      <c r="X40" s="81">
        <v>0</v>
      </c>
      <c r="Y40" s="81">
        <v>0</v>
      </c>
      <c r="Z40" s="81">
        <v>1620704548</v>
      </c>
      <c r="AA40" s="81">
        <v>774969840</v>
      </c>
      <c r="AB40" s="81">
        <v>3943182224.0000005</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1805</v>
      </c>
      <c r="B41" s="80">
        <v>33</v>
      </c>
      <c r="C41" s="80">
        <v>18</v>
      </c>
      <c r="D41" s="80">
        <v>33</v>
      </c>
      <c r="E41" s="80">
        <v>2022</v>
      </c>
      <c r="F41" s="80" t="s">
        <v>568</v>
      </c>
      <c r="G41" s="182" t="s">
        <v>1802</v>
      </c>
      <c r="H41" s="80" t="s">
        <v>1803</v>
      </c>
      <c r="I41" s="173"/>
      <c r="J41" s="83">
        <v>103009</v>
      </c>
      <c r="K41" s="81">
        <v>137041067</v>
      </c>
      <c r="L41" s="81">
        <v>319890</v>
      </c>
      <c r="M41" s="81">
        <v>423640252</v>
      </c>
      <c r="N41" s="81">
        <v>243000</v>
      </c>
      <c r="O41" s="81">
        <v>503219735.99999994</v>
      </c>
      <c r="P41" s="81">
        <v>0</v>
      </c>
      <c r="Q41" s="81">
        <v>0</v>
      </c>
      <c r="R41" s="81">
        <v>0</v>
      </c>
      <c r="S41" s="81">
        <v>0</v>
      </c>
      <c r="T41" s="81">
        <v>0</v>
      </c>
      <c r="U41" s="81">
        <v>0</v>
      </c>
      <c r="V41" s="81">
        <v>0</v>
      </c>
      <c r="W41" s="81">
        <v>0</v>
      </c>
      <c r="X41" s="81">
        <v>0</v>
      </c>
      <c r="Y41" s="81">
        <v>0</v>
      </c>
      <c r="Z41" s="81">
        <v>1063901054.9999999</v>
      </c>
      <c r="AA41" s="81">
        <v>53311633</v>
      </c>
      <c r="AB41" s="81">
        <v>793115109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1777</v>
      </c>
      <c r="B42" s="80">
        <v>34</v>
      </c>
      <c r="C42" s="80">
        <v>18</v>
      </c>
      <c r="D42" s="80">
        <v>34</v>
      </c>
      <c r="E42" s="80">
        <v>2022</v>
      </c>
      <c r="F42" s="80" t="s">
        <v>568</v>
      </c>
      <c r="G42" s="182" t="s">
        <v>1774</v>
      </c>
      <c r="H42" s="80" t="s">
        <v>1775</v>
      </c>
      <c r="I42" s="173"/>
      <c r="J42" s="83">
        <v>55536</v>
      </c>
      <c r="K42" s="81">
        <v>73395519</v>
      </c>
      <c r="L42" s="81">
        <v>191145</v>
      </c>
      <c r="M42" s="81">
        <v>251664021.00000003</v>
      </c>
      <c r="N42" s="81">
        <v>900</v>
      </c>
      <c r="O42" s="81">
        <v>2954071</v>
      </c>
      <c r="P42" s="81">
        <v>120</v>
      </c>
      <c r="Q42" s="81">
        <v>777524</v>
      </c>
      <c r="R42" s="81">
        <v>0</v>
      </c>
      <c r="S42" s="81">
        <v>0</v>
      </c>
      <c r="T42" s="81">
        <v>0</v>
      </c>
      <c r="U42" s="81">
        <v>0</v>
      </c>
      <c r="V42" s="81">
        <v>0</v>
      </c>
      <c r="W42" s="81">
        <v>0</v>
      </c>
      <c r="X42" s="81">
        <v>0</v>
      </c>
      <c r="Y42" s="81">
        <v>0</v>
      </c>
      <c r="Z42" s="81">
        <v>328791135.00000006</v>
      </c>
      <c r="AA42" s="81">
        <v>94548456</v>
      </c>
      <c r="AB42" s="81">
        <v>479078219</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2481</v>
      </c>
      <c r="B43" s="80">
        <v>35</v>
      </c>
      <c r="C43" s="80">
        <v>18</v>
      </c>
      <c r="D43" s="80">
        <v>35</v>
      </c>
      <c r="E43" s="80">
        <v>2022</v>
      </c>
      <c r="F43" s="80" t="s">
        <v>568</v>
      </c>
      <c r="G43" s="182" t="s">
        <v>2478</v>
      </c>
      <c r="H43" s="80" t="s">
        <v>2479</v>
      </c>
      <c r="I43" s="173"/>
      <c r="J43" s="83">
        <v>288152</v>
      </c>
      <c r="K43" s="81">
        <v>382936562</v>
      </c>
      <c r="L43" s="81">
        <v>1138309</v>
      </c>
      <c r="M43" s="81">
        <v>1505354032</v>
      </c>
      <c r="N43" s="81">
        <v>379900</v>
      </c>
      <c r="O43" s="81">
        <v>1274051964</v>
      </c>
      <c r="P43" s="81">
        <v>1521</v>
      </c>
      <c r="Q43" s="81">
        <v>9521696</v>
      </c>
      <c r="R43" s="81">
        <v>0</v>
      </c>
      <c r="S43" s="81">
        <v>0</v>
      </c>
      <c r="T43" s="81">
        <v>0</v>
      </c>
      <c r="U43" s="81">
        <v>0</v>
      </c>
      <c r="V43" s="81">
        <v>0</v>
      </c>
      <c r="W43" s="81">
        <v>0</v>
      </c>
      <c r="X43" s="81">
        <v>0</v>
      </c>
      <c r="Y43" s="81">
        <v>0</v>
      </c>
      <c r="Z43" s="81">
        <v>3171864254</v>
      </c>
      <c r="AA43" s="81">
        <v>706069299</v>
      </c>
      <c r="AB43" s="81">
        <v>3247717775.9999995</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2073</v>
      </c>
      <c r="B44" s="80">
        <v>36</v>
      </c>
      <c r="C44" s="80">
        <v>18</v>
      </c>
      <c r="D44" s="80">
        <v>36</v>
      </c>
      <c r="E44" s="80">
        <v>2022</v>
      </c>
      <c r="F44" s="80" t="s">
        <v>568</v>
      </c>
      <c r="G44" s="182" t="s">
        <v>2054</v>
      </c>
      <c r="H44" s="80" t="s">
        <v>2055</v>
      </c>
      <c r="I44" s="173"/>
      <c r="J44" s="83">
        <v>45212</v>
      </c>
      <c r="K44" s="81">
        <v>58317919</v>
      </c>
      <c r="L44" s="81">
        <v>312173</v>
      </c>
      <c r="M44" s="81">
        <v>401361477.00000006</v>
      </c>
      <c r="N44" s="81">
        <v>801700</v>
      </c>
      <c r="O44" s="81">
        <v>2759084541</v>
      </c>
      <c r="P44" s="81">
        <v>14277</v>
      </c>
      <c r="Q44" s="81">
        <v>91612379</v>
      </c>
      <c r="R44" s="81">
        <v>0</v>
      </c>
      <c r="S44" s="81">
        <v>0</v>
      </c>
      <c r="T44" s="81">
        <v>0</v>
      </c>
      <c r="U44" s="81">
        <v>0</v>
      </c>
      <c r="V44" s="81">
        <v>76</v>
      </c>
      <c r="W44" s="81">
        <v>0</v>
      </c>
      <c r="X44" s="81">
        <v>0</v>
      </c>
      <c r="Y44" s="81">
        <v>466523</v>
      </c>
      <c r="Z44" s="81">
        <v>3310842839</v>
      </c>
      <c r="AA44" s="81">
        <v>30445430</v>
      </c>
      <c r="AB44" s="81">
        <v>355904048</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1734</v>
      </c>
      <c r="B45" s="80">
        <v>37</v>
      </c>
      <c r="C45" s="80">
        <v>18</v>
      </c>
      <c r="D45" s="80">
        <v>37</v>
      </c>
      <c r="E45" s="80">
        <v>2022</v>
      </c>
      <c r="F45" s="80" t="s">
        <v>568</v>
      </c>
      <c r="G45" s="182" t="s">
        <v>1731</v>
      </c>
      <c r="H45" s="80" t="s">
        <v>1732</v>
      </c>
      <c r="I45" s="173"/>
      <c r="J45" s="83">
        <v>67510</v>
      </c>
      <c r="K45" s="81">
        <v>87766111.000000015</v>
      </c>
      <c r="L45" s="81">
        <v>106867</v>
      </c>
      <c r="M45" s="81">
        <v>138361777</v>
      </c>
      <c r="N45" s="81">
        <v>362500</v>
      </c>
      <c r="O45" s="81">
        <v>974426540.99999988</v>
      </c>
      <c r="P45" s="81">
        <v>1713</v>
      </c>
      <c r="Q45" s="81">
        <v>11204402</v>
      </c>
      <c r="R45" s="81">
        <v>0</v>
      </c>
      <c r="S45" s="81">
        <v>0</v>
      </c>
      <c r="T45" s="81">
        <v>0</v>
      </c>
      <c r="U45" s="81">
        <v>0</v>
      </c>
      <c r="V45" s="81">
        <v>0</v>
      </c>
      <c r="W45" s="81">
        <v>0</v>
      </c>
      <c r="X45" s="81">
        <v>0</v>
      </c>
      <c r="Y45" s="81">
        <v>0</v>
      </c>
      <c r="Z45" s="81">
        <v>1211758830.9999998</v>
      </c>
      <c r="AA45" s="81">
        <v>61013536.999999993</v>
      </c>
      <c r="AB45" s="81">
        <v>864197418.99999988</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1809</v>
      </c>
      <c r="B46" s="80">
        <v>38</v>
      </c>
      <c r="C46" s="80">
        <v>18</v>
      </c>
      <c r="D46" s="80">
        <v>38</v>
      </c>
      <c r="E46" s="80">
        <v>2022</v>
      </c>
      <c r="F46" s="80" t="s">
        <v>568</v>
      </c>
      <c r="G46" s="182" t="s">
        <v>1806</v>
      </c>
      <c r="H46" s="80" t="s">
        <v>1807</v>
      </c>
      <c r="I46" s="173"/>
      <c r="J46" s="83">
        <v>39312</v>
      </c>
      <c r="K46" s="81">
        <v>51784468.999999993</v>
      </c>
      <c r="L46" s="81">
        <v>248379</v>
      </c>
      <c r="M46" s="81">
        <v>325536588</v>
      </c>
      <c r="N46" s="81">
        <v>0</v>
      </c>
      <c r="O46" s="81">
        <v>0</v>
      </c>
      <c r="P46" s="81">
        <v>0</v>
      </c>
      <c r="Q46" s="81">
        <v>0</v>
      </c>
      <c r="R46" s="81">
        <v>0</v>
      </c>
      <c r="S46" s="81">
        <v>0</v>
      </c>
      <c r="T46" s="81">
        <v>0</v>
      </c>
      <c r="U46" s="81">
        <v>0</v>
      </c>
      <c r="V46" s="81">
        <v>0</v>
      </c>
      <c r="W46" s="81">
        <v>0</v>
      </c>
      <c r="X46" s="81">
        <v>0</v>
      </c>
      <c r="Y46" s="81">
        <v>0</v>
      </c>
      <c r="Z46" s="81">
        <v>377321057</v>
      </c>
      <c r="AA46" s="81">
        <v>14451857.000000002</v>
      </c>
      <c r="AB46" s="81">
        <v>227511904</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1754</v>
      </c>
      <c r="B47" s="80">
        <v>39</v>
      </c>
      <c r="C47" s="80">
        <v>18</v>
      </c>
      <c r="D47" s="80">
        <v>39</v>
      </c>
      <c r="E47" s="80">
        <v>2022</v>
      </c>
      <c r="F47" s="80" t="s">
        <v>568</v>
      </c>
      <c r="G47" s="182" t="s">
        <v>1751</v>
      </c>
      <c r="H47" s="80" t="s">
        <v>1752</v>
      </c>
      <c r="I47" s="173"/>
      <c r="J47" s="83">
        <v>104922</v>
      </c>
      <c r="K47" s="81">
        <v>137096401</v>
      </c>
      <c r="L47" s="81">
        <v>375784</v>
      </c>
      <c r="M47" s="81">
        <v>488617561.99999994</v>
      </c>
      <c r="N47" s="81">
        <v>1183800</v>
      </c>
      <c r="O47" s="81">
        <v>3316089582</v>
      </c>
      <c r="P47" s="81">
        <v>3832</v>
      </c>
      <c r="Q47" s="81">
        <v>21214671</v>
      </c>
      <c r="R47" s="81">
        <v>0</v>
      </c>
      <c r="S47" s="81">
        <v>0</v>
      </c>
      <c r="T47" s="81">
        <v>0</v>
      </c>
      <c r="U47" s="81">
        <v>0</v>
      </c>
      <c r="V47" s="81">
        <v>0</v>
      </c>
      <c r="W47" s="81">
        <v>0</v>
      </c>
      <c r="X47" s="81">
        <v>0</v>
      </c>
      <c r="Y47" s="81">
        <v>0</v>
      </c>
      <c r="Z47" s="81">
        <v>3963018216</v>
      </c>
      <c r="AA47" s="81">
        <v>46521208</v>
      </c>
      <c r="AB47" s="81">
        <v>1061301669</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1718</v>
      </c>
      <c r="B48" s="80">
        <v>40</v>
      </c>
      <c r="C48" s="80">
        <v>18</v>
      </c>
      <c r="D48" s="80">
        <v>40</v>
      </c>
      <c r="E48" s="80">
        <v>2022</v>
      </c>
      <c r="F48" s="80" t="s">
        <v>568</v>
      </c>
      <c r="G48" s="182" t="s">
        <v>1715</v>
      </c>
      <c r="H48" s="80" t="s">
        <v>1716</v>
      </c>
      <c r="I48" s="173"/>
      <c r="J48" s="83">
        <v>53248</v>
      </c>
      <c r="K48" s="81">
        <v>70824020</v>
      </c>
      <c r="L48" s="81">
        <v>131937</v>
      </c>
      <c r="M48" s="81">
        <v>174712834.00000003</v>
      </c>
      <c r="N48" s="81">
        <v>362300</v>
      </c>
      <c r="O48" s="81">
        <v>1138692546</v>
      </c>
      <c r="P48" s="81">
        <v>987</v>
      </c>
      <c r="Q48" s="81">
        <v>6455675</v>
      </c>
      <c r="R48" s="81">
        <v>0</v>
      </c>
      <c r="S48" s="81">
        <v>0</v>
      </c>
      <c r="T48" s="81">
        <v>0</v>
      </c>
      <c r="U48" s="81">
        <v>0</v>
      </c>
      <c r="V48" s="81">
        <v>0</v>
      </c>
      <c r="W48" s="81">
        <v>0</v>
      </c>
      <c r="X48" s="81">
        <v>0</v>
      </c>
      <c r="Y48" s="81">
        <v>0</v>
      </c>
      <c r="Z48" s="81">
        <v>1390685075</v>
      </c>
      <c r="AA48" s="81">
        <v>31698185</v>
      </c>
      <c r="AB48" s="81">
        <v>404067115.99999994</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2441</v>
      </c>
      <c r="B49" s="80">
        <v>41</v>
      </c>
      <c r="C49" s="80">
        <v>18</v>
      </c>
      <c r="D49" s="80">
        <v>41</v>
      </c>
      <c r="E49" s="80">
        <v>2022</v>
      </c>
      <c r="F49" s="80" t="s">
        <v>568</v>
      </c>
      <c r="G49" s="182" t="s">
        <v>2438</v>
      </c>
      <c r="H49" s="80" t="s">
        <v>2439</v>
      </c>
      <c r="I49" s="173"/>
      <c r="J49" s="83">
        <v>67286</v>
      </c>
      <c r="K49" s="81">
        <v>78674936</v>
      </c>
      <c r="L49" s="81">
        <v>268926</v>
      </c>
      <c r="M49" s="81">
        <v>314947350</v>
      </c>
      <c r="N49" s="81">
        <v>381300</v>
      </c>
      <c r="O49" s="81">
        <v>926033638</v>
      </c>
      <c r="P49" s="81">
        <v>10552</v>
      </c>
      <c r="Q49" s="81">
        <v>64469709.000000007</v>
      </c>
      <c r="R49" s="81">
        <v>0</v>
      </c>
      <c r="S49" s="81">
        <v>0</v>
      </c>
      <c r="T49" s="81">
        <v>0</v>
      </c>
      <c r="U49" s="81">
        <v>0</v>
      </c>
      <c r="V49" s="81">
        <v>0</v>
      </c>
      <c r="W49" s="81">
        <v>0</v>
      </c>
      <c r="X49" s="81">
        <v>0</v>
      </c>
      <c r="Y49" s="81">
        <v>0</v>
      </c>
      <c r="Z49" s="81">
        <v>1384125633</v>
      </c>
      <c r="AA49" s="81">
        <v>26399302.000000004</v>
      </c>
      <c r="AB49" s="81">
        <v>384931430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1742</v>
      </c>
      <c r="B50" s="80">
        <v>42</v>
      </c>
      <c r="C50" s="80">
        <v>18</v>
      </c>
      <c r="D50" s="80">
        <v>42</v>
      </c>
      <c r="E50" s="80">
        <v>2022</v>
      </c>
      <c r="F50" s="80" t="s">
        <v>568</v>
      </c>
      <c r="G50" s="182" t="s">
        <v>1739</v>
      </c>
      <c r="H50" s="80" t="s">
        <v>1740</v>
      </c>
      <c r="I50" s="173"/>
      <c r="J50" s="83">
        <v>130233</v>
      </c>
      <c r="K50" s="81">
        <v>167529427</v>
      </c>
      <c r="L50" s="81">
        <v>608324</v>
      </c>
      <c r="M50" s="81">
        <v>780253001</v>
      </c>
      <c r="N50" s="81">
        <v>457100</v>
      </c>
      <c r="O50" s="81">
        <v>1614021107</v>
      </c>
      <c r="P50" s="81">
        <v>6577</v>
      </c>
      <c r="Q50" s="81">
        <v>42645513</v>
      </c>
      <c r="R50" s="81">
        <v>0</v>
      </c>
      <c r="S50" s="81">
        <v>0</v>
      </c>
      <c r="T50" s="81">
        <v>0</v>
      </c>
      <c r="U50" s="81">
        <v>0</v>
      </c>
      <c r="V50" s="81">
        <v>46</v>
      </c>
      <c r="W50" s="81">
        <v>0</v>
      </c>
      <c r="X50" s="81">
        <v>0</v>
      </c>
      <c r="Y50" s="81">
        <v>284034</v>
      </c>
      <c r="Z50" s="81">
        <v>2604733082</v>
      </c>
      <c r="AA50" s="81">
        <v>334400611</v>
      </c>
      <c r="AB50" s="81">
        <v>1513753760</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2453</v>
      </c>
      <c r="B51" s="80">
        <v>43</v>
      </c>
      <c r="C51" s="80">
        <v>18</v>
      </c>
      <c r="D51" s="80">
        <v>43</v>
      </c>
      <c r="E51" s="80">
        <v>2022</v>
      </c>
      <c r="F51" s="80" t="s">
        <v>568</v>
      </c>
      <c r="G51" s="182" t="s">
        <v>2450</v>
      </c>
      <c r="H51" s="80" t="s">
        <v>2451</v>
      </c>
      <c r="I51" s="173"/>
      <c r="J51" s="83">
        <v>325998</v>
      </c>
      <c r="K51" s="81">
        <v>414034471</v>
      </c>
      <c r="L51" s="81">
        <v>1027053.0000000001</v>
      </c>
      <c r="M51" s="81">
        <v>1299539253</v>
      </c>
      <c r="N51" s="81">
        <v>101300</v>
      </c>
      <c r="O51" s="81">
        <v>278956463</v>
      </c>
      <c r="P51" s="81">
        <v>2419</v>
      </c>
      <c r="Q51" s="81">
        <v>15122266.999999998</v>
      </c>
      <c r="R51" s="81">
        <v>0</v>
      </c>
      <c r="S51" s="81">
        <v>0</v>
      </c>
      <c r="T51" s="81">
        <v>19</v>
      </c>
      <c r="U51" s="81">
        <v>5</v>
      </c>
      <c r="V51" s="81">
        <v>65</v>
      </c>
      <c r="W51" s="81">
        <v>113810.00000000001</v>
      </c>
      <c r="X51" s="81">
        <v>31885.999999999996</v>
      </c>
      <c r="Y51" s="81">
        <v>397599</v>
      </c>
      <c r="Z51" s="81">
        <v>2008195748.9999998</v>
      </c>
      <c r="AA51" s="81">
        <v>818783749</v>
      </c>
      <c r="AB51" s="81">
        <v>3959518988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1746</v>
      </c>
      <c r="B52" s="80">
        <v>44</v>
      </c>
      <c r="C52" s="80">
        <v>18</v>
      </c>
      <c r="D52" s="80">
        <v>44</v>
      </c>
      <c r="E52" s="80">
        <v>2022</v>
      </c>
      <c r="F52" s="80" t="s">
        <v>568</v>
      </c>
      <c r="G52" s="182" t="s">
        <v>1743</v>
      </c>
      <c r="H52" s="80" t="s">
        <v>1744</v>
      </c>
      <c r="I52" s="173"/>
      <c r="J52" s="83">
        <v>75338</v>
      </c>
      <c r="K52" s="81">
        <v>100119659</v>
      </c>
      <c r="L52" s="81">
        <v>256190.99999999997</v>
      </c>
      <c r="M52" s="81">
        <v>338663152</v>
      </c>
      <c r="N52" s="81">
        <v>291100</v>
      </c>
      <c r="O52" s="81">
        <v>692802869</v>
      </c>
      <c r="P52" s="81">
        <v>1506</v>
      </c>
      <c r="Q52" s="81">
        <v>8196264.9999999981</v>
      </c>
      <c r="R52" s="81">
        <v>0</v>
      </c>
      <c r="S52" s="81">
        <v>0</v>
      </c>
      <c r="T52" s="81">
        <v>0</v>
      </c>
      <c r="U52" s="81">
        <v>0</v>
      </c>
      <c r="V52" s="81">
        <v>0</v>
      </c>
      <c r="W52" s="81">
        <v>0</v>
      </c>
      <c r="X52" s="81">
        <v>0</v>
      </c>
      <c r="Y52" s="81">
        <v>0</v>
      </c>
      <c r="Z52" s="81">
        <v>1139781945</v>
      </c>
      <c r="AA52" s="81">
        <v>34326205</v>
      </c>
      <c r="AB52" s="81">
        <v>510853156.00000006</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1785</v>
      </c>
      <c r="B53" s="80">
        <v>45</v>
      </c>
      <c r="C53" s="80">
        <v>18</v>
      </c>
      <c r="D53" s="80">
        <v>45</v>
      </c>
      <c r="E53" s="80">
        <v>2022</v>
      </c>
      <c r="F53" s="80" t="s">
        <v>568</v>
      </c>
      <c r="G53" s="182" t="s">
        <v>1782</v>
      </c>
      <c r="H53" s="80" t="s">
        <v>1783</v>
      </c>
      <c r="I53" s="173"/>
      <c r="J53" s="83">
        <v>31583</v>
      </c>
      <c r="K53" s="81">
        <v>39570212</v>
      </c>
      <c r="L53" s="81">
        <v>185330</v>
      </c>
      <c r="M53" s="81">
        <v>232219124.00000003</v>
      </c>
      <c r="N53" s="81">
        <v>14600</v>
      </c>
      <c r="O53" s="81">
        <v>35814996</v>
      </c>
      <c r="P53" s="81">
        <v>4797</v>
      </c>
      <c r="Q53" s="81">
        <v>28213827.000000004</v>
      </c>
      <c r="R53" s="81">
        <v>0</v>
      </c>
      <c r="S53" s="81">
        <v>0</v>
      </c>
      <c r="T53" s="81">
        <v>0</v>
      </c>
      <c r="U53" s="81">
        <v>0</v>
      </c>
      <c r="V53" s="81">
        <v>12</v>
      </c>
      <c r="W53" s="81">
        <v>0</v>
      </c>
      <c r="X53" s="81">
        <v>0</v>
      </c>
      <c r="Y53" s="81">
        <v>72603</v>
      </c>
      <c r="Z53" s="81">
        <v>335890762.00000006</v>
      </c>
      <c r="AA53" s="81">
        <v>39351004</v>
      </c>
      <c r="AB53" s="81">
        <v>214282174</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2417</v>
      </c>
      <c r="B54" s="80">
        <v>46</v>
      </c>
      <c r="C54" s="80">
        <v>18</v>
      </c>
      <c r="D54" s="80">
        <v>46</v>
      </c>
      <c r="E54" s="80">
        <v>2022</v>
      </c>
      <c r="F54" s="80" t="s">
        <v>568</v>
      </c>
      <c r="G54" s="182" t="s">
        <v>2414</v>
      </c>
      <c r="H54" s="80" t="s">
        <v>2415</v>
      </c>
      <c r="I54" s="173"/>
      <c r="J54" s="83">
        <v>5022</v>
      </c>
      <c r="K54" s="81">
        <v>6326671.9999999991</v>
      </c>
      <c r="L54" s="81">
        <v>1805</v>
      </c>
      <c r="M54" s="81">
        <v>2271123</v>
      </c>
      <c r="N54" s="81">
        <v>43700</v>
      </c>
      <c r="O54" s="81">
        <v>91170420</v>
      </c>
      <c r="P54" s="81">
        <v>67468</v>
      </c>
      <c r="Q54" s="81">
        <v>432525614</v>
      </c>
      <c r="R54" s="81">
        <v>0</v>
      </c>
      <c r="S54" s="81">
        <v>0</v>
      </c>
      <c r="T54" s="81">
        <v>0</v>
      </c>
      <c r="U54" s="81">
        <v>0</v>
      </c>
      <c r="V54" s="81">
        <v>817</v>
      </c>
      <c r="W54" s="81">
        <v>0</v>
      </c>
      <c r="X54" s="81">
        <v>0</v>
      </c>
      <c r="Y54" s="81">
        <v>5006901</v>
      </c>
      <c r="Z54" s="81">
        <v>537300730</v>
      </c>
      <c r="AA54" s="81">
        <v>2687924</v>
      </c>
      <c r="AB54" s="81">
        <v>32864438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2445</v>
      </c>
      <c r="B55" s="80">
        <v>47</v>
      </c>
      <c r="C55" s="80">
        <v>18</v>
      </c>
      <c r="D55" s="80">
        <v>47</v>
      </c>
      <c r="E55" s="80">
        <v>2022</v>
      </c>
      <c r="F55" s="80" t="s">
        <v>568</v>
      </c>
      <c r="G55" s="182" t="s">
        <v>2442</v>
      </c>
      <c r="H55" s="80" t="s">
        <v>2443</v>
      </c>
      <c r="I55" s="173"/>
      <c r="J55" s="83">
        <v>74268</v>
      </c>
      <c r="K55" s="81">
        <v>99526781</v>
      </c>
      <c r="L55" s="81">
        <v>282159</v>
      </c>
      <c r="M55" s="81">
        <v>376618422</v>
      </c>
      <c r="N55" s="81">
        <v>1500</v>
      </c>
      <c r="O55" s="81">
        <v>6333436</v>
      </c>
      <c r="P55" s="81">
        <v>3089</v>
      </c>
      <c r="Q55" s="81">
        <v>20026602</v>
      </c>
      <c r="R55" s="81">
        <v>0</v>
      </c>
      <c r="S55" s="81">
        <v>0</v>
      </c>
      <c r="T55" s="81">
        <v>0</v>
      </c>
      <c r="U55" s="81">
        <v>0</v>
      </c>
      <c r="V55" s="81">
        <v>0</v>
      </c>
      <c r="W55" s="81">
        <v>0</v>
      </c>
      <c r="X55" s="81">
        <v>0</v>
      </c>
      <c r="Y55" s="81">
        <v>0</v>
      </c>
      <c r="Z55" s="81">
        <v>502505241.00000012</v>
      </c>
      <c r="AA55" s="81">
        <v>24114546</v>
      </c>
      <c r="AB55" s="81">
        <v>366400898</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1821</v>
      </c>
      <c r="B56" s="80">
        <v>48</v>
      </c>
      <c r="C56" s="80">
        <v>18</v>
      </c>
      <c r="D56" s="80">
        <v>48</v>
      </c>
      <c r="E56" s="80">
        <v>2022</v>
      </c>
      <c r="F56" s="80" t="s">
        <v>568</v>
      </c>
      <c r="G56" s="182" t="s">
        <v>1818</v>
      </c>
      <c r="H56" s="80" t="s">
        <v>1819</v>
      </c>
      <c r="I56" s="173"/>
      <c r="J56" s="83">
        <v>43639</v>
      </c>
      <c r="K56" s="81">
        <v>58298100</v>
      </c>
      <c r="L56" s="81">
        <v>59684</v>
      </c>
      <c r="M56" s="81">
        <v>79335290</v>
      </c>
      <c r="N56" s="81">
        <v>176400</v>
      </c>
      <c r="O56" s="81">
        <v>608068471</v>
      </c>
      <c r="P56" s="81">
        <v>1253</v>
      </c>
      <c r="Q56" s="81">
        <v>8193292.9999999991</v>
      </c>
      <c r="R56" s="81">
        <v>0</v>
      </c>
      <c r="S56" s="81">
        <v>0</v>
      </c>
      <c r="T56" s="81">
        <v>0</v>
      </c>
      <c r="U56" s="81">
        <v>0</v>
      </c>
      <c r="V56" s="81">
        <v>0</v>
      </c>
      <c r="W56" s="81">
        <v>0</v>
      </c>
      <c r="X56" s="81">
        <v>0</v>
      </c>
      <c r="Y56" s="81">
        <v>0</v>
      </c>
      <c r="Z56" s="81">
        <v>753895154.00000012</v>
      </c>
      <c r="AA56" s="81">
        <v>65800573.999999993</v>
      </c>
      <c r="AB56" s="81">
        <v>310656940</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1640</v>
      </c>
      <c r="B57" s="80">
        <v>49</v>
      </c>
      <c r="C57" s="80">
        <v>18</v>
      </c>
      <c r="D57" s="80">
        <v>49</v>
      </c>
      <c r="E57" s="80">
        <v>2022</v>
      </c>
      <c r="F57" s="80" t="s">
        <v>568</v>
      </c>
      <c r="G57" s="182" t="s">
        <v>1637</v>
      </c>
      <c r="H57" s="80" t="s">
        <v>1638</v>
      </c>
      <c r="I57" s="173"/>
      <c r="J57" s="83">
        <v>1134548</v>
      </c>
      <c r="K57" s="81">
        <v>1427348197</v>
      </c>
      <c r="L57" s="81">
        <v>1540239</v>
      </c>
      <c r="M57" s="81">
        <v>1929415779.0000002</v>
      </c>
      <c r="N57" s="81">
        <v>1368100</v>
      </c>
      <c r="O57" s="81">
        <v>4189271737.9999995</v>
      </c>
      <c r="P57" s="81">
        <v>14479</v>
      </c>
      <c r="Q57" s="81">
        <v>90496369</v>
      </c>
      <c r="R57" s="81">
        <v>0</v>
      </c>
      <c r="S57" s="81">
        <v>0</v>
      </c>
      <c r="T57" s="81">
        <v>22494</v>
      </c>
      <c r="U57" s="81">
        <v>1277</v>
      </c>
      <c r="V57" s="81">
        <v>1981</v>
      </c>
      <c r="W57" s="81">
        <v>155275277</v>
      </c>
      <c r="X57" s="81">
        <v>7830564.0000000009</v>
      </c>
      <c r="Y57" s="81">
        <v>12148718</v>
      </c>
      <c r="Z57" s="81">
        <v>7811786642</v>
      </c>
      <c r="AA57" s="81">
        <v>2938279552</v>
      </c>
      <c r="AB57" s="81">
        <v>13419658967</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1858</v>
      </c>
      <c r="B58" s="80">
        <v>50</v>
      </c>
      <c r="C58" s="80">
        <v>18</v>
      </c>
      <c r="D58" s="80">
        <v>50</v>
      </c>
      <c r="E58" s="80">
        <v>2022</v>
      </c>
      <c r="F58" s="80" t="s">
        <v>568</v>
      </c>
      <c r="G58" s="182" t="s">
        <v>1839</v>
      </c>
      <c r="H58" s="80" t="s">
        <v>1840</v>
      </c>
      <c r="I58" s="173"/>
      <c r="J58" s="83">
        <v>48220</v>
      </c>
      <c r="K58" s="81">
        <v>63000555.999999993</v>
      </c>
      <c r="L58" s="81">
        <v>5676</v>
      </c>
      <c r="M58" s="81">
        <v>7382746</v>
      </c>
      <c r="N58" s="81">
        <v>328900</v>
      </c>
      <c r="O58" s="81">
        <v>779562128</v>
      </c>
      <c r="P58" s="81">
        <v>52</v>
      </c>
      <c r="Q58" s="81">
        <v>338481</v>
      </c>
      <c r="R58" s="81">
        <v>0</v>
      </c>
      <c r="S58" s="81">
        <v>0</v>
      </c>
      <c r="T58" s="81">
        <v>0</v>
      </c>
      <c r="U58" s="81">
        <v>0</v>
      </c>
      <c r="V58" s="81">
        <v>0</v>
      </c>
      <c r="W58" s="81">
        <v>0</v>
      </c>
      <c r="X58" s="81">
        <v>0</v>
      </c>
      <c r="Y58" s="81">
        <v>0</v>
      </c>
      <c r="Z58" s="81">
        <v>850283911</v>
      </c>
      <c r="AA58" s="81">
        <v>45509198</v>
      </c>
      <c r="AB58" s="81">
        <v>357998771</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1817</v>
      </c>
      <c r="B59" s="80">
        <v>51</v>
      </c>
      <c r="C59" s="80">
        <v>18</v>
      </c>
      <c r="D59" s="80">
        <v>51</v>
      </c>
      <c r="E59" s="80">
        <v>2022</v>
      </c>
      <c r="F59" s="80" t="s">
        <v>568</v>
      </c>
      <c r="G59" s="182" t="s">
        <v>1814</v>
      </c>
      <c r="H59" s="80" t="s">
        <v>1815</v>
      </c>
      <c r="I59" s="173"/>
      <c r="J59" s="83">
        <v>51800</v>
      </c>
      <c r="K59" s="81">
        <v>69503542</v>
      </c>
      <c r="L59" s="81">
        <v>122093</v>
      </c>
      <c r="M59" s="81">
        <v>162973907</v>
      </c>
      <c r="N59" s="81">
        <v>110900</v>
      </c>
      <c r="O59" s="81">
        <v>313725881</v>
      </c>
      <c r="P59" s="81">
        <v>2272</v>
      </c>
      <c r="Q59" s="81">
        <v>14858583.000000002</v>
      </c>
      <c r="R59" s="81">
        <v>0</v>
      </c>
      <c r="S59" s="81">
        <v>0</v>
      </c>
      <c r="T59" s="81">
        <v>0</v>
      </c>
      <c r="U59" s="81">
        <v>0</v>
      </c>
      <c r="V59" s="81">
        <v>0</v>
      </c>
      <c r="W59" s="81">
        <v>0</v>
      </c>
      <c r="X59" s="81">
        <v>0</v>
      </c>
      <c r="Y59" s="81">
        <v>0</v>
      </c>
      <c r="Z59" s="81">
        <v>561061913</v>
      </c>
      <c r="AA59" s="81">
        <v>19347793</v>
      </c>
      <c r="AB59" s="81">
        <v>317073033</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2413</v>
      </c>
      <c r="B60" s="80">
        <v>52</v>
      </c>
      <c r="C60" s="80">
        <v>18</v>
      </c>
      <c r="D60" s="80">
        <v>52</v>
      </c>
      <c r="E60" s="80">
        <v>2022</v>
      </c>
      <c r="F60" s="80" t="s">
        <v>568</v>
      </c>
      <c r="G60" s="182" t="s">
        <v>2410</v>
      </c>
      <c r="H60" s="80" t="s">
        <v>2411</v>
      </c>
      <c r="I60" s="173"/>
      <c r="J60" s="83">
        <v>18202</v>
      </c>
      <c r="K60" s="81">
        <v>21920395</v>
      </c>
      <c r="L60" s="81">
        <v>27333</v>
      </c>
      <c r="M60" s="81">
        <v>32950758</v>
      </c>
      <c r="N60" s="81">
        <v>113500</v>
      </c>
      <c r="O60" s="81">
        <v>246315942</v>
      </c>
      <c r="P60" s="81">
        <v>10884</v>
      </c>
      <c r="Q60" s="81">
        <v>69775605</v>
      </c>
      <c r="R60" s="81">
        <v>0</v>
      </c>
      <c r="S60" s="81">
        <v>0</v>
      </c>
      <c r="T60" s="81">
        <v>57567</v>
      </c>
      <c r="U60" s="81">
        <v>1506</v>
      </c>
      <c r="V60" s="81">
        <v>535</v>
      </c>
      <c r="W60" s="81">
        <v>402562640</v>
      </c>
      <c r="X60" s="81">
        <v>9234301</v>
      </c>
      <c r="Y60" s="81">
        <v>3280620</v>
      </c>
      <c r="Z60" s="81">
        <v>786040260.99999988</v>
      </c>
      <c r="AA60" s="81">
        <v>7124908.0000000009</v>
      </c>
      <c r="AB60" s="81">
        <v>102294928.99999999</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1797</v>
      </c>
      <c r="B61" s="80">
        <v>53</v>
      </c>
      <c r="C61" s="80">
        <v>18</v>
      </c>
      <c r="D61" s="80">
        <v>53</v>
      </c>
      <c r="E61" s="80">
        <v>2022</v>
      </c>
      <c r="F61" s="80" t="s">
        <v>568</v>
      </c>
      <c r="G61" s="182" t="s">
        <v>1794</v>
      </c>
      <c r="H61" s="80" t="s">
        <v>1795</v>
      </c>
      <c r="I61" s="173"/>
      <c r="J61" s="83">
        <v>143022</v>
      </c>
      <c r="K61" s="81">
        <v>178126867</v>
      </c>
      <c r="L61" s="81">
        <v>448690</v>
      </c>
      <c r="M61" s="81">
        <v>558614962.00000012</v>
      </c>
      <c r="N61" s="81">
        <v>940900</v>
      </c>
      <c r="O61" s="81">
        <v>2383405818</v>
      </c>
      <c r="P61" s="81">
        <v>93611</v>
      </c>
      <c r="Q61" s="81">
        <v>600122480</v>
      </c>
      <c r="R61" s="81">
        <v>0</v>
      </c>
      <c r="S61" s="81">
        <v>0</v>
      </c>
      <c r="T61" s="81">
        <v>0</v>
      </c>
      <c r="U61" s="81">
        <v>0</v>
      </c>
      <c r="V61" s="81">
        <v>0</v>
      </c>
      <c r="W61" s="81">
        <v>0</v>
      </c>
      <c r="X61" s="81">
        <v>0</v>
      </c>
      <c r="Y61" s="81">
        <v>0</v>
      </c>
      <c r="Z61" s="81">
        <v>3720270127.0000005</v>
      </c>
      <c r="AA61" s="81">
        <v>67013049</v>
      </c>
      <c r="AB61" s="81">
        <v>929671843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1773</v>
      </c>
      <c r="B62" s="80">
        <v>54</v>
      </c>
      <c r="C62" s="80">
        <v>18</v>
      </c>
      <c r="D62" s="80">
        <v>54</v>
      </c>
      <c r="E62" s="80">
        <v>2022</v>
      </c>
      <c r="F62" s="80" t="s">
        <v>568</v>
      </c>
      <c r="G62" s="182" t="s">
        <v>1770</v>
      </c>
      <c r="H62" s="80" t="s">
        <v>1771</v>
      </c>
      <c r="I62" s="173"/>
      <c r="J62" s="83">
        <v>415393</v>
      </c>
      <c r="K62" s="81">
        <v>543516041</v>
      </c>
      <c r="L62" s="81">
        <v>1574977</v>
      </c>
      <c r="M62" s="81">
        <v>2051100551.9999998</v>
      </c>
      <c r="N62" s="81">
        <v>1119000</v>
      </c>
      <c r="O62" s="81">
        <v>3054415947</v>
      </c>
      <c r="P62" s="81">
        <v>1361</v>
      </c>
      <c r="Q62" s="81">
        <v>7533126</v>
      </c>
      <c r="R62" s="81">
        <v>0</v>
      </c>
      <c r="S62" s="81">
        <v>0</v>
      </c>
      <c r="T62" s="81">
        <v>0</v>
      </c>
      <c r="U62" s="81">
        <v>0</v>
      </c>
      <c r="V62" s="81">
        <v>0</v>
      </c>
      <c r="W62" s="81">
        <v>0</v>
      </c>
      <c r="X62" s="81">
        <v>0</v>
      </c>
      <c r="Y62" s="81">
        <v>0</v>
      </c>
      <c r="Z62" s="81">
        <v>5656565666</v>
      </c>
      <c r="AA62" s="81">
        <v>1136630831</v>
      </c>
      <c r="AB62" s="81">
        <v>4820340905</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2477</v>
      </c>
      <c r="B63" s="80">
        <v>55</v>
      </c>
      <c r="C63" s="80">
        <v>18</v>
      </c>
      <c r="D63" s="80">
        <v>55</v>
      </c>
      <c r="E63" s="80">
        <v>2022</v>
      </c>
      <c r="F63" s="80" t="s">
        <v>568</v>
      </c>
      <c r="G63" s="182" t="s">
        <v>2474</v>
      </c>
      <c r="H63" s="80" t="s">
        <v>2475</v>
      </c>
      <c r="I63" s="173"/>
      <c r="J63" s="83">
        <v>114154</v>
      </c>
      <c r="K63" s="81">
        <v>152594993</v>
      </c>
      <c r="L63" s="81">
        <v>243150</v>
      </c>
      <c r="M63" s="81">
        <v>323719580</v>
      </c>
      <c r="N63" s="81">
        <v>0</v>
      </c>
      <c r="O63" s="81">
        <v>0</v>
      </c>
      <c r="P63" s="81">
        <v>812</v>
      </c>
      <c r="Q63" s="81">
        <v>5076807</v>
      </c>
      <c r="R63" s="81">
        <v>0</v>
      </c>
      <c r="S63" s="81">
        <v>0</v>
      </c>
      <c r="T63" s="81">
        <v>0</v>
      </c>
      <c r="U63" s="81">
        <v>0</v>
      </c>
      <c r="V63" s="81">
        <v>0</v>
      </c>
      <c r="W63" s="81">
        <v>0</v>
      </c>
      <c r="X63" s="81">
        <v>0</v>
      </c>
      <c r="Y63" s="81">
        <v>0</v>
      </c>
      <c r="Z63" s="81">
        <v>481391379.99999994</v>
      </c>
      <c r="AA63" s="81">
        <v>179932622</v>
      </c>
      <c r="AB63" s="81">
        <v>1407673213</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2461</v>
      </c>
      <c r="B64" s="80">
        <v>56</v>
      </c>
      <c r="C64" s="80">
        <v>18</v>
      </c>
      <c r="D64" s="80">
        <v>56</v>
      </c>
      <c r="E64" s="80">
        <v>2022</v>
      </c>
      <c r="F64" s="80" t="s">
        <v>568</v>
      </c>
      <c r="G64" s="182" t="s">
        <v>2458</v>
      </c>
      <c r="H64" s="80" t="s">
        <v>2459</v>
      </c>
      <c r="I64" s="173"/>
      <c r="J64" s="83">
        <v>191130</v>
      </c>
      <c r="K64" s="81">
        <v>249338290</v>
      </c>
      <c r="L64" s="81">
        <v>435333</v>
      </c>
      <c r="M64" s="81">
        <v>566151092</v>
      </c>
      <c r="N64" s="81">
        <v>8400</v>
      </c>
      <c r="O64" s="81">
        <v>18225910</v>
      </c>
      <c r="P64" s="81">
        <v>0</v>
      </c>
      <c r="Q64" s="81">
        <v>0</v>
      </c>
      <c r="R64" s="81">
        <v>0</v>
      </c>
      <c r="S64" s="81">
        <v>0</v>
      </c>
      <c r="T64" s="81">
        <v>0</v>
      </c>
      <c r="U64" s="81">
        <v>0</v>
      </c>
      <c r="V64" s="81">
        <v>0</v>
      </c>
      <c r="W64" s="81">
        <v>0</v>
      </c>
      <c r="X64" s="81">
        <v>0</v>
      </c>
      <c r="Y64" s="81">
        <v>0</v>
      </c>
      <c r="Z64" s="81">
        <v>833715292</v>
      </c>
      <c r="AA64" s="81">
        <v>423642263</v>
      </c>
      <c r="AB64" s="81">
        <v>1884166709.9999998</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1758</v>
      </c>
      <c r="B65" s="80">
        <v>57</v>
      </c>
      <c r="C65" s="80">
        <v>18</v>
      </c>
      <c r="D65" s="80">
        <v>57</v>
      </c>
      <c r="E65" s="80">
        <v>2022</v>
      </c>
      <c r="F65" s="80" t="s">
        <v>568</v>
      </c>
      <c r="G65" s="182" t="s">
        <v>1755</v>
      </c>
      <c r="H65" s="80" t="s">
        <v>1756</v>
      </c>
      <c r="I65" s="173"/>
      <c r="J65" s="83">
        <v>32473</v>
      </c>
      <c r="K65" s="81">
        <v>39681802.000000007</v>
      </c>
      <c r="L65" s="81">
        <v>122115</v>
      </c>
      <c r="M65" s="81">
        <v>149362427</v>
      </c>
      <c r="N65" s="81">
        <v>308300</v>
      </c>
      <c r="O65" s="81">
        <v>766564976</v>
      </c>
      <c r="P65" s="81">
        <v>17442</v>
      </c>
      <c r="Q65" s="81">
        <v>111818214.00000001</v>
      </c>
      <c r="R65" s="81">
        <v>0</v>
      </c>
      <c r="S65" s="81">
        <v>0</v>
      </c>
      <c r="T65" s="81">
        <v>126441</v>
      </c>
      <c r="U65" s="81">
        <v>3997</v>
      </c>
      <c r="V65" s="81">
        <v>2394</v>
      </c>
      <c r="W65" s="81">
        <v>882336035</v>
      </c>
      <c r="X65" s="81">
        <v>24511566</v>
      </c>
      <c r="Y65" s="81">
        <v>14680499</v>
      </c>
      <c r="Z65" s="81">
        <v>1988955519</v>
      </c>
      <c r="AA65" s="81">
        <v>13313610</v>
      </c>
      <c r="AB65" s="81">
        <v>211487063</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2473</v>
      </c>
      <c r="B66" s="80">
        <v>58</v>
      </c>
      <c r="C66" s="80">
        <v>18</v>
      </c>
      <c r="D66" s="80">
        <v>58</v>
      </c>
      <c r="E66" s="80">
        <v>2022</v>
      </c>
      <c r="F66" s="80" t="s">
        <v>568</v>
      </c>
      <c r="G66" s="182" t="s">
        <v>2470</v>
      </c>
      <c r="H66" s="80" t="s">
        <v>2471</v>
      </c>
      <c r="I66" s="173"/>
      <c r="J66" s="83">
        <v>118695</v>
      </c>
      <c r="K66" s="81">
        <v>155802654.00000003</v>
      </c>
      <c r="L66" s="81">
        <v>677356</v>
      </c>
      <c r="M66" s="81">
        <v>884859763.99999988</v>
      </c>
      <c r="N66" s="81">
        <v>0</v>
      </c>
      <c r="O66" s="81">
        <v>0</v>
      </c>
      <c r="P66" s="81">
        <v>42</v>
      </c>
      <c r="Q66" s="81">
        <v>274596</v>
      </c>
      <c r="R66" s="81">
        <v>0</v>
      </c>
      <c r="S66" s="81">
        <v>0</v>
      </c>
      <c r="T66" s="81">
        <v>0</v>
      </c>
      <c r="U66" s="81">
        <v>0</v>
      </c>
      <c r="V66" s="81">
        <v>0</v>
      </c>
      <c r="W66" s="81">
        <v>0</v>
      </c>
      <c r="X66" s="81">
        <v>0</v>
      </c>
      <c r="Y66" s="81">
        <v>0</v>
      </c>
      <c r="Z66" s="81">
        <v>1040937013.9999999</v>
      </c>
      <c r="AA66" s="81">
        <v>302521731</v>
      </c>
      <c r="AB66" s="81">
        <v>1387012492</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2031</v>
      </c>
      <c r="B67" s="80">
        <v>59</v>
      </c>
      <c r="C67" s="80">
        <v>18</v>
      </c>
      <c r="D67" s="80">
        <v>59</v>
      </c>
      <c r="E67" s="80">
        <v>2022</v>
      </c>
      <c r="F67" s="80" t="s">
        <v>568</v>
      </c>
      <c r="G67" s="182" t="s">
        <v>2012</v>
      </c>
      <c r="H67" s="80" t="s">
        <v>2013</v>
      </c>
      <c r="I67" s="173"/>
      <c r="J67" s="83">
        <v>50336</v>
      </c>
      <c r="K67" s="81">
        <v>67261302</v>
      </c>
      <c r="L67" s="81">
        <v>128979.99999999999</v>
      </c>
      <c r="M67" s="81">
        <v>171244465</v>
      </c>
      <c r="N67" s="81">
        <v>79300</v>
      </c>
      <c r="O67" s="81">
        <v>167616032.00000003</v>
      </c>
      <c r="P67" s="81">
        <v>203</v>
      </c>
      <c r="Q67" s="81">
        <v>1064231</v>
      </c>
      <c r="R67" s="81">
        <v>0</v>
      </c>
      <c r="S67" s="81">
        <v>0</v>
      </c>
      <c r="T67" s="81">
        <v>0</v>
      </c>
      <c r="U67" s="81">
        <v>0</v>
      </c>
      <c r="V67" s="81">
        <v>0</v>
      </c>
      <c r="W67" s="81">
        <v>0</v>
      </c>
      <c r="X67" s="81">
        <v>0</v>
      </c>
      <c r="Y67" s="81">
        <v>0</v>
      </c>
      <c r="Z67" s="81">
        <v>407186030</v>
      </c>
      <c r="AA67" s="81">
        <v>22026906</v>
      </c>
      <c r="AB67" s="81">
        <v>343353993</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1789</v>
      </c>
      <c r="B68" s="80">
        <v>60</v>
      </c>
      <c r="C68" s="80">
        <v>18</v>
      </c>
      <c r="D68" s="80">
        <v>60</v>
      </c>
      <c r="E68" s="80">
        <v>2022</v>
      </c>
      <c r="F68" s="80" t="s">
        <v>568</v>
      </c>
      <c r="G68" s="182" t="s">
        <v>1786</v>
      </c>
      <c r="H68" s="80" t="s">
        <v>1787</v>
      </c>
      <c r="I68" s="173"/>
      <c r="J68" s="83">
        <v>25060</v>
      </c>
      <c r="K68" s="81">
        <v>31643810.000000004</v>
      </c>
      <c r="L68" s="81">
        <v>83617</v>
      </c>
      <c r="M68" s="81">
        <v>105586023</v>
      </c>
      <c r="N68" s="81">
        <v>0</v>
      </c>
      <c r="O68" s="81">
        <v>0</v>
      </c>
      <c r="P68" s="81">
        <v>0</v>
      </c>
      <c r="Q68" s="81">
        <v>0</v>
      </c>
      <c r="R68" s="81">
        <v>0</v>
      </c>
      <c r="S68" s="81">
        <v>0</v>
      </c>
      <c r="T68" s="81">
        <v>0</v>
      </c>
      <c r="U68" s="81">
        <v>0</v>
      </c>
      <c r="V68" s="81">
        <v>0</v>
      </c>
      <c r="W68" s="81">
        <v>0</v>
      </c>
      <c r="X68" s="81">
        <v>0</v>
      </c>
      <c r="Y68" s="81">
        <v>0</v>
      </c>
      <c r="Z68" s="81">
        <v>137229832.99999997</v>
      </c>
      <c r="AA68" s="81">
        <v>41854080</v>
      </c>
      <c r="AB68" s="81">
        <v>302195585</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2448</v>
      </c>
      <c r="B190" s="80">
        <v>182</v>
      </c>
      <c r="C190" s="80">
        <v>16</v>
      </c>
      <c r="D190" s="80">
        <v>2</v>
      </c>
      <c r="E190" s="80">
        <v>2021</v>
      </c>
      <c r="F190" s="80" t="s">
        <v>75</v>
      </c>
      <c r="G190" s="182" t="s">
        <v>2446</v>
      </c>
      <c r="H190" s="80" t="s">
        <v>2447</v>
      </c>
      <c r="I190" s="173"/>
      <c r="J190" s="83"/>
      <c r="K190" s="81"/>
      <c r="L190" s="81"/>
      <c r="M190" s="81"/>
      <c r="N190" s="81"/>
      <c r="O190" s="81"/>
      <c r="P190" s="81"/>
      <c r="Q190" s="81"/>
      <c r="R190" s="81"/>
      <c r="S190" s="81"/>
      <c r="T190" s="81"/>
      <c r="U190" s="81"/>
      <c r="V190" s="81"/>
      <c r="W190" s="81"/>
      <c r="X190" s="81"/>
      <c r="Y190" s="81"/>
      <c r="Z190" s="81"/>
      <c r="AA190" s="81"/>
      <c r="AB190" s="81"/>
      <c r="AC190" s="82"/>
      <c r="AD190" s="81">
        <v>15992927.192646096</v>
      </c>
      <c r="AE190" s="81">
        <v>1002050.9568029243</v>
      </c>
      <c r="AF190" s="81">
        <v>936751.26257855096</v>
      </c>
      <c r="AG190" s="81">
        <v>25804160.562128175</v>
      </c>
      <c r="AH190" s="81">
        <v>28681712.282720394</v>
      </c>
      <c r="AI190" s="81">
        <v>0</v>
      </c>
      <c r="AJ190" s="81">
        <v>0</v>
      </c>
      <c r="AK190" s="81">
        <v>1984184.9281027489</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1725</v>
      </c>
      <c r="B191" s="80">
        <v>183</v>
      </c>
      <c r="C191" s="80">
        <v>16</v>
      </c>
      <c r="D191" s="80">
        <v>3</v>
      </c>
      <c r="E191" s="80">
        <v>2021</v>
      </c>
      <c r="F191" s="80" t="s">
        <v>75</v>
      </c>
      <c r="G191" s="182" t="s">
        <v>1723</v>
      </c>
      <c r="H191" s="80" t="s">
        <v>1724</v>
      </c>
      <c r="I191" s="173"/>
      <c r="J191" s="83"/>
      <c r="K191" s="81"/>
      <c r="L191" s="81"/>
      <c r="M191" s="81"/>
      <c r="N191" s="81"/>
      <c r="O191" s="81"/>
      <c r="P191" s="81"/>
      <c r="Q191" s="81"/>
      <c r="R191" s="81"/>
      <c r="S191" s="81"/>
      <c r="T191" s="81"/>
      <c r="U191" s="81"/>
      <c r="V191" s="81"/>
      <c r="W191" s="81"/>
      <c r="X191" s="81"/>
      <c r="Y191" s="81"/>
      <c r="Z191" s="81"/>
      <c r="AA191" s="81"/>
      <c r="AB191" s="81"/>
      <c r="AC191" s="82"/>
      <c r="AD191" s="81">
        <v>13202256.250837756</v>
      </c>
      <c r="AE191" s="81">
        <v>1013273.9275191169</v>
      </c>
      <c r="AF191" s="81">
        <v>982606.21948799072</v>
      </c>
      <c r="AG191" s="81">
        <v>21710617.717141632</v>
      </c>
      <c r="AH191" s="81">
        <v>35614143.166373655</v>
      </c>
      <c r="AI191" s="81">
        <v>0</v>
      </c>
      <c r="AJ191" s="81">
        <v>0</v>
      </c>
      <c r="AK191" s="81">
        <v>2537199.6874370226</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1713</v>
      </c>
      <c r="B192" s="80">
        <v>184</v>
      </c>
      <c r="C192" s="80">
        <v>16</v>
      </c>
      <c r="D192" s="80">
        <v>4</v>
      </c>
      <c r="E192" s="80">
        <v>2021</v>
      </c>
      <c r="F192" s="80" t="s">
        <v>75</v>
      </c>
      <c r="G192" s="182" t="s">
        <v>1711</v>
      </c>
      <c r="H192" s="80" t="s">
        <v>1712</v>
      </c>
      <c r="I192" s="173"/>
      <c r="J192" s="83"/>
      <c r="K192" s="81"/>
      <c r="L192" s="81"/>
      <c r="M192" s="81"/>
      <c r="N192" s="81"/>
      <c r="O192" s="81"/>
      <c r="P192" s="81"/>
      <c r="Q192" s="81"/>
      <c r="R192" s="81"/>
      <c r="S192" s="81"/>
      <c r="T192" s="81"/>
      <c r="U192" s="81"/>
      <c r="V192" s="81"/>
      <c r="W192" s="81"/>
      <c r="X192" s="81"/>
      <c r="Y192" s="81"/>
      <c r="Z192" s="81"/>
      <c r="AA192" s="81"/>
      <c r="AB192" s="81"/>
      <c r="AC192" s="82"/>
      <c r="AD192" s="81">
        <v>243327997.31543347</v>
      </c>
      <c r="AE192" s="81">
        <v>6900523.7089276575</v>
      </c>
      <c r="AF192" s="81">
        <v>2921615.8259442924</v>
      </c>
      <c r="AG192" s="81">
        <v>291055843.15811425</v>
      </c>
      <c r="AH192" s="81">
        <v>254449505.39155522</v>
      </c>
      <c r="AI192" s="81">
        <v>0</v>
      </c>
      <c r="AJ192" s="81">
        <v>0</v>
      </c>
      <c r="AK192" s="81">
        <v>15168329.819518475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2436</v>
      </c>
      <c r="B193" s="80">
        <v>185</v>
      </c>
      <c r="C193" s="80">
        <v>16</v>
      </c>
      <c r="D193" s="80">
        <v>5</v>
      </c>
      <c r="E193" s="80">
        <v>2021</v>
      </c>
      <c r="F193" s="80" t="s">
        <v>75</v>
      </c>
      <c r="G193" s="182" t="s">
        <v>2434</v>
      </c>
      <c r="H193" s="80" t="s">
        <v>2435</v>
      </c>
      <c r="I193" s="173"/>
      <c r="J193" s="83"/>
      <c r="K193" s="81"/>
      <c r="L193" s="81"/>
      <c r="M193" s="81"/>
      <c r="N193" s="81"/>
      <c r="O193" s="81"/>
      <c r="P193" s="81"/>
      <c r="Q193" s="81"/>
      <c r="R193" s="81"/>
      <c r="S193" s="81"/>
      <c r="T193" s="81"/>
      <c r="U193" s="81"/>
      <c r="V193" s="81"/>
      <c r="W193" s="81"/>
      <c r="X193" s="81"/>
      <c r="Y193" s="81"/>
      <c r="Z193" s="81"/>
      <c r="AA193" s="81"/>
      <c r="AB193" s="81"/>
      <c r="AC193" s="82"/>
      <c r="AD193" s="81">
        <v>21944646.483940437</v>
      </c>
      <c r="AE193" s="81">
        <v>211633.1620767776</v>
      </c>
      <c r="AF193" s="81">
        <v>196521.24389759812</v>
      </c>
      <c r="AG193" s="81">
        <v>5249875.9447032884</v>
      </c>
      <c r="AH193" s="81">
        <v>10598808.062261442</v>
      </c>
      <c r="AI193" s="81">
        <v>0</v>
      </c>
      <c r="AJ193" s="81">
        <v>0</v>
      </c>
      <c r="AK193" s="81">
        <v>807535.43779360363</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1812</v>
      </c>
      <c r="B194" s="80">
        <v>186</v>
      </c>
      <c r="C194" s="80">
        <v>16</v>
      </c>
      <c r="D194" s="80">
        <v>6</v>
      </c>
      <c r="E194" s="80">
        <v>2021</v>
      </c>
      <c r="F194" s="80" t="s">
        <v>75</v>
      </c>
      <c r="G194" s="182" t="s">
        <v>1810</v>
      </c>
      <c r="H194" s="80" t="s">
        <v>1811</v>
      </c>
      <c r="I194" s="173"/>
      <c r="J194" s="83"/>
      <c r="K194" s="81"/>
      <c r="L194" s="81"/>
      <c r="M194" s="81"/>
      <c r="N194" s="81"/>
      <c r="O194" s="81"/>
      <c r="P194" s="81"/>
      <c r="Q194" s="81"/>
      <c r="R194" s="81"/>
      <c r="S194" s="81"/>
      <c r="T194" s="81"/>
      <c r="U194" s="81"/>
      <c r="V194" s="81"/>
      <c r="W194" s="81"/>
      <c r="X194" s="81"/>
      <c r="Y194" s="81"/>
      <c r="Z194" s="81"/>
      <c r="AA194" s="81"/>
      <c r="AB194" s="81"/>
      <c r="AC194" s="82"/>
      <c r="AD194" s="81">
        <v>2458741.5222258158</v>
      </c>
      <c r="AE194" s="81">
        <v>309433.33546074305</v>
      </c>
      <c r="AF194" s="81">
        <v>353738.23901567666</v>
      </c>
      <c r="AG194" s="81">
        <v>2931026.145806076</v>
      </c>
      <c r="AH194" s="81">
        <v>8841290.373447936</v>
      </c>
      <c r="AI194" s="81">
        <v>0</v>
      </c>
      <c r="AJ194" s="81">
        <v>0</v>
      </c>
      <c r="AK194" s="81">
        <v>655794.38348778337</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1800</v>
      </c>
      <c r="B195" s="80">
        <v>187</v>
      </c>
      <c r="C195" s="80">
        <v>16</v>
      </c>
      <c r="D195" s="80">
        <v>7</v>
      </c>
      <c r="E195" s="80">
        <v>2021</v>
      </c>
      <c r="F195" s="80" t="s">
        <v>75</v>
      </c>
      <c r="G195" s="182" t="s">
        <v>1798</v>
      </c>
      <c r="H195" s="80" t="s">
        <v>1799</v>
      </c>
      <c r="I195" s="173"/>
      <c r="J195" s="83"/>
      <c r="K195" s="81"/>
      <c r="L195" s="81"/>
      <c r="M195" s="81"/>
      <c r="N195" s="81"/>
      <c r="O195" s="81"/>
      <c r="P195" s="81"/>
      <c r="Q195" s="81"/>
      <c r="R195" s="81"/>
      <c r="S195" s="81"/>
      <c r="T195" s="81"/>
      <c r="U195" s="81"/>
      <c r="V195" s="81"/>
      <c r="W195" s="81"/>
      <c r="X195" s="81"/>
      <c r="Y195" s="81"/>
      <c r="Z195" s="81"/>
      <c r="AA195" s="81"/>
      <c r="AB195" s="81"/>
      <c r="AC195" s="82"/>
      <c r="AD195" s="81">
        <v>21129190.629869346</v>
      </c>
      <c r="AE195" s="81">
        <v>787211.23166437738</v>
      </c>
      <c r="AF195" s="81">
        <v>890896.30566911143</v>
      </c>
      <c r="AG195" s="81">
        <v>26206094.527270354</v>
      </c>
      <c r="AH195" s="81">
        <v>27602791.701532103</v>
      </c>
      <c r="AI195" s="81">
        <v>0</v>
      </c>
      <c r="AJ195" s="81">
        <v>0</v>
      </c>
      <c r="AK195" s="81">
        <v>1888887.3455542841</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1780</v>
      </c>
      <c r="B196" s="80">
        <v>188</v>
      </c>
      <c r="C196" s="80">
        <v>16</v>
      </c>
      <c r="D196" s="80">
        <v>8</v>
      </c>
      <c r="E196" s="80">
        <v>2021</v>
      </c>
      <c r="F196" s="80" t="s">
        <v>75</v>
      </c>
      <c r="G196" s="182" t="s">
        <v>1778</v>
      </c>
      <c r="H196" s="80" t="s">
        <v>1779</v>
      </c>
      <c r="I196" s="173"/>
      <c r="J196" s="83"/>
      <c r="K196" s="81"/>
      <c r="L196" s="81"/>
      <c r="M196" s="81"/>
      <c r="N196" s="81"/>
      <c r="O196" s="81"/>
      <c r="P196" s="81"/>
      <c r="Q196" s="81"/>
      <c r="R196" s="81"/>
      <c r="S196" s="81"/>
      <c r="T196" s="81"/>
      <c r="U196" s="81"/>
      <c r="V196" s="81"/>
      <c r="W196" s="81"/>
      <c r="X196" s="81"/>
      <c r="Y196" s="81"/>
      <c r="Z196" s="81"/>
      <c r="AA196" s="81"/>
      <c r="AB196" s="81"/>
      <c r="AC196" s="82"/>
      <c r="AD196" s="81">
        <v>87272113.259091765</v>
      </c>
      <c r="AE196" s="81">
        <v>208426.59901500825</v>
      </c>
      <c r="AF196" s="81">
        <v>851592.05688959197</v>
      </c>
      <c r="AG196" s="81">
        <v>8990953.6202574559</v>
      </c>
      <c r="AH196" s="81">
        <v>11599616.746169131</v>
      </c>
      <c r="AI196" s="81">
        <v>0</v>
      </c>
      <c r="AJ196" s="81">
        <v>0</v>
      </c>
      <c r="AK196" s="81">
        <v>830112.82649654569</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2464</v>
      </c>
      <c r="B197" s="80">
        <v>189</v>
      </c>
      <c r="C197" s="80">
        <v>16</v>
      </c>
      <c r="D197" s="80">
        <v>9</v>
      </c>
      <c r="E197" s="80">
        <v>2021</v>
      </c>
      <c r="F197" s="80" t="s">
        <v>75</v>
      </c>
      <c r="G197" s="182" t="s">
        <v>2462</v>
      </c>
      <c r="H197" s="80" t="s">
        <v>2463</v>
      </c>
      <c r="I197" s="173"/>
      <c r="J197" s="83"/>
      <c r="K197" s="81"/>
      <c r="L197" s="81"/>
      <c r="M197" s="81"/>
      <c r="N197" s="81"/>
      <c r="O197" s="81"/>
      <c r="P197" s="81"/>
      <c r="Q197" s="81"/>
      <c r="R197" s="81"/>
      <c r="S197" s="81"/>
      <c r="T197" s="81"/>
      <c r="U197" s="81"/>
      <c r="V197" s="81"/>
      <c r="W197" s="81"/>
      <c r="X197" s="81"/>
      <c r="Y197" s="81"/>
      <c r="Z197" s="81"/>
      <c r="AA197" s="81"/>
      <c r="AB197" s="81"/>
      <c r="AC197" s="82"/>
      <c r="AD197" s="81">
        <v>6680017.836481832</v>
      </c>
      <c r="AE197" s="81">
        <v>848135.92983799521</v>
      </c>
      <c r="AF197" s="81">
        <v>910548.43005887128</v>
      </c>
      <c r="AG197" s="81">
        <v>27498466.815189067</v>
      </c>
      <c r="AH197" s="81">
        <v>25894093.948518973</v>
      </c>
      <c r="AI197" s="81">
        <v>0</v>
      </c>
      <c r="AJ197" s="81">
        <v>0</v>
      </c>
      <c r="AK197" s="81">
        <v>1757229.6660830576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1689</v>
      </c>
      <c r="B198" s="80">
        <v>190</v>
      </c>
      <c r="C198" s="80">
        <v>16</v>
      </c>
      <c r="D198" s="80">
        <v>10</v>
      </c>
      <c r="E198" s="80">
        <v>2021</v>
      </c>
      <c r="F198" s="80" t="s">
        <v>75</v>
      </c>
      <c r="G198" s="182" t="s">
        <v>1687</v>
      </c>
      <c r="H198" s="80" t="s">
        <v>1688</v>
      </c>
      <c r="I198" s="173"/>
      <c r="J198" s="83"/>
      <c r="K198" s="81"/>
      <c r="L198" s="81"/>
      <c r="M198" s="81"/>
      <c r="N198" s="81"/>
      <c r="O198" s="81"/>
      <c r="P198" s="81"/>
      <c r="Q198" s="81"/>
      <c r="R198" s="81"/>
      <c r="S198" s="81"/>
      <c r="T198" s="81"/>
      <c r="U198" s="81"/>
      <c r="V198" s="81"/>
      <c r="W198" s="81"/>
      <c r="X198" s="81"/>
      <c r="Y198" s="81"/>
      <c r="Z198" s="81"/>
      <c r="AA198" s="81"/>
      <c r="AB198" s="81"/>
      <c r="AC198" s="82"/>
      <c r="AD198" s="81">
        <v>855147191.9353832</v>
      </c>
      <c r="AE198" s="81">
        <v>27047359.42602453</v>
      </c>
      <c r="AF198" s="81">
        <v>11411333.562320532</v>
      </c>
      <c r="AG198" s="81">
        <v>677988396.00129867</v>
      </c>
      <c r="AH198" s="81">
        <v>716832881.34406817</v>
      </c>
      <c r="AI198" s="81">
        <v>0</v>
      </c>
      <c r="AJ198" s="81">
        <v>0</v>
      </c>
      <c r="AK198" s="81">
        <v>41336704.701218642</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2420</v>
      </c>
      <c r="B199" s="80">
        <v>191</v>
      </c>
      <c r="C199" s="80">
        <v>16</v>
      </c>
      <c r="D199" s="80">
        <v>11</v>
      </c>
      <c r="E199" s="80">
        <v>2021</v>
      </c>
      <c r="F199" s="80" t="s">
        <v>75</v>
      </c>
      <c r="G199" s="182" t="s">
        <v>2418</v>
      </c>
      <c r="H199" s="80" t="s">
        <v>2419</v>
      </c>
      <c r="I199" s="173"/>
      <c r="J199" s="83"/>
      <c r="K199" s="81"/>
      <c r="L199" s="81"/>
      <c r="M199" s="81"/>
      <c r="N199" s="81"/>
      <c r="O199" s="81"/>
      <c r="P199" s="81"/>
      <c r="Q199" s="81"/>
      <c r="R199" s="81"/>
      <c r="S199" s="81"/>
      <c r="T199" s="81"/>
      <c r="U199" s="81"/>
      <c r="V199" s="81"/>
      <c r="W199" s="81"/>
      <c r="X199" s="81"/>
      <c r="Y199" s="81"/>
      <c r="Z199" s="81"/>
      <c r="AA199" s="81"/>
      <c r="AB199" s="81"/>
      <c r="AC199" s="82"/>
      <c r="AD199" s="81">
        <v>0</v>
      </c>
      <c r="AE199" s="81">
        <v>205220.0359532389</v>
      </c>
      <c r="AF199" s="81">
        <v>163767.70324799843</v>
      </c>
      <c r="AG199" s="81">
        <v>1960201.0300011097</v>
      </c>
      <c r="AH199" s="81">
        <v>19000719.013506003</v>
      </c>
      <c r="AI199" s="81">
        <v>0</v>
      </c>
      <c r="AJ199" s="81">
        <v>0</v>
      </c>
      <c r="AK199" s="81">
        <v>1333641.1001272777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2428</v>
      </c>
      <c r="B200" s="80">
        <v>192</v>
      </c>
      <c r="C200" s="80">
        <v>16</v>
      </c>
      <c r="D200" s="80">
        <v>12</v>
      </c>
      <c r="E200" s="80">
        <v>2021</v>
      </c>
      <c r="F200" s="80" t="s">
        <v>75</v>
      </c>
      <c r="G200" s="182" t="s">
        <v>2426</v>
      </c>
      <c r="H200" s="80" t="s">
        <v>2427</v>
      </c>
      <c r="I200" s="173"/>
      <c r="J200" s="83"/>
      <c r="K200" s="81"/>
      <c r="L200" s="81"/>
      <c r="M200" s="81"/>
      <c r="N200" s="81"/>
      <c r="O200" s="81"/>
      <c r="P200" s="81"/>
      <c r="Q200" s="81"/>
      <c r="R200" s="81"/>
      <c r="S200" s="81"/>
      <c r="T200" s="81"/>
      <c r="U200" s="81"/>
      <c r="V200" s="81"/>
      <c r="W200" s="81"/>
      <c r="X200" s="81"/>
      <c r="Y200" s="81"/>
      <c r="Z200" s="81"/>
      <c r="AA200" s="81"/>
      <c r="AB200" s="81"/>
      <c r="AC200" s="82"/>
      <c r="AD200" s="81">
        <v>10329869.615968032</v>
      </c>
      <c r="AE200" s="81">
        <v>421663.04262267053</v>
      </c>
      <c r="AF200" s="81">
        <v>491303.10974399536</v>
      </c>
      <c r="AG200" s="81">
        <v>11631350.591268415</v>
      </c>
      <c r="AH200" s="81">
        <v>14660626.720852653</v>
      </c>
      <c r="AI200" s="81">
        <v>0</v>
      </c>
      <c r="AJ200" s="81">
        <v>0</v>
      </c>
      <c r="AK200" s="81">
        <v>1146590.0600011584</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1737</v>
      </c>
      <c r="B201" s="80">
        <v>193</v>
      </c>
      <c r="C201" s="80">
        <v>16</v>
      </c>
      <c r="D201" s="80">
        <v>13</v>
      </c>
      <c r="E201" s="80">
        <v>2021</v>
      </c>
      <c r="F201" s="80" t="s">
        <v>75</v>
      </c>
      <c r="G201" s="182" t="s">
        <v>1735</v>
      </c>
      <c r="H201" s="80" t="s">
        <v>1736</v>
      </c>
      <c r="I201" s="173"/>
      <c r="J201" s="83"/>
      <c r="K201" s="81"/>
      <c r="L201" s="81"/>
      <c r="M201" s="81"/>
      <c r="N201" s="81"/>
      <c r="O201" s="81"/>
      <c r="P201" s="81"/>
      <c r="Q201" s="81"/>
      <c r="R201" s="81"/>
      <c r="S201" s="81"/>
      <c r="T201" s="81"/>
      <c r="U201" s="81"/>
      <c r="V201" s="81"/>
      <c r="W201" s="81"/>
      <c r="X201" s="81"/>
      <c r="Y201" s="81"/>
      <c r="Z201" s="81"/>
      <c r="AA201" s="81"/>
      <c r="AB201" s="81"/>
      <c r="AC201" s="82"/>
      <c r="AD201" s="81">
        <v>11758810.494164204</v>
      </c>
      <c r="AE201" s="81">
        <v>681394.65062598861</v>
      </c>
      <c r="AF201" s="81">
        <v>484752.40161407541</v>
      </c>
      <c r="AG201" s="81">
        <v>13937833.191238174</v>
      </c>
      <c r="AH201" s="81">
        <v>18483227.694022026</v>
      </c>
      <c r="AI201" s="81">
        <v>0</v>
      </c>
      <c r="AJ201" s="81">
        <v>0</v>
      </c>
      <c r="AK201" s="81">
        <v>1252913.8091254788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2468</v>
      </c>
      <c r="B202" s="80">
        <v>194</v>
      </c>
      <c r="C202" s="80">
        <v>16</v>
      </c>
      <c r="D202" s="80">
        <v>14</v>
      </c>
      <c r="E202" s="80">
        <v>2021</v>
      </c>
      <c r="F202" s="80" t="s">
        <v>75</v>
      </c>
      <c r="G202" s="182" t="s">
        <v>2466</v>
      </c>
      <c r="H202" s="80" t="s">
        <v>2467</v>
      </c>
      <c r="I202" s="173"/>
      <c r="J202" s="83"/>
      <c r="K202" s="81"/>
      <c r="L202" s="81"/>
      <c r="M202" s="81"/>
      <c r="N202" s="81"/>
      <c r="O202" s="81"/>
      <c r="P202" s="81"/>
      <c r="Q202" s="81"/>
      <c r="R202" s="81"/>
      <c r="S202" s="81"/>
      <c r="T202" s="81"/>
      <c r="U202" s="81"/>
      <c r="V202" s="81"/>
      <c r="W202" s="81"/>
      <c r="X202" s="81"/>
      <c r="Y202" s="81"/>
      <c r="Z202" s="81"/>
      <c r="AA202" s="81"/>
      <c r="AB202" s="81"/>
      <c r="AC202" s="82"/>
      <c r="AD202" s="81">
        <v>57916946.310434692</v>
      </c>
      <c r="AE202" s="81">
        <v>684601.21368775785</v>
      </c>
      <c r="AF202" s="81">
        <v>58956.373169279439</v>
      </c>
      <c r="AG202" s="81">
        <v>17264609.70272271</v>
      </c>
      <c r="AH202" s="81">
        <v>23838774.651323177</v>
      </c>
      <c r="AI202" s="81">
        <v>0</v>
      </c>
      <c r="AJ202" s="81">
        <v>0</v>
      </c>
      <c r="AK202" s="81">
        <v>1655893.9446954338</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1829</v>
      </c>
      <c r="B203" s="80">
        <v>195</v>
      </c>
      <c r="C203" s="80">
        <v>16</v>
      </c>
      <c r="D203" s="80">
        <v>15</v>
      </c>
      <c r="E203" s="80">
        <v>2021</v>
      </c>
      <c r="F203" s="80" t="s">
        <v>75</v>
      </c>
      <c r="G203" s="182" t="s">
        <v>1827</v>
      </c>
      <c r="H203" s="80" t="s">
        <v>1828</v>
      </c>
      <c r="I203" s="173"/>
      <c r="J203" s="83"/>
      <c r="K203" s="81"/>
      <c r="L203" s="81"/>
      <c r="M203" s="81"/>
      <c r="N203" s="81"/>
      <c r="O203" s="81"/>
      <c r="P203" s="81"/>
      <c r="Q203" s="81"/>
      <c r="R203" s="81"/>
      <c r="S203" s="81"/>
      <c r="T203" s="81"/>
      <c r="U203" s="81"/>
      <c r="V203" s="81"/>
      <c r="W203" s="81"/>
      <c r="X203" s="81"/>
      <c r="Y203" s="81"/>
      <c r="Z203" s="81"/>
      <c r="AA203" s="81"/>
      <c r="AB203" s="81"/>
      <c r="AC203" s="82"/>
      <c r="AD203" s="81">
        <v>0</v>
      </c>
      <c r="AE203" s="81">
        <v>99403.454914850081</v>
      </c>
      <c r="AF203" s="81">
        <v>163767.70324799843</v>
      </c>
      <c r="AG203" s="81">
        <v>1354208.2825559715</v>
      </c>
      <c r="AH203" s="81">
        <v>2318946.9505178193</v>
      </c>
      <c r="AI203" s="81">
        <v>0</v>
      </c>
      <c r="AJ203" s="81">
        <v>0</v>
      </c>
      <c r="AK203" s="81">
        <v>175237.29022341687</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2408</v>
      </c>
      <c r="B204" s="80">
        <v>196</v>
      </c>
      <c r="C204" s="80">
        <v>16</v>
      </c>
      <c r="D204" s="80">
        <v>16</v>
      </c>
      <c r="E204" s="80">
        <v>2021</v>
      </c>
      <c r="F204" s="80" t="s">
        <v>75</v>
      </c>
      <c r="G204" s="182" t="s">
        <v>2407</v>
      </c>
      <c r="H204" s="80" t="s">
        <v>2354</v>
      </c>
      <c r="I204" s="173"/>
      <c r="J204" s="83"/>
      <c r="K204" s="81"/>
      <c r="L204" s="81"/>
      <c r="M204" s="81"/>
      <c r="N204" s="81"/>
      <c r="O204" s="81"/>
      <c r="P204" s="81"/>
      <c r="Q204" s="81"/>
      <c r="R204" s="81"/>
      <c r="S204" s="81"/>
      <c r="T204" s="81"/>
      <c r="U204" s="81"/>
      <c r="V204" s="81"/>
      <c r="W204" s="81"/>
      <c r="X204" s="81"/>
      <c r="Y204" s="81"/>
      <c r="Z204" s="81"/>
      <c r="AA204" s="81"/>
      <c r="AB204" s="81"/>
      <c r="AC204" s="82"/>
      <c r="AD204" s="81">
        <v>0</v>
      </c>
      <c r="AE204" s="81">
        <v>315846.4615842817</v>
      </c>
      <c r="AF204" s="81">
        <v>458549.56909439567</v>
      </c>
      <c r="AG204" s="81">
        <v>3413346.9039766961</v>
      </c>
      <c r="AH204" s="81">
        <v>4979633.4516382637</v>
      </c>
      <c r="AI204" s="81">
        <v>0</v>
      </c>
      <c r="AJ204" s="81">
        <v>0</v>
      </c>
      <c r="AK204" s="81">
        <v>246119.78963963047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1824</v>
      </c>
      <c r="B205" s="80">
        <v>197</v>
      </c>
      <c r="C205" s="80">
        <v>16</v>
      </c>
      <c r="D205" s="80">
        <v>17</v>
      </c>
      <c r="E205" s="80">
        <v>2021</v>
      </c>
      <c r="F205" s="80" t="s">
        <v>75</v>
      </c>
      <c r="G205" s="182" t="s">
        <v>1822</v>
      </c>
      <c r="H205" s="80" t="s">
        <v>1823</v>
      </c>
      <c r="I205" s="173"/>
      <c r="J205" s="83"/>
      <c r="K205" s="81"/>
      <c r="L205" s="81"/>
      <c r="M205" s="81"/>
      <c r="N205" s="81"/>
      <c r="O205" s="81"/>
      <c r="P205" s="81"/>
      <c r="Q205" s="81"/>
      <c r="R205" s="81"/>
      <c r="S205" s="81"/>
      <c r="T205" s="81"/>
      <c r="U205" s="81"/>
      <c r="V205" s="81"/>
      <c r="W205" s="81"/>
      <c r="X205" s="81"/>
      <c r="Y205" s="81"/>
      <c r="Z205" s="81"/>
      <c r="AA205" s="81"/>
      <c r="AB205" s="81"/>
      <c r="AC205" s="82"/>
      <c r="AD205" s="81">
        <v>249683.28329813457</v>
      </c>
      <c r="AE205" s="81">
        <v>495413.99304336583</v>
      </c>
      <c r="AF205" s="81">
        <v>589563.73169279424</v>
      </c>
      <c r="AG205" s="81">
        <v>3753444.8744816198</v>
      </c>
      <c r="AH205" s="81">
        <v>5838864.3217248665</v>
      </c>
      <c r="AI205" s="81">
        <v>0</v>
      </c>
      <c r="AJ205" s="81">
        <v>0</v>
      </c>
      <c r="AK205" s="81">
        <v>319233.77514857671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1729</v>
      </c>
      <c r="B206" s="80">
        <v>198</v>
      </c>
      <c r="C206" s="80">
        <v>16</v>
      </c>
      <c r="D206" s="80">
        <v>18</v>
      </c>
      <c r="E206" s="80">
        <v>2021</v>
      </c>
      <c r="F206" s="80" t="s">
        <v>75</v>
      </c>
      <c r="G206" s="182" t="s">
        <v>1727</v>
      </c>
      <c r="H206" s="80" t="s">
        <v>1728</v>
      </c>
      <c r="I206" s="173"/>
      <c r="J206" s="83"/>
      <c r="K206" s="81"/>
      <c r="L206" s="81"/>
      <c r="M206" s="81"/>
      <c r="N206" s="81"/>
      <c r="O206" s="81"/>
      <c r="P206" s="81"/>
      <c r="Q206" s="81"/>
      <c r="R206" s="81"/>
      <c r="S206" s="81"/>
      <c r="T206" s="81"/>
      <c r="U206" s="81"/>
      <c r="V206" s="81"/>
      <c r="W206" s="81"/>
      <c r="X206" s="81"/>
      <c r="Y206" s="81"/>
      <c r="Z206" s="81"/>
      <c r="AA206" s="81"/>
      <c r="AB206" s="81"/>
      <c r="AC206" s="82"/>
      <c r="AD206" s="81">
        <v>27298172.148848776</v>
      </c>
      <c r="AE206" s="81">
        <v>740716.06726872164</v>
      </c>
      <c r="AF206" s="81">
        <v>936751.26257855096</v>
      </c>
      <c r="AG206" s="81">
        <v>18705388.377770841</v>
      </c>
      <c r="AH206" s="81">
        <v>26304181.409242123</v>
      </c>
      <c r="AI206" s="81">
        <v>0</v>
      </c>
      <c r="AJ206" s="81">
        <v>0</v>
      </c>
      <c r="AK206" s="81">
        <v>1620715.2227629428</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1765</v>
      </c>
      <c r="B207" s="80">
        <v>199</v>
      </c>
      <c r="C207" s="80">
        <v>16</v>
      </c>
      <c r="D207" s="80">
        <v>19</v>
      </c>
      <c r="E207" s="80">
        <v>2021</v>
      </c>
      <c r="F207" s="80" t="s">
        <v>75</v>
      </c>
      <c r="G207" s="182" t="s">
        <v>1763</v>
      </c>
      <c r="H207" s="80" t="s">
        <v>1764</v>
      </c>
      <c r="I207" s="173"/>
      <c r="J207" s="83"/>
      <c r="K207" s="81"/>
      <c r="L207" s="81"/>
      <c r="M207" s="81"/>
      <c r="N207" s="81"/>
      <c r="O207" s="81"/>
      <c r="P207" s="81"/>
      <c r="Q207" s="81"/>
      <c r="R207" s="81"/>
      <c r="S207" s="81"/>
      <c r="T207" s="81"/>
      <c r="U207" s="81"/>
      <c r="V207" s="81"/>
      <c r="W207" s="81"/>
      <c r="X207" s="81"/>
      <c r="Y207" s="81"/>
      <c r="Z207" s="81"/>
      <c r="AA207" s="81"/>
      <c r="AB207" s="81"/>
      <c r="AC207" s="82"/>
      <c r="AD207" s="81">
        <v>68246248.900888458</v>
      </c>
      <c r="AE207" s="81">
        <v>2262230.2400782821</v>
      </c>
      <c r="AF207" s="81">
        <v>2168284.3910034993</v>
      </c>
      <c r="AG207" s="81">
        <v>76175761.793639332</v>
      </c>
      <c r="AH207" s="81">
        <v>92006051.009386986</v>
      </c>
      <c r="AI207" s="81">
        <v>0</v>
      </c>
      <c r="AJ207" s="81">
        <v>0</v>
      </c>
      <c r="AK207" s="81">
        <v>6038663.8947101654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1836</v>
      </c>
      <c r="B208" s="80">
        <v>200</v>
      </c>
      <c r="C208" s="80">
        <v>16</v>
      </c>
      <c r="D208" s="80">
        <v>20</v>
      </c>
      <c r="E208" s="80">
        <v>2021</v>
      </c>
      <c r="F208" s="80" t="s">
        <v>75</v>
      </c>
      <c r="G208" s="182" t="s">
        <v>1834</v>
      </c>
      <c r="H208" s="80" t="s">
        <v>1835</v>
      </c>
      <c r="I208" s="173"/>
      <c r="J208" s="83"/>
      <c r="K208" s="81"/>
      <c r="L208" s="81"/>
      <c r="M208" s="81"/>
      <c r="N208" s="81"/>
      <c r="O208" s="81"/>
      <c r="P208" s="81"/>
      <c r="Q208" s="81"/>
      <c r="R208" s="81"/>
      <c r="S208" s="81"/>
      <c r="T208" s="81"/>
      <c r="U208" s="81"/>
      <c r="V208" s="81"/>
      <c r="W208" s="81"/>
      <c r="X208" s="81"/>
      <c r="Y208" s="81"/>
      <c r="Z208" s="81"/>
      <c r="AA208" s="81"/>
      <c r="AB208" s="81"/>
      <c r="AC208" s="82"/>
      <c r="AD208" s="81">
        <v>1083814.3970481679</v>
      </c>
      <c r="AE208" s="81">
        <v>118642.83328546623</v>
      </c>
      <c r="AF208" s="81">
        <v>6550.7081299199372</v>
      </c>
      <c r="AG208" s="81">
        <v>7525440.5473544188</v>
      </c>
      <c r="AH208" s="81">
        <v>5340900.9765610397</v>
      </c>
      <c r="AI208" s="81">
        <v>0</v>
      </c>
      <c r="AJ208" s="81">
        <v>0</v>
      </c>
      <c r="AK208" s="81">
        <v>340104.73331001739</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2432</v>
      </c>
      <c r="B209" s="80">
        <v>201</v>
      </c>
      <c r="C209" s="80">
        <v>16</v>
      </c>
      <c r="D209" s="80">
        <v>21</v>
      </c>
      <c r="E209" s="80">
        <v>2021</v>
      </c>
      <c r="F209" s="80" t="s">
        <v>75</v>
      </c>
      <c r="G209" s="182" t="s">
        <v>2430</v>
      </c>
      <c r="H209" s="80" t="s">
        <v>2431</v>
      </c>
      <c r="I209" s="173"/>
      <c r="J209" s="83"/>
      <c r="K209" s="81"/>
      <c r="L209" s="81"/>
      <c r="M209" s="81"/>
      <c r="N209" s="81"/>
      <c r="O209" s="81"/>
      <c r="P209" s="81"/>
      <c r="Q209" s="81"/>
      <c r="R209" s="81"/>
      <c r="S209" s="81"/>
      <c r="T209" s="81"/>
      <c r="U209" s="81"/>
      <c r="V209" s="81"/>
      <c r="W209" s="81"/>
      <c r="X209" s="81"/>
      <c r="Y209" s="81"/>
      <c r="Z209" s="81"/>
      <c r="AA209" s="81"/>
      <c r="AB209" s="81"/>
      <c r="AC209" s="82"/>
      <c r="AD209" s="81">
        <v>8862800.8447250854</v>
      </c>
      <c r="AE209" s="81">
        <v>303020.20933720429</v>
      </c>
      <c r="AF209" s="81">
        <v>379941.0715353564</v>
      </c>
      <c r="AG209" s="81">
        <v>14185177.169787211</v>
      </c>
      <c r="AH209" s="81">
        <v>16603660.165707584</v>
      </c>
      <c r="AI209" s="81">
        <v>0</v>
      </c>
      <c r="AJ209" s="81">
        <v>0</v>
      </c>
      <c r="AK209" s="81">
        <v>1129000.6990349127</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2424</v>
      </c>
      <c r="B210" s="80">
        <v>202</v>
      </c>
      <c r="C210" s="80">
        <v>16</v>
      </c>
      <c r="D210" s="80">
        <v>22</v>
      </c>
      <c r="E210" s="80">
        <v>2021</v>
      </c>
      <c r="F210" s="80" t="s">
        <v>75</v>
      </c>
      <c r="G210" s="182" t="s">
        <v>2422</v>
      </c>
      <c r="H210" s="80" t="s">
        <v>2423</v>
      </c>
      <c r="I210" s="173"/>
      <c r="J210" s="83"/>
      <c r="K210" s="81"/>
      <c r="L210" s="81"/>
      <c r="M210" s="81"/>
      <c r="N210" s="81"/>
      <c r="O210" s="81"/>
      <c r="P210" s="81"/>
      <c r="Q210" s="81"/>
      <c r="R210" s="81"/>
      <c r="S210" s="81"/>
      <c r="T210" s="81"/>
      <c r="U210" s="81"/>
      <c r="V210" s="81"/>
      <c r="W210" s="81"/>
      <c r="X210" s="81"/>
      <c r="Y210" s="81"/>
      <c r="Z210" s="81"/>
      <c r="AA210" s="81"/>
      <c r="AB210" s="81"/>
      <c r="AC210" s="82"/>
      <c r="AD210" s="81">
        <v>59902294.692845911</v>
      </c>
      <c r="AE210" s="81">
        <v>565958.38040229166</v>
      </c>
      <c r="AF210" s="81">
        <v>373390.36340543645</v>
      </c>
      <c r="AG210" s="81">
        <v>17140937.713448189</v>
      </c>
      <c r="AH210" s="81">
        <v>22584102.301253542</v>
      </c>
      <c r="AI210" s="81">
        <v>0</v>
      </c>
      <c r="AJ210" s="81">
        <v>0</v>
      </c>
      <c r="AK210" s="81">
        <v>1499296.1265407249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1685</v>
      </c>
      <c r="B211" s="80">
        <v>203</v>
      </c>
      <c r="C211" s="80">
        <v>16</v>
      </c>
      <c r="D211" s="80">
        <v>23</v>
      </c>
      <c r="E211" s="80">
        <v>2021</v>
      </c>
      <c r="F211" s="80" t="s">
        <v>75</v>
      </c>
      <c r="G211" s="182" t="s">
        <v>1683</v>
      </c>
      <c r="H211" s="80" t="s">
        <v>1684</v>
      </c>
      <c r="I211" s="173"/>
      <c r="J211" s="83"/>
      <c r="K211" s="81"/>
      <c r="L211" s="81"/>
      <c r="M211" s="81"/>
      <c r="N211" s="81"/>
      <c r="O211" s="81"/>
      <c r="P211" s="81"/>
      <c r="Q211" s="81"/>
      <c r="R211" s="81"/>
      <c r="S211" s="81"/>
      <c r="T211" s="81"/>
      <c r="U211" s="81"/>
      <c r="V211" s="81"/>
      <c r="W211" s="81"/>
      <c r="X211" s="81"/>
      <c r="Y211" s="81"/>
      <c r="Z211" s="81"/>
      <c r="AA211" s="81"/>
      <c r="AB211" s="81"/>
      <c r="AC211" s="82"/>
      <c r="AD211" s="81">
        <v>641160158.49403214</v>
      </c>
      <c r="AE211" s="81">
        <v>24135800.165937956</v>
      </c>
      <c r="AF211" s="81">
        <v>5214363.6714162696</v>
      </c>
      <c r="AG211" s="81">
        <v>845081620.71009994</v>
      </c>
      <c r="AH211" s="81">
        <v>702557932.11603844</v>
      </c>
      <c r="AI211" s="81">
        <v>0</v>
      </c>
      <c r="AJ211" s="81">
        <v>0</v>
      </c>
      <c r="AK211" s="81">
        <v>41965327.459930211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1761</v>
      </c>
      <c r="B212" s="80">
        <v>204</v>
      </c>
      <c r="C212" s="80">
        <v>16</v>
      </c>
      <c r="D212" s="80">
        <v>24</v>
      </c>
      <c r="E212" s="80">
        <v>2021</v>
      </c>
      <c r="F212" s="80" t="s">
        <v>75</v>
      </c>
      <c r="G212" s="182" t="s">
        <v>1759</v>
      </c>
      <c r="H212" s="80" t="s">
        <v>1760</v>
      </c>
      <c r="I212" s="173"/>
      <c r="J212" s="83"/>
      <c r="K212" s="81"/>
      <c r="L212" s="81"/>
      <c r="M212" s="81"/>
      <c r="N212" s="81"/>
      <c r="O212" s="81"/>
      <c r="P212" s="81"/>
      <c r="Q212" s="81"/>
      <c r="R212" s="81"/>
      <c r="S212" s="81"/>
      <c r="T212" s="81"/>
      <c r="U212" s="81"/>
      <c r="V212" s="81"/>
      <c r="W212" s="81"/>
      <c r="X212" s="81"/>
      <c r="Y212" s="81"/>
      <c r="Z212" s="81"/>
      <c r="AA212" s="81"/>
      <c r="AB212" s="81"/>
      <c r="AC212" s="82"/>
      <c r="AD212" s="81">
        <v>3512759.6430575331</v>
      </c>
      <c r="AE212" s="81">
        <v>429679.45027709391</v>
      </c>
      <c r="AF212" s="81">
        <v>216173.36828735791</v>
      </c>
      <c r="AG212" s="81">
        <v>2980494.941515883</v>
      </c>
      <c r="AH212" s="81">
        <v>5253025.0921203643</v>
      </c>
      <c r="AI212" s="81">
        <v>0</v>
      </c>
      <c r="AJ212" s="81">
        <v>0</v>
      </c>
      <c r="AK212" s="81">
        <v>409674.5938481529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2232</v>
      </c>
      <c r="B213" s="80">
        <v>205</v>
      </c>
      <c r="C213" s="80">
        <v>16</v>
      </c>
      <c r="D213" s="80">
        <v>25</v>
      </c>
      <c r="E213" s="80">
        <v>2021</v>
      </c>
      <c r="F213" s="80" t="s">
        <v>75</v>
      </c>
      <c r="G213" s="182" t="s">
        <v>2214</v>
      </c>
      <c r="H213" s="80" t="s">
        <v>2215</v>
      </c>
      <c r="I213" s="173"/>
      <c r="J213" s="83"/>
      <c r="K213" s="81"/>
      <c r="L213" s="81"/>
      <c r="M213" s="81"/>
      <c r="N213" s="81"/>
      <c r="O213" s="81"/>
      <c r="P213" s="81"/>
      <c r="Q213" s="81"/>
      <c r="R213" s="81"/>
      <c r="S213" s="81"/>
      <c r="T213" s="81"/>
      <c r="U213" s="81"/>
      <c r="V213" s="81"/>
      <c r="W213" s="81"/>
      <c r="X213" s="81"/>
      <c r="Y213" s="81"/>
      <c r="Z213" s="81"/>
      <c r="AA213" s="81"/>
      <c r="AB213" s="81"/>
      <c r="AC213" s="82"/>
      <c r="AD213" s="81">
        <v>4431972.0206631962</v>
      </c>
      <c r="AE213" s="81">
        <v>673378.24297156511</v>
      </c>
      <c r="AF213" s="81">
        <v>419245.32031487598</v>
      </c>
      <c r="AG213" s="81">
        <v>8632304.8513613548</v>
      </c>
      <c r="AH213" s="81">
        <v>10623218.03016163</v>
      </c>
      <c r="AI213" s="81">
        <v>0</v>
      </c>
      <c r="AJ213" s="81">
        <v>0</v>
      </c>
      <c r="AK213" s="81">
        <v>694254.70261546958</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1832</v>
      </c>
      <c r="B214" s="80">
        <v>206</v>
      </c>
      <c r="C214" s="80">
        <v>16</v>
      </c>
      <c r="D214" s="80">
        <v>26</v>
      </c>
      <c r="E214" s="80">
        <v>2021</v>
      </c>
      <c r="F214" s="80" t="s">
        <v>75</v>
      </c>
      <c r="G214" s="182" t="s">
        <v>1831</v>
      </c>
      <c r="H214" s="80" t="s">
        <v>1826</v>
      </c>
      <c r="I214" s="173"/>
      <c r="J214" s="83"/>
      <c r="K214" s="81"/>
      <c r="L214" s="81"/>
      <c r="M214" s="81"/>
      <c r="N214" s="81"/>
      <c r="O214" s="81"/>
      <c r="P214" s="81"/>
      <c r="Q214" s="81"/>
      <c r="R214" s="81"/>
      <c r="S214" s="81"/>
      <c r="T214" s="81"/>
      <c r="U214" s="81"/>
      <c r="V214" s="81"/>
      <c r="W214" s="81"/>
      <c r="X214" s="81"/>
      <c r="Y214" s="81"/>
      <c r="Z214" s="81"/>
      <c r="AA214" s="81"/>
      <c r="AB214" s="81"/>
      <c r="AC214" s="82"/>
      <c r="AD214" s="81">
        <v>0</v>
      </c>
      <c r="AE214" s="81">
        <v>64131.261235387152</v>
      </c>
      <c r="AF214" s="81">
        <v>209622.66015743799</v>
      </c>
      <c r="AG214" s="81">
        <v>1613919.4600324596</v>
      </c>
      <c r="AH214" s="81">
        <v>3124475.8912240085</v>
      </c>
      <c r="AI214" s="81">
        <v>0</v>
      </c>
      <c r="AJ214" s="81">
        <v>0</v>
      </c>
      <c r="AK214" s="81">
        <v>153841.27651074503</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2456</v>
      </c>
      <c r="B215" s="80">
        <v>207</v>
      </c>
      <c r="C215" s="80">
        <v>16</v>
      </c>
      <c r="D215" s="80">
        <v>27</v>
      </c>
      <c r="E215" s="80">
        <v>2021</v>
      </c>
      <c r="F215" s="80" t="s">
        <v>75</v>
      </c>
      <c r="G215" s="182" t="s">
        <v>2454</v>
      </c>
      <c r="H215" s="80" t="s">
        <v>2455</v>
      </c>
      <c r="I215" s="173"/>
      <c r="J215" s="83"/>
      <c r="K215" s="81"/>
      <c r="L215" s="81"/>
      <c r="M215" s="81"/>
      <c r="N215" s="81"/>
      <c r="O215" s="81"/>
      <c r="P215" s="81"/>
      <c r="Q215" s="81"/>
      <c r="R215" s="81"/>
      <c r="S215" s="81"/>
      <c r="T215" s="81"/>
      <c r="U215" s="81"/>
      <c r="V215" s="81"/>
      <c r="W215" s="81"/>
      <c r="X215" s="81"/>
      <c r="Y215" s="81"/>
      <c r="Z215" s="81"/>
      <c r="AA215" s="81"/>
      <c r="AB215" s="81"/>
      <c r="AC215" s="82"/>
      <c r="AD215" s="81">
        <v>339465005.7554239</v>
      </c>
      <c r="AE215" s="81">
        <v>2671067.0304538747</v>
      </c>
      <c r="AF215" s="81">
        <v>2685790.3332671742</v>
      </c>
      <c r="AG215" s="81">
        <v>117939792.57164407</v>
      </c>
      <c r="AH215" s="81">
        <v>122030311.52661769</v>
      </c>
      <c r="AI215" s="81">
        <v>0</v>
      </c>
      <c r="AJ215" s="81">
        <v>0</v>
      </c>
      <c r="AK215" s="81">
        <v>7801012.8524177279</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1749</v>
      </c>
      <c r="B216" s="80">
        <v>208</v>
      </c>
      <c r="C216" s="80">
        <v>16</v>
      </c>
      <c r="D216" s="80">
        <v>28</v>
      </c>
      <c r="E216" s="80">
        <v>2021</v>
      </c>
      <c r="F216" s="80" t="s">
        <v>75</v>
      </c>
      <c r="G216" s="182" t="s">
        <v>1747</v>
      </c>
      <c r="H216" s="80" t="s">
        <v>1748</v>
      </c>
      <c r="I216" s="173"/>
      <c r="J216" s="83"/>
      <c r="K216" s="81"/>
      <c r="L216" s="81"/>
      <c r="M216" s="81"/>
      <c r="N216" s="81"/>
      <c r="O216" s="81"/>
      <c r="P216" s="81"/>
      <c r="Q216" s="81"/>
      <c r="R216" s="81"/>
      <c r="S216" s="81"/>
      <c r="T216" s="81"/>
      <c r="U216" s="81"/>
      <c r="V216" s="81"/>
      <c r="W216" s="81"/>
      <c r="X216" s="81"/>
      <c r="Y216" s="81"/>
      <c r="Z216" s="81"/>
      <c r="AA216" s="81"/>
      <c r="AB216" s="81"/>
      <c r="AC216" s="82"/>
      <c r="AD216" s="81">
        <v>13467560.172496142</v>
      </c>
      <c r="AE216" s="81">
        <v>719873.40736722085</v>
      </c>
      <c r="AF216" s="81">
        <v>589563.73169279424</v>
      </c>
      <c r="AG216" s="81">
        <v>13820344.801427381</v>
      </c>
      <c r="AH216" s="81">
        <v>14357943.118890328</v>
      </c>
      <c r="AI216" s="81">
        <v>0</v>
      </c>
      <c r="AJ216" s="81">
        <v>0</v>
      </c>
      <c r="AK216" s="81">
        <v>1025433.4915545564</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1693</v>
      </c>
      <c r="B217" s="80">
        <v>209</v>
      </c>
      <c r="C217" s="80">
        <v>16</v>
      </c>
      <c r="D217" s="80">
        <v>29</v>
      </c>
      <c r="E217" s="80">
        <v>2021</v>
      </c>
      <c r="F217" s="80" t="s">
        <v>75</v>
      </c>
      <c r="G217" s="182" t="s">
        <v>1691</v>
      </c>
      <c r="H217" s="80" t="s">
        <v>1692</v>
      </c>
      <c r="I217" s="173"/>
      <c r="J217" s="83"/>
      <c r="K217" s="81"/>
      <c r="L217" s="81"/>
      <c r="M217" s="81"/>
      <c r="N217" s="81"/>
      <c r="O217" s="81"/>
      <c r="P217" s="81"/>
      <c r="Q217" s="81"/>
      <c r="R217" s="81"/>
      <c r="S217" s="81"/>
      <c r="T217" s="81"/>
      <c r="U217" s="81"/>
      <c r="V217" s="81"/>
      <c r="W217" s="81"/>
      <c r="X217" s="81"/>
      <c r="Y217" s="81"/>
      <c r="Z217" s="81"/>
      <c r="AA217" s="81"/>
      <c r="AB217" s="81"/>
      <c r="AC217" s="82"/>
      <c r="AD217" s="81">
        <v>159113313.06588531</v>
      </c>
      <c r="AE217" s="81">
        <v>3952088.9736307338</v>
      </c>
      <c r="AF217" s="81">
        <v>1244634.544684788</v>
      </c>
      <c r="AG217" s="81">
        <v>136775036.53815317</v>
      </c>
      <c r="AH217" s="81">
        <v>146298701.61298415</v>
      </c>
      <c r="AI217" s="81">
        <v>0</v>
      </c>
      <c r="AJ217" s="81">
        <v>0</v>
      </c>
      <c r="AK217" s="81">
        <v>9860937.0437855795</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1721</v>
      </c>
      <c r="B218" s="80">
        <v>210</v>
      </c>
      <c r="C218" s="80">
        <v>16</v>
      </c>
      <c r="D218" s="80">
        <v>30</v>
      </c>
      <c r="E218" s="80">
        <v>2021</v>
      </c>
      <c r="F218" s="80" t="s">
        <v>75</v>
      </c>
      <c r="G218" s="182" t="s">
        <v>1719</v>
      </c>
      <c r="H218" s="80" t="s">
        <v>1720</v>
      </c>
      <c r="I218" s="173"/>
      <c r="J218" s="83"/>
      <c r="K218" s="81"/>
      <c r="L218" s="81"/>
      <c r="M218" s="81"/>
      <c r="N218" s="81"/>
      <c r="O218" s="81"/>
      <c r="P218" s="81"/>
      <c r="Q218" s="81"/>
      <c r="R218" s="81"/>
      <c r="S218" s="81"/>
      <c r="T218" s="81"/>
      <c r="U218" s="81"/>
      <c r="V218" s="81"/>
      <c r="W218" s="81"/>
      <c r="X218" s="81"/>
      <c r="Y218" s="81"/>
      <c r="Z218" s="81"/>
      <c r="AA218" s="81"/>
      <c r="AB218" s="81"/>
      <c r="AC218" s="82"/>
      <c r="AD218" s="81">
        <v>190415352.97214001</v>
      </c>
      <c r="AE218" s="81">
        <v>2342394.3166225157</v>
      </c>
      <c r="AF218" s="81">
        <v>1080866.8414367896</v>
      </c>
      <c r="AG218" s="81">
        <v>63697258.075840473</v>
      </c>
      <c r="AH218" s="81">
        <v>69924794.04687731</v>
      </c>
      <c r="AI218" s="81">
        <v>0</v>
      </c>
      <c r="AJ218" s="81">
        <v>0</v>
      </c>
      <c r="AK218" s="81">
        <v>4440788.5884257806</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1792</v>
      </c>
      <c r="B219" s="80">
        <v>211</v>
      </c>
      <c r="C219" s="80">
        <v>16</v>
      </c>
      <c r="D219" s="80">
        <v>31</v>
      </c>
      <c r="E219" s="80">
        <v>2021</v>
      </c>
      <c r="F219" s="80" t="s">
        <v>75</v>
      </c>
      <c r="G219" s="182" t="s">
        <v>1790</v>
      </c>
      <c r="H219" s="80" t="s">
        <v>1791</v>
      </c>
      <c r="I219" s="173"/>
      <c r="J219" s="83"/>
      <c r="K219" s="81"/>
      <c r="L219" s="81"/>
      <c r="M219" s="81"/>
      <c r="N219" s="81"/>
      <c r="O219" s="81"/>
      <c r="P219" s="81"/>
      <c r="Q219" s="81"/>
      <c r="R219" s="81"/>
      <c r="S219" s="81"/>
      <c r="T219" s="81"/>
      <c r="U219" s="81"/>
      <c r="V219" s="81"/>
      <c r="W219" s="81"/>
      <c r="X219" s="81"/>
      <c r="Y219" s="81"/>
      <c r="Z219" s="81"/>
      <c r="AA219" s="81"/>
      <c r="AB219" s="81"/>
      <c r="AC219" s="82"/>
      <c r="AD219" s="81">
        <v>4199747.635860214</v>
      </c>
      <c r="AE219" s="81">
        <v>492207.42998159636</v>
      </c>
      <c r="AF219" s="81">
        <v>995707.6357478305</v>
      </c>
      <c r="AG219" s="81">
        <v>7587276.5419916762</v>
      </c>
      <c r="AH219" s="81">
        <v>9007278.1551692113</v>
      </c>
      <c r="AI219" s="81">
        <v>0</v>
      </c>
      <c r="AJ219" s="81">
        <v>0</v>
      </c>
      <c r="AK219" s="81">
        <v>532012.53728502523</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1768</v>
      </c>
      <c r="B220" s="80">
        <v>212</v>
      </c>
      <c r="C220" s="80">
        <v>16</v>
      </c>
      <c r="D220" s="80">
        <v>32</v>
      </c>
      <c r="E220" s="80">
        <v>2021</v>
      </c>
      <c r="F220" s="80" t="s">
        <v>75</v>
      </c>
      <c r="G220" s="182" t="s">
        <v>1767</v>
      </c>
      <c r="H220" s="80" t="s">
        <v>1678</v>
      </c>
      <c r="I220" s="173"/>
      <c r="J220" s="83"/>
      <c r="K220" s="81"/>
      <c r="L220" s="81"/>
      <c r="M220" s="81"/>
      <c r="N220" s="81"/>
      <c r="O220" s="81"/>
      <c r="P220" s="81"/>
      <c r="Q220" s="81"/>
      <c r="R220" s="81"/>
      <c r="S220" s="81"/>
      <c r="T220" s="81"/>
      <c r="U220" s="81"/>
      <c r="V220" s="81"/>
      <c r="W220" s="81"/>
      <c r="X220" s="81"/>
      <c r="Y220" s="81"/>
      <c r="Z220" s="81"/>
      <c r="AA220" s="81"/>
      <c r="AB220" s="81"/>
      <c r="AC220" s="82"/>
      <c r="AD220" s="81">
        <v>109697332.15750298</v>
      </c>
      <c r="AE220" s="81">
        <v>2901939.5709012686</v>
      </c>
      <c r="AF220" s="81">
        <v>1696633.4056492636</v>
      </c>
      <c r="AG220" s="81">
        <v>86694064.481437102</v>
      </c>
      <c r="AH220" s="81">
        <v>111895292.85445981</v>
      </c>
      <c r="AI220" s="81">
        <v>0</v>
      </c>
      <c r="AJ220" s="81">
        <v>0</v>
      </c>
      <c r="AK220" s="81">
        <v>7655309.9369510664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1804</v>
      </c>
      <c r="B221" s="80">
        <v>213</v>
      </c>
      <c r="C221" s="80">
        <v>16</v>
      </c>
      <c r="D221" s="80">
        <v>33</v>
      </c>
      <c r="E221" s="80">
        <v>2021</v>
      </c>
      <c r="F221" s="80" t="s">
        <v>75</v>
      </c>
      <c r="G221" s="182" t="s">
        <v>1802</v>
      </c>
      <c r="H221" s="80" t="s">
        <v>1803</v>
      </c>
      <c r="I221" s="173"/>
      <c r="J221" s="83"/>
      <c r="K221" s="81"/>
      <c r="L221" s="81"/>
      <c r="M221" s="81"/>
      <c r="N221" s="81"/>
      <c r="O221" s="81"/>
      <c r="P221" s="81"/>
      <c r="Q221" s="81"/>
      <c r="R221" s="81"/>
      <c r="S221" s="81"/>
      <c r="T221" s="81"/>
      <c r="U221" s="81"/>
      <c r="V221" s="81"/>
      <c r="W221" s="81"/>
      <c r="X221" s="81"/>
      <c r="Y221" s="81"/>
      <c r="Z221" s="81"/>
      <c r="AA221" s="81"/>
      <c r="AB221" s="81"/>
      <c r="AC221" s="82"/>
      <c r="AD221" s="81">
        <v>79151292.736478597</v>
      </c>
      <c r="AE221" s="81">
        <v>986018.1414940774</v>
      </c>
      <c r="AF221" s="81">
        <v>1054664.00891711</v>
      </c>
      <c r="AG221" s="81">
        <v>22328977.663514219</v>
      </c>
      <c r="AH221" s="81">
        <v>24893285.264611278</v>
      </c>
      <c r="AI221" s="81">
        <v>0</v>
      </c>
      <c r="AJ221" s="81">
        <v>0</v>
      </c>
      <c r="AK221" s="81">
        <v>1770749.8465272612</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1776</v>
      </c>
      <c r="B222" s="80">
        <v>214</v>
      </c>
      <c r="C222" s="80">
        <v>16</v>
      </c>
      <c r="D222" s="80">
        <v>34</v>
      </c>
      <c r="E222" s="80">
        <v>2021</v>
      </c>
      <c r="F222" s="80" t="s">
        <v>75</v>
      </c>
      <c r="G222" s="182" t="s">
        <v>1774</v>
      </c>
      <c r="H222" s="80" t="s">
        <v>1775</v>
      </c>
      <c r="I222" s="173"/>
      <c r="J222" s="83"/>
      <c r="K222" s="81"/>
      <c r="L222" s="81"/>
      <c r="M222" s="81"/>
      <c r="N222" s="81"/>
      <c r="O222" s="81"/>
      <c r="P222" s="81"/>
      <c r="Q222" s="81"/>
      <c r="R222" s="81"/>
      <c r="S222" s="81"/>
      <c r="T222" s="81"/>
      <c r="U222" s="81"/>
      <c r="V222" s="81"/>
      <c r="W222" s="81"/>
      <c r="X222" s="81"/>
      <c r="Y222" s="81"/>
      <c r="Z222" s="81"/>
      <c r="AA222" s="81"/>
      <c r="AB222" s="81"/>
      <c r="AC222" s="82"/>
      <c r="AD222" s="81">
        <v>39936658.709359065</v>
      </c>
      <c r="AE222" s="81">
        <v>439299.13946240203</v>
      </c>
      <c r="AF222" s="81">
        <v>478201.6934841554</v>
      </c>
      <c r="AG222" s="81">
        <v>9442356.3811094463</v>
      </c>
      <c r="AH222" s="81">
        <v>10686683.946702117</v>
      </c>
      <c r="AI222" s="81">
        <v>0</v>
      </c>
      <c r="AJ222" s="81">
        <v>0</v>
      </c>
      <c r="AK222" s="81">
        <v>842845.42361390253</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2480</v>
      </c>
      <c r="B223" s="80">
        <v>215</v>
      </c>
      <c r="C223" s="80">
        <v>16</v>
      </c>
      <c r="D223" s="80">
        <v>35</v>
      </c>
      <c r="E223" s="80">
        <v>2021</v>
      </c>
      <c r="F223" s="80" t="s">
        <v>75</v>
      </c>
      <c r="G223" s="182" t="s">
        <v>2478</v>
      </c>
      <c r="H223" s="80" t="s">
        <v>2479</v>
      </c>
      <c r="I223" s="173"/>
      <c r="J223" s="83"/>
      <c r="K223" s="81"/>
      <c r="L223" s="81"/>
      <c r="M223" s="81"/>
      <c r="N223" s="81"/>
      <c r="O223" s="81"/>
      <c r="P223" s="81"/>
      <c r="Q223" s="81"/>
      <c r="R223" s="81"/>
      <c r="S223" s="81"/>
      <c r="T223" s="81"/>
      <c r="U223" s="81"/>
      <c r="V223" s="81"/>
      <c r="W223" s="81"/>
      <c r="X223" s="81"/>
      <c r="Y223" s="81"/>
      <c r="Z223" s="81"/>
      <c r="AA223" s="81"/>
      <c r="AB223" s="81"/>
      <c r="AC223" s="82"/>
      <c r="AD223" s="81">
        <v>91178754.431949809</v>
      </c>
      <c r="AE223" s="81">
        <v>2857047.6880364977</v>
      </c>
      <c r="AF223" s="81">
        <v>2122429.4340940597</v>
      </c>
      <c r="AG223" s="81">
        <v>48510337.792929679</v>
      </c>
      <c r="AH223" s="81">
        <v>62391877.952879429</v>
      </c>
      <c r="AI223" s="81">
        <v>0</v>
      </c>
      <c r="AJ223" s="81">
        <v>0</v>
      </c>
      <c r="AK223" s="81">
        <v>4587279.0872192886</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2072</v>
      </c>
      <c r="B224" s="80">
        <v>216</v>
      </c>
      <c r="C224" s="80">
        <v>16</v>
      </c>
      <c r="D224" s="80">
        <v>36</v>
      </c>
      <c r="E224" s="80">
        <v>2021</v>
      </c>
      <c r="F224" s="80" t="s">
        <v>75</v>
      </c>
      <c r="G224" s="182" t="s">
        <v>2054</v>
      </c>
      <c r="H224" s="80" t="s">
        <v>2055</v>
      </c>
      <c r="I224" s="173"/>
      <c r="J224" s="83"/>
      <c r="K224" s="81"/>
      <c r="L224" s="81"/>
      <c r="M224" s="81"/>
      <c r="N224" s="81"/>
      <c r="O224" s="81"/>
      <c r="P224" s="81"/>
      <c r="Q224" s="81"/>
      <c r="R224" s="81"/>
      <c r="S224" s="81"/>
      <c r="T224" s="81"/>
      <c r="U224" s="81"/>
      <c r="V224" s="81"/>
      <c r="W224" s="81"/>
      <c r="X224" s="81"/>
      <c r="Y224" s="81"/>
      <c r="Z224" s="81"/>
      <c r="AA224" s="81"/>
      <c r="AB224" s="81"/>
      <c r="AC224" s="82"/>
      <c r="AD224" s="81">
        <v>9195818.5874720532</v>
      </c>
      <c r="AE224" s="81">
        <v>400820.38272116979</v>
      </c>
      <c r="AF224" s="81">
        <v>340636.82275583677</v>
      </c>
      <c r="AG224" s="81">
        <v>6214517.4610445276</v>
      </c>
      <c r="AH224" s="81">
        <v>9651701.3077341653</v>
      </c>
      <c r="AI224" s="81">
        <v>0</v>
      </c>
      <c r="AJ224" s="81">
        <v>0</v>
      </c>
      <c r="AK224" s="81">
        <v>709218.78582555917</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1733</v>
      </c>
      <c r="B225" s="80">
        <v>217</v>
      </c>
      <c r="C225" s="80">
        <v>16</v>
      </c>
      <c r="D225" s="80">
        <v>37</v>
      </c>
      <c r="E225" s="80">
        <v>2021</v>
      </c>
      <c r="F225" s="80" t="s">
        <v>75</v>
      </c>
      <c r="G225" s="182" t="s">
        <v>1731</v>
      </c>
      <c r="H225" s="80" t="s">
        <v>1732</v>
      </c>
      <c r="I225" s="173"/>
      <c r="J225" s="83"/>
      <c r="K225" s="81"/>
      <c r="L225" s="81"/>
      <c r="M225" s="81"/>
      <c r="N225" s="81"/>
      <c r="O225" s="81"/>
      <c r="P225" s="81"/>
      <c r="Q225" s="81"/>
      <c r="R225" s="81"/>
      <c r="S225" s="81"/>
      <c r="T225" s="81"/>
      <c r="U225" s="81"/>
      <c r="V225" s="81"/>
      <c r="W225" s="81"/>
      <c r="X225" s="81"/>
      <c r="Y225" s="81"/>
      <c r="Z225" s="81"/>
      <c r="AA225" s="81"/>
      <c r="AB225" s="81"/>
      <c r="AC225" s="82"/>
      <c r="AD225" s="81">
        <v>0</v>
      </c>
      <c r="AE225" s="81">
        <v>665361.83531714173</v>
      </c>
      <c r="AF225" s="81">
        <v>98260.62194879906</v>
      </c>
      <c r="AG225" s="81">
        <v>14481989.944046054</v>
      </c>
      <c r="AH225" s="81">
        <v>27422157.939070717</v>
      </c>
      <c r="AI225" s="81">
        <v>0</v>
      </c>
      <c r="AJ225" s="81">
        <v>0</v>
      </c>
      <c r="AK225" s="81">
        <v>1580811.0008693705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1808</v>
      </c>
      <c r="B226" s="80">
        <v>218</v>
      </c>
      <c r="C226" s="80">
        <v>16</v>
      </c>
      <c r="D226" s="80">
        <v>38</v>
      </c>
      <c r="E226" s="80">
        <v>2021</v>
      </c>
      <c r="F226" s="80" t="s">
        <v>75</v>
      </c>
      <c r="G226" s="182" t="s">
        <v>1806</v>
      </c>
      <c r="H226" s="80" t="s">
        <v>1807</v>
      </c>
      <c r="I226" s="173"/>
      <c r="J226" s="83"/>
      <c r="K226" s="81"/>
      <c r="L226" s="81"/>
      <c r="M226" s="81"/>
      <c r="N226" s="81"/>
      <c r="O226" s="81"/>
      <c r="P226" s="81"/>
      <c r="Q226" s="81"/>
      <c r="R226" s="81"/>
      <c r="S226" s="81"/>
      <c r="T226" s="81"/>
      <c r="U226" s="81"/>
      <c r="V226" s="81"/>
      <c r="W226" s="81"/>
      <c r="X226" s="81"/>
      <c r="Y226" s="81"/>
      <c r="Z226" s="81"/>
      <c r="AA226" s="81"/>
      <c r="AB226" s="81"/>
      <c r="AC226" s="82"/>
      <c r="AD226" s="81">
        <v>25019790.468017869</v>
      </c>
      <c r="AE226" s="81">
        <v>272557.86025039543</v>
      </c>
      <c r="AF226" s="81">
        <v>510955.23413375509</v>
      </c>
      <c r="AG226" s="81">
        <v>4971613.9688356221</v>
      </c>
      <c r="AH226" s="81">
        <v>8343327.0282841111</v>
      </c>
      <c r="AI226" s="81">
        <v>0</v>
      </c>
      <c r="AJ226" s="81">
        <v>0</v>
      </c>
      <c r="AK226" s="81">
        <v>642536.73081919528</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1753</v>
      </c>
      <c r="B227" s="80">
        <v>219</v>
      </c>
      <c r="C227" s="80">
        <v>16</v>
      </c>
      <c r="D227" s="80">
        <v>39</v>
      </c>
      <c r="E227" s="80">
        <v>2021</v>
      </c>
      <c r="F227" s="80" t="s">
        <v>75</v>
      </c>
      <c r="G227" s="182" t="s">
        <v>1751</v>
      </c>
      <c r="H227" s="80" t="s">
        <v>1752</v>
      </c>
      <c r="I227" s="173"/>
      <c r="J227" s="83"/>
      <c r="K227" s="81"/>
      <c r="L227" s="81"/>
      <c r="M227" s="81"/>
      <c r="N227" s="81"/>
      <c r="O227" s="81"/>
      <c r="P227" s="81"/>
      <c r="Q227" s="81"/>
      <c r="R227" s="81"/>
      <c r="S227" s="81"/>
      <c r="T227" s="81"/>
      <c r="U227" s="81"/>
      <c r="V227" s="81"/>
      <c r="W227" s="81"/>
      <c r="X227" s="81"/>
      <c r="Y227" s="81"/>
      <c r="Z227" s="81"/>
      <c r="AA227" s="81"/>
      <c r="AB227" s="81"/>
      <c r="AC227" s="82"/>
      <c r="AD227" s="81">
        <v>513386.72971469123</v>
      </c>
      <c r="AE227" s="81">
        <v>479381.17773451901</v>
      </c>
      <c r="AF227" s="81">
        <v>189970.5357676782</v>
      </c>
      <c r="AG227" s="81">
        <v>5552872.3184258575</v>
      </c>
      <c r="AH227" s="81">
        <v>33065742.517594073</v>
      </c>
      <c r="AI227" s="81">
        <v>0</v>
      </c>
      <c r="AJ227" s="81">
        <v>0</v>
      </c>
      <c r="AK227" s="81">
        <v>2127525.09358887</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1717</v>
      </c>
      <c r="B228" s="80">
        <v>220</v>
      </c>
      <c r="C228" s="80">
        <v>16</v>
      </c>
      <c r="D228" s="80">
        <v>40</v>
      </c>
      <c r="E228" s="80">
        <v>2021</v>
      </c>
      <c r="F228" s="80" t="s">
        <v>75</v>
      </c>
      <c r="G228" s="182" t="s">
        <v>1715</v>
      </c>
      <c r="H228" s="80" t="s">
        <v>1716</v>
      </c>
      <c r="I228" s="173"/>
      <c r="J228" s="83"/>
      <c r="K228" s="81"/>
      <c r="L228" s="81"/>
      <c r="M228" s="81"/>
      <c r="N228" s="81"/>
      <c r="O228" s="81"/>
      <c r="P228" s="81"/>
      <c r="Q228" s="81"/>
      <c r="R228" s="81"/>
      <c r="S228" s="81"/>
      <c r="T228" s="81"/>
      <c r="U228" s="81"/>
      <c r="V228" s="81"/>
      <c r="W228" s="81"/>
      <c r="X228" s="81"/>
      <c r="Y228" s="81"/>
      <c r="Z228" s="81"/>
      <c r="AA228" s="81"/>
      <c r="AB228" s="81"/>
      <c r="AC228" s="82"/>
      <c r="AD228" s="81">
        <v>2451388.4816862126</v>
      </c>
      <c r="AE228" s="81">
        <v>1407681.1841167479</v>
      </c>
      <c r="AF228" s="81">
        <v>471650.98535423551</v>
      </c>
      <c r="AG228" s="81">
        <v>13733774.408935223</v>
      </c>
      <c r="AH228" s="81">
        <v>14977956.303555092</v>
      </c>
      <c r="AI228" s="81">
        <v>0</v>
      </c>
      <c r="AJ228" s="81">
        <v>0</v>
      </c>
      <c r="AK228" s="81">
        <v>877105.29833173915</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2440</v>
      </c>
      <c r="B229" s="80">
        <v>221</v>
      </c>
      <c r="C229" s="80">
        <v>16</v>
      </c>
      <c r="D229" s="80">
        <v>41</v>
      </c>
      <c r="E229" s="80">
        <v>2021</v>
      </c>
      <c r="F229" s="80" t="s">
        <v>75</v>
      </c>
      <c r="G229" s="182" t="s">
        <v>2438</v>
      </c>
      <c r="H229" s="80" t="s">
        <v>2439</v>
      </c>
      <c r="I229" s="173"/>
      <c r="J229" s="83"/>
      <c r="K229" s="81"/>
      <c r="L229" s="81"/>
      <c r="M229" s="81"/>
      <c r="N229" s="81"/>
      <c r="O229" s="81"/>
      <c r="P229" s="81"/>
      <c r="Q229" s="81"/>
      <c r="R229" s="81"/>
      <c r="S229" s="81"/>
      <c r="T229" s="81"/>
      <c r="U229" s="81"/>
      <c r="V229" s="81"/>
      <c r="W229" s="81"/>
      <c r="X229" s="81"/>
      <c r="Y229" s="81"/>
      <c r="Z229" s="81"/>
      <c r="AA229" s="81"/>
      <c r="AB229" s="81"/>
      <c r="AC229" s="82"/>
      <c r="AD229" s="81">
        <v>6710518.3218046874</v>
      </c>
      <c r="AE229" s="81">
        <v>497017.27457425045</v>
      </c>
      <c r="AF229" s="81">
        <v>104811.33007871899</v>
      </c>
      <c r="AG229" s="81">
        <v>8409695.2706672214</v>
      </c>
      <c r="AH229" s="81">
        <v>12434437.648355547</v>
      </c>
      <c r="AI229" s="81">
        <v>0</v>
      </c>
      <c r="AJ229" s="81">
        <v>0</v>
      </c>
      <c r="AK229" s="81">
        <v>767893.74367564707</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1741</v>
      </c>
      <c r="B230" s="80">
        <v>222</v>
      </c>
      <c r="C230" s="80">
        <v>16</v>
      </c>
      <c r="D230" s="80">
        <v>42</v>
      </c>
      <c r="E230" s="80">
        <v>2021</v>
      </c>
      <c r="F230" s="80" t="s">
        <v>75</v>
      </c>
      <c r="G230" s="182" t="s">
        <v>1739</v>
      </c>
      <c r="H230" s="80" t="s">
        <v>1740</v>
      </c>
      <c r="I230" s="173"/>
      <c r="J230" s="83"/>
      <c r="K230" s="81"/>
      <c r="L230" s="81"/>
      <c r="M230" s="81"/>
      <c r="N230" s="81"/>
      <c r="O230" s="81"/>
      <c r="P230" s="81"/>
      <c r="Q230" s="81"/>
      <c r="R230" s="81"/>
      <c r="S230" s="81"/>
      <c r="T230" s="81"/>
      <c r="U230" s="81"/>
      <c r="V230" s="81"/>
      <c r="W230" s="81"/>
      <c r="X230" s="81"/>
      <c r="Y230" s="81"/>
      <c r="Z230" s="81"/>
      <c r="AA230" s="81"/>
      <c r="AB230" s="81"/>
      <c r="AC230" s="82"/>
      <c r="AD230" s="81">
        <v>231444596.68287244</v>
      </c>
      <c r="AE230" s="81">
        <v>1141536.4499898914</v>
      </c>
      <c r="AF230" s="81">
        <v>2692341.0413970947</v>
      </c>
      <c r="AG230" s="81">
        <v>33675882.679451242</v>
      </c>
      <c r="AH230" s="81">
        <v>40994100.091574997</v>
      </c>
      <c r="AI230" s="81">
        <v>0</v>
      </c>
      <c r="AJ230" s="81">
        <v>0</v>
      </c>
      <c r="AK230" s="81">
        <v>2651661.797605427</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2452</v>
      </c>
      <c r="B231" s="80">
        <v>223</v>
      </c>
      <c r="C231" s="80">
        <v>16</v>
      </c>
      <c r="D231" s="80">
        <v>43</v>
      </c>
      <c r="E231" s="80">
        <v>2021</v>
      </c>
      <c r="F231" s="80" t="s">
        <v>75</v>
      </c>
      <c r="G231" s="182" t="s">
        <v>2450</v>
      </c>
      <c r="H231" s="80" t="s">
        <v>2451</v>
      </c>
      <c r="I231" s="173"/>
      <c r="J231" s="83"/>
      <c r="K231" s="81"/>
      <c r="L231" s="81"/>
      <c r="M231" s="81"/>
      <c r="N231" s="81"/>
      <c r="O231" s="81"/>
      <c r="P231" s="81"/>
      <c r="Q231" s="81"/>
      <c r="R231" s="81"/>
      <c r="S231" s="81"/>
      <c r="T231" s="81"/>
      <c r="U231" s="81"/>
      <c r="V231" s="81"/>
      <c r="W231" s="81"/>
      <c r="X231" s="81"/>
      <c r="Y231" s="81"/>
      <c r="Z231" s="81"/>
      <c r="AA231" s="81"/>
      <c r="AB231" s="81"/>
      <c r="AC231" s="82"/>
      <c r="AD231" s="81">
        <v>180459345.22709045</v>
      </c>
      <c r="AE231" s="81">
        <v>4231059.9600046668</v>
      </c>
      <c r="AF231" s="81">
        <v>1873502.5251571019</v>
      </c>
      <c r="AG231" s="81">
        <v>86118989.731310576</v>
      </c>
      <c r="AH231" s="81">
        <v>99402271.283143818</v>
      </c>
      <c r="AI231" s="81">
        <v>0</v>
      </c>
      <c r="AJ231" s="81">
        <v>0</v>
      </c>
      <c r="AK231" s="81">
        <v>6942809.5539303115</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1745</v>
      </c>
      <c r="B232" s="80">
        <v>224</v>
      </c>
      <c r="C232" s="80">
        <v>16</v>
      </c>
      <c r="D232" s="80">
        <v>44</v>
      </c>
      <c r="E232" s="80">
        <v>2021</v>
      </c>
      <c r="F232" s="80" t="s">
        <v>75</v>
      </c>
      <c r="G232" s="182" t="s">
        <v>1743</v>
      </c>
      <c r="H232" s="80" t="s">
        <v>1744</v>
      </c>
      <c r="I232" s="173"/>
      <c r="J232" s="83"/>
      <c r="K232" s="81"/>
      <c r="L232" s="81"/>
      <c r="M232" s="81"/>
      <c r="N232" s="81"/>
      <c r="O232" s="81"/>
      <c r="P232" s="81"/>
      <c r="Q232" s="81"/>
      <c r="R232" s="81"/>
      <c r="S232" s="81"/>
      <c r="T232" s="81"/>
      <c r="U232" s="81"/>
      <c r="V232" s="81"/>
      <c r="W232" s="81"/>
      <c r="X232" s="81"/>
      <c r="Y232" s="81"/>
      <c r="Z232" s="81"/>
      <c r="AA232" s="81"/>
      <c r="AB232" s="81"/>
      <c r="AC232" s="82"/>
      <c r="AD232" s="81">
        <v>23010928.817910973</v>
      </c>
      <c r="AE232" s="81">
        <v>572371.50652583037</v>
      </c>
      <c r="AF232" s="81">
        <v>949852.67883839097</v>
      </c>
      <c r="AG232" s="81">
        <v>14055321.581048967</v>
      </c>
      <c r="AH232" s="81">
        <v>16076404.85906353</v>
      </c>
      <c r="AI232" s="81">
        <v>0</v>
      </c>
      <c r="AJ232" s="81">
        <v>0</v>
      </c>
      <c r="AK232" s="81">
        <v>1094347.0326536528</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1784</v>
      </c>
      <c r="B233" s="80">
        <v>225</v>
      </c>
      <c r="C233" s="80">
        <v>16</v>
      </c>
      <c r="D233" s="80">
        <v>45</v>
      </c>
      <c r="E233" s="80">
        <v>2021</v>
      </c>
      <c r="F233" s="80" t="s">
        <v>75</v>
      </c>
      <c r="G233" s="182" t="s">
        <v>1782</v>
      </c>
      <c r="H233" s="80" t="s">
        <v>1783</v>
      </c>
      <c r="I233" s="173"/>
      <c r="J233" s="83"/>
      <c r="K233" s="81"/>
      <c r="L233" s="81"/>
      <c r="M233" s="81"/>
      <c r="N233" s="81"/>
      <c r="O233" s="81"/>
      <c r="P233" s="81"/>
      <c r="Q233" s="81"/>
      <c r="R233" s="81"/>
      <c r="S233" s="81"/>
      <c r="T233" s="81"/>
      <c r="U233" s="81"/>
      <c r="V233" s="81"/>
      <c r="W233" s="81"/>
      <c r="X233" s="81"/>
      <c r="Y233" s="81"/>
      <c r="Z233" s="81"/>
      <c r="AA233" s="81"/>
      <c r="AB233" s="81"/>
      <c r="AC233" s="82"/>
      <c r="AD233" s="81">
        <v>45086201.518303081</v>
      </c>
      <c r="AE233" s="81">
        <v>104213.29950750413</v>
      </c>
      <c r="AF233" s="81">
        <v>301332.57397631713</v>
      </c>
      <c r="AG233" s="81">
        <v>5039633.5629366068</v>
      </c>
      <c r="AH233" s="81">
        <v>5794926.3795045288</v>
      </c>
      <c r="AI233" s="81">
        <v>0</v>
      </c>
      <c r="AJ233" s="81">
        <v>0</v>
      </c>
      <c r="AK233" s="81">
        <v>439602.76026833203</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2416</v>
      </c>
      <c r="B234" s="80">
        <v>226</v>
      </c>
      <c r="C234" s="80">
        <v>16</v>
      </c>
      <c r="D234" s="80">
        <v>46</v>
      </c>
      <c r="E234" s="80">
        <v>2021</v>
      </c>
      <c r="F234" s="80" t="s">
        <v>75</v>
      </c>
      <c r="G234" s="182" t="s">
        <v>2414</v>
      </c>
      <c r="H234" s="80" t="s">
        <v>2415</v>
      </c>
      <c r="I234" s="173"/>
      <c r="J234" s="83"/>
      <c r="K234" s="81"/>
      <c r="L234" s="81"/>
      <c r="M234" s="81"/>
      <c r="N234" s="81"/>
      <c r="O234" s="81"/>
      <c r="P234" s="81"/>
      <c r="Q234" s="81"/>
      <c r="R234" s="81"/>
      <c r="S234" s="81"/>
      <c r="T234" s="81"/>
      <c r="U234" s="81"/>
      <c r="V234" s="81"/>
      <c r="W234" s="81"/>
      <c r="X234" s="81"/>
      <c r="Y234" s="81"/>
      <c r="Z234" s="81"/>
      <c r="AA234" s="81"/>
      <c r="AB234" s="81"/>
      <c r="AC234" s="82"/>
      <c r="AD234" s="81">
        <v>0</v>
      </c>
      <c r="AE234" s="81">
        <v>19239.378370616148</v>
      </c>
      <c r="AF234" s="81">
        <v>32753.54064959969</v>
      </c>
      <c r="AG234" s="81">
        <v>2491990.583881537</v>
      </c>
      <c r="AH234" s="81">
        <v>971516.72242746525</v>
      </c>
      <c r="AI234" s="81">
        <v>0</v>
      </c>
      <c r="AJ234" s="81">
        <v>0</v>
      </c>
      <c r="AK234" s="81">
        <v>69569.860538135545</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2444</v>
      </c>
      <c r="B235" s="80">
        <v>227</v>
      </c>
      <c r="C235" s="80">
        <v>16</v>
      </c>
      <c r="D235" s="80">
        <v>47</v>
      </c>
      <c r="E235" s="80">
        <v>2021</v>
      </c>
      <c r="F235" s="80" t="s">
        <v>75</v>
      </c>
      <c r="G235" s="182" t="s">
        <v>2442</v>
      </c>
      <c r="H235" s="80" t="s">
        <v>2443</v>
      </c>
      <c r="I235" s="173"/>
      <c r="J235" s="83"/>
      <c r="K235" s="81"/>
      <c r="L235" s="81"/>
      <c r="M235" s="81"/>
      <c r="N235" s="81"/>
      <c r="O235" s="81"/>
      <c r="P235" s="81"/>
      <c r="Q235" s="81"/>
      <c r="R235" s="81"/>
      <c r="S235" s="81"/>
      <c r="T235" s="81"/>
      <c r="U235" s="81"/>
      <c r="V235" s="81"/>
      <c r="W235" s="81"/>
      <c r="X235" s="81"/>
      <c r="Y235" s="81"/>
      <c r="Z235" s="81"/>
      <c r="AA235" s="81"/>
      <c r="AB235" s="81"/>
      <c r="AC235" s="82"/>
      <c r="AD235" s="81">
        <v>12743148.495753093</v>
      </c>
      <c r="AE235" s="81">
        <v>681394.65062598861</v>
      </c>
      <c r="AF235" s="81">
        <v>504404.52600383526</v>
      </c>
      <c r="AG235" s="81">
        <v>7302830.9666602854</v>
      </c>
      <c r="AH235" s="81">
        <v>10759913.850402681</v>
      </c>
      <c r="AI235" s="81">
        <v>0</v>
      </c>
      <c r="AJ235" s="81">
        <v>0</v>
      </c>
      <c r="AK235" s="81">
        <v>755292.41044609796</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1820</v>
      </c>
      <c r="B236" s="80">
        <v>228</v>
      </c>
      <c r="C236" s="80">
        <v>16</v>
      </c>
      <c r="D236" s="80">
        <v>48</v>
      </c>
      <c r="E236" s="80">
        <v>2021</v>
      </c>
      <c r="F236" s="80" t="s">
        <v>75</v>
      </c>
      <c r="G236" s="182" t="s">
        <v>1818</v>
      </c>
      <c r="H236" s="80" t="s">
        <v>1819</v>
      </c>
      <c r="I236" s="173"/>
      <c r="J236" s="83"/>
      <c r="K236" s="81"/>
      <c r="L236" s="81"/>
      <c r="M236" s="81"/>
      <c r="N236" s="81"/>
      <c r="O236" s="81"/>
      <c r="P236" s="81"/>
      <c r="Q236" s="81"/>
      <c r="R236" s="81"/>
      <c r="S236" s="81"/>
      <c r="T236" s="81"/>
      <c r="U236" s="81"/>
      <c r="V236" s="81"/>
      <c r="W236" s="81"/>
      <c r="X236" s="81"/>
      <c r="Y236" s="81"/>
      <c r="Z236" s="81"/>
      <c r="AA236" s="81"/>
      <c r="AB236" s="81"/>
      <c r="AC236" s="82"/>
      <c r="AD236" s="81">
        <v>18685850.252256334</v>
      </c>
      <c r="AE236" s="81">
        <v>880201.56045568874</v>
      </c>
      <c r="AF236" s="81">
        <v>163767.70324799843</v>
      </c>
      <c r="AG236" s="81">
        <v>14673681.527421556</v>
      </c>
      <c r="AH236" s="81">
        <v>10916137.644963879</v>
      </c>
      <c r="AI236" s="81">
        <v>0</v>
      </c>
      <c r="AJ236" s="81">
        <v>0</v>
      </c>
      <c r="AK236" s="81">
        <v>617202.80047228932</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1639</v>
      </c>
      <c r="B237" s="80">
        <v>229</v>
      </c>
      <c r="C237" s="80">
        <v>16</v>
      </c>
      <c r="D237" s="80">
        <v>49</v>
      </c>
      <c r="E237" s="80">
        <v>2021</v>
      </c>
      <c r="F237" s="80" t="s">
        <v>75</v>
      </c>
      <c r="G237" s="182" t="s">
        <v>1637</v>
      </c>
      <c r="H237" s="80" t="s">
        <v>1638</v>
      </c>
      <c r="I237" s="173"/>
      <c r="J237" s="83"/>
      <c r="K237" s="81"/>
      <c r="L237" s="81"/>
      <c r="M237" s="81"/>
      <c r="N237" s="81"/>
      <c r="O237" s="81"/>
      <c r="P237" s="81"/>
      <c r="Q237" s="81"/>
      <c r="R237" s="81"/>
      <c r="S237" s="81"/>
      <c r="T237" s="81"/>
      <c r="U237" s="81"/>
      <c r="V237" s="81"/>
      <c r="W237" s="81"/>
      <c r="X237" s="81"/>
      <c r="Y237" s="81"/>
      <c r="Z237" s="81"/>
      <c r="AA237" s="81"/>
      <c r="AB237" s="81"/>
      <c r="AC237" s="82"/>
      <c r="AD237" s="81">
        <v>424646276.44973588</v>
      </c>
      <c r="AE237" s="81">
        <v>16359884.741147265</v>
      </c>
      <c r="AF237" s="81">
        <v>4238308.1600581994</v>
      </c>
      <c r="AG237" s="81">
        <v>696458807.59944797</v>
      </c>
      <c r="AH237" s="81">
        <v>606451006.49942005</v>
      </c>
      <c r="AI237" s="81">
        <v>0</v>
      </c>
      <c r="AJ237" s="81">
        <v>0</v>
      </c>
      <c r="AK237" s="81">
        <v>35880721.204487316</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1857</v>
      </c>
      <c r="B238" s="80">
        <v>230</v>
      </c>
      <c r="C238" s="80">
        <v>16</v>
      </c>
      <c r="D238" s="80">
        <v>50</v>
      </c>
      <c r="E238" s="80">
        <v>2021</v>
      </c>
      <c r="F238" s="80" t="s">
        <v>75</v>
      </c>
      <c r="G238" s="182" t="s">
        <v>1839</v>
      </c>
      <c r="H238" s="80" t="s">
        <v>1840</v>
      </c>
      <c r="I238" s="173"/>
      <c r="J238" s="83"/>
      <c r="K238" s="81"/>
      <c r="L238" s="81"/>
      <c r="M238" s="81"/>
      <c r="N238" s="81"/>
      <c r="O238" s="81"/>
      <c r="P238" s="81"/>
      <c r="Q238" s="81"/>
      <c r="R238" s="81"/>
      <c r="S238" s="81"/>
      <c r="T238" s="81"/>
      <c r="U238" s="81"/>
      <c r="V238" s="81"/>
      <c r="W238" s="81"/>
      <c r="X238" s="81"/>
      <c r="Y238" s="81"/>
      <c r="Z238" s="81"/>
      <c r="AA238" s="81"/>
      <c r="AB238" s="81"/>
      <c r="AC238" s="82"/>
      <c r="AD238" s="81">
        <v>0</v>
      </c>
      <c r="AE238" s="81">
        <v>8016.407654423394</v>
      </c>
      <c r="AF238" s="81">
        <v>0</v>
      </c>
      <c r="AG238" s="81">
        <v>49468.795709807186</v>
      </c>
      <c r="AH238" s="81">
        <v>10676919.959542044</v>
      </c>
      <c r="AI238" s="81">
        <v>0</v>
      </c>
      <c r="AJ238" s="81">
        <v>0</v>
      </c>
      <c r="AK238" s="81">
        <v>740459.59112381632</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1816</v>
      </c>
      <c r="B239" s="80">
        <v>231</v>
      </c>
      <c r="C239" s="80">
        <v>16</v>
      </c>
      <c r="D239" s="80">
        <v>51</v>
      </c>
      <c r="E239" s="80">
        <v>2021</v>
      </c>
      <c r="F239" s="80" t="s">
        <v>75</v>
      </c>
      <c r="G239" s="182" t="s">
        <v>1814</v>
      </c>
      <c r="H239" s="80" t="s">
        <v>1815</v>
      </c>
      <c r="I239" s="173"/>
      <c r="J239" s="83"/>
      <c r="K239" s="81"/>
      <c r="L239" s="81"/>
      <c r="M239" s="81"/>
      <c r="N239" s="81"/>
      <c r="O239" s="81"/>
      <c r="P239" s="81"/>
      <c r="Q239" s="81"/>
      <c r="R239" s="81"/>
      <c r="S239" s="81"/>
      <c r="T239" s="81"/>
      <c r="U239" s="81"/>
      <c r="V239" s="81"/>
      <c r="W239" s="81"/>
      <c r="X239" s="81"/>
      <c r="Y239" s="81"/>
      <c r="Z239" s="81"/>
      <c r="AA239" s="81"/>
      <c r="AB239" s="81"/>
      <c r="AC239" s="82"/>
      <c r="AD239" s="81">
        <v>9759844.3538382147</v>
      </c>
      <c r="AE239" s="81">
        <v>394407.25659763097</v>
      </c>
      <c r="AF239" s="81">
        <v>1762140.4869484631</v>
      </c>
      <c r="AG239" s="81">
        <v>5058184.3613277841</v>
      </c>
      <c r="AH239" s="81">
        <v>8348209.0218641488</v>
      </c>
      <c r="AI239" s="81">
        <v>0</v>
      </c>
      <c r="AJ239" s="81">
        <v>0</v>
      </c>
      <c r="AK239" s="81">
        <v>639123.8697361924</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2412</v>
      </c>
      <c r="B240" s="80">
        <v>232</v>
      </c>
      <c r="C240" s="80">
        <v>16</v>
      </c>
      <c r="D240" s="80">
        <v>52</v>
      </c>
      <c r="E240" s="80">
        <v>2021</v>
      </c>
      <c r="F240" s="80" t="s">
        <v>75</v>
      </c>
      <c r="G240" s="182" t="s">
        <v>2410</v>
      </c>
      <c r="H240" s="80" t="s">
        <v>2411</v>
      </c>
      <c r="I240" s="173"/>
      <c r="J240" s="83"/>
      <c r="K240" s="81"/>
      <c r="L240" s="81"/>
      <c r="M240" s="81"/>
      <c r="N240" s="81"/>
      <c r="O240" s="81"/>
      <c r="P240" s="81"/>
      <c r="Q240" s="81"/>
      <c r="R240" s="81"/>
      <c r="S240" s="81"/>
      <c r="T240" s="81"/>
      <c r="U240" s="81"/>
      <c r="V240" s="81"/>
      <c r="W240" s="81"/>
      <c r="X240" s="81"/>
      <c r="Y240" s="81"/>
      <c r="Z240" s="81"/>
      <c r="AA240" s="81"/>
      <c r="AB240" s="81"/>
      <c r="AC240" s="82"/>
      <c r="AD240" s="81">
        <v>78670.217315503236</v>
      </c>
      <c r="AE240" s="81">
        <v>243698.79269447119</v>
      </c>
      <c r="AF240" s="81">
        <v>157216.99511807848</v>
      </c>
      <c r="AG240" s="81">
        <v>2955760.5436609797</v>
      </c>
      <c r="AH240" s="81">
        <v>3495507.4033068595</v>
      </c>
      <c r="AI240" s="81">
        <v>0</v>
      </c>
      <c r="AJ240" s="81">
        <v>0</v>
      </c>
      <c r="AK240" s="81">
        <v>193089.17896527812</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1796</v>
      </c>
      <c r="B241" s="80">
        <v>233</v>
      </c>
      <c r="C241" s="80">
        <v>16</v>
      </c>
      <c r="D241" s="80">
        <v>53</v>
      </c>
      <c r="E241" s="80">
        <v>2021</v>
      </c>
      <c r="F241" s="80" t="s">
        <v>75</v>
      </c>
      <c r="G241" s="182" t="s">
        <v>1794</v>
      </c>
      <c r="H241" s="80" t="s">
        <v>1795</v>
      </c>
      <c r="I241" s="173"/>
      <c r="J241" s="83"/>
      <c r="K241" s="81"/>
      <c r="L241" s="81"/>
      <c r="M241" s="81"/>
      <c r="N241" s="81"/>
      <c r="O241" s="81"/>
      <c r="P241" s="81"/>
      <c r="Q241" s="81"/>
      <c r="R241" s="81"/>
      <c r="S241" s="81"/>
      <c r="T241" s="81"/>
      <c r="U241" s="81"/>
      <c r="V241" s="81"/>
      <c r="W241" s="81"/>
      <c r="X241" s="81"/>
      <c r="Y241" s="81"/>
      <c r="Z241" s="81"/>
      <c r="AA241" s="81"/>
      <c r="AB241" s="81"/>
      <c r="AC241" s="82"/>
      <c r="AD241" s="81">
        <v>19108924.450467814</v>
      </c>
      <c r="AE241" s="81">
        <v>1197651.3035708552</v>
      </c>
      <c r="AF241" s="81">
        <v>1473909.3292319861</v>
      </c>
      <c r="AG241" s="81">
        <v>28005521.971214592</v>
      </c>
      <c r="AH241" s="81">
        <v>31601144.443582825</v>
      </c>
      <c r="AI241" s="81">
        <v>0</v>
      </c>
      <c r="AJ241" s="81">
        <v>0</v>
      </c>
      <c r="AK241" s="81">
        <v>1905557.8593058751</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1772</v>
      </c>
      <c r="B242" s="80">
        <v>234</v>
      </c>
      <c r="C242" s="80">
        <v>16</v>
      </c>
      <c r="D242" s="80">
        <v>54</v>
      </c>
      <c r="E242" s="80">
        <v>2021</v>
      </c>
      <c r="F242" s="80" t="s">
        <v>75</v>
      </c>
      <c r="G242" s="182" t="s">
        <v>1770</v>
      </c>
      <c r="H242" s="80" t="s">
        <v>1771</v>
      </c>
      <c r="I242" s="173"/>
      <c r="J242" s="83"/>
      <c r="K242" s="81"/>
      <c r="L242" s="81"/>
      <c r="M242" s="81"/>
      <c r="N242" s="81"/>
      <c r="O242" s="81"/>
      <c r="P242" s="81"/>
      <c r="Q242" s="81"/>
      <c r="R242" s="81"/>
      <c r="S242" s="81"/>
      <c r="T242" s="81"/>
      <c r="U242" s="81"/>
      <c r="V242" s="81"/>
      <c r="W242" s="81"/>
      <c r="X242" s="81"/>
      <c r="Y242" s="81"/>
      <c r="Z242" s="81"/>
      <c r="AA242" s="81"/>
      <c r="AB242" s="81"/>
      <c r="AC242" s="82"/>
      <c r="AD242" s="81">
        <v>86931212.032582179</v>
      </c>
      <c r="AE242" s="81">
        <v>5903282.5967173874</v>
      </c>
      <c r="AF242" s="81">
        <v>2836456.6202553329</v>
      </c>
      <c r="AG242" s="81">
        <v>108485068.99160716</v>
      </c>
      <c r="AH242" s="81">
        <v>119706482.58251983</v>
      </c>
      <c r="AI242" s="81">
        <v>0</v>
      </c>
      <c r="AJ242" s="81">
        <v>0</v>
      </c>
      <c r="AK242" s="81">
        <v>7674605.7284588134</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2476</v>
      </c>
      <c r="B243" s="80">
        <v>235</v>
      </c>
      <c r="C243" s="80">
        <v>16</v>
      </c>
      <c r="D243" s="80">
        <v>55</v>
      </c>
      <c r="E243" s="80">
        <v>2021</v>
      </c>
      <c r="F243" s="80" t="s">
        <v>75</v>
      </c>
      <c r="G243" s="182" t="s">
        <v>2474</v>
      </c>
      <c r="H243" s="80" t="s">
        <v>2475</v>
      </c>
      <c r="I243" s="173"/>
      <c r="J243" s="83"/>
      <c r="K243" s="81"/>
      <c r="L243" s="81"/>
      <c r="M243" s="81"/>
      <c r="N243" s="81"/>
      <c r="O243" s="81"/>
      <c r="P243" s="81"/>
      <c r="Q243" s="81"/>
      <c r="R243" s="81"/>
      <c r="S243" s="81"/>
      <c r="T243" s="81"/>
      <c r="U243" s="81"/>
      <c r="V243" s="81"/>
      <c r="W243" s="81"/>
      <c r="X243" s="81"/>
      <c r="Y243" s="81"/>
      <c r="Z243" s="81"/>
      <c r="AA243" s="81"/>
      <c r="AB243" s="81"/>
      <c r="AC243" s="82"/>
      <c r="AD243" s="81">
        <v>36238573.178870536</v>
      </c>
      <c r="AE243" s="81">
        <v>1035719.8689515026</v>
      </c>
      <c r="AF243" s="81">
        <v>602665.14795263426</v>
      </c>
      <c r="AG243" s="81">
        <v>23986182.319792762</v>
      </c>
      <c r="AH243" s="81">
        <v>31781778.206044212</v>
      </c>
      <c r="AI243" s="81">
        <v>0</v>
      </c>
      <c r="AJ243" s="81">
        <v>0</v>
      </c>
      <c r="AK243" s="81">
        <v>2187118.8986536125</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2460</v>
      </c>
      <c r="B244" s="80">
        <v>236</v>
      </c>
      <c r="C244" s="80">
        <v>16</v>
      </c>
      <c r="D244" s="80">
        <v>56</v>
      </c>
      <c r="E244" s="80">
        <v>2021</v>
      </c>
      <c r="F244" s="80" t="s">
        <v>75</v>
      </c>
      <c r="G244" s="182" t="s">
        <v>2458</v>
      </c>
      <c r="H244" s="80" t="s">
        <v>2459</v>
      </c>
      <c r="I244" s="173"/>
      <c r="J244" s="83"/>
      <c r="K244" s="81"/>
      <c r="L244" s="81"/>
      <c r="M244" s="81"/>
      <c r="N244" s="81"/>
      <c r="O244" s="81"/>
      <c r="P244" s="81"/>
      <c r="Q244" s="81"/>
      <c r="R244" s="81"/>
      <c r="S244" s="81"/>
      <c r="T244" s="81"/>
      <c r="U244" s="81"/>
      <c r="V244" s="81"/>
      <c r="W244" s="81"/>
      <c r="X244" s="81"/>
      <c r="Y244" s="81"/>
      <c r="Z244" s="81"/>
      <c r="AA244" s="81"/>
      <c r="AB244" s="81"/>
      <c r="AC244" s="82"/>
      <c r="AD244" s="81">
        <v>242372047.17184821</v>
      </c>
      <c r="AE244" s="81">
        <v>2106711.9315824681</v>
      </c>
      <c r="AF244" s="81">
        <v>347187.53088575671</v>
      </c>
      <c r="AG244" s="81">
        <v>62448170.984167852</v>
      </c>
      <c r="AH244" s="81">
        <v>54292650.603597179</v>
      </c>
      <c r="AI244" s="81">
        <v>0</v>
      </c>
      <c r="AJ244" s="81">
        <v>0</v>
      </c>
      <c r="AK244" s="81">
        <v>3943167.1897463999</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1757</v>
      </c>
      <c r="B245" s="80">
        <v>237</v>
      </c>
      <c r="C245" s="80">
        <v>16</v>
      </c>
      <c r="D245" s="80">
        <v>57</v>
      </c>
      <c r="E245" s="80">
        <v>2021</v>
      </c>
      <c r="F245" s="80" t="s">
        <v>75</v>
      </c>
      <c r="G245" s="182" t="s">
        <v>1755</v>
      </c>
      <c r="H245" s="80" t="s">
        <v>1756</v>
      </c>
      <c r="I245" s="173"/>
      <c r="J245" s="83"/>
      <c r="K245" s="81"/>
      <c r="L245" s="81"/>
      <c r="M245" s="81"/>
      <c r="N245" s="81"/>
      <c r="O245" s="81"/>
      <c r="P245" s="81"/>
      <c r="Q245" s="81"/>
      <c r="R245" s="81"/>
      <c r="S245" s="81"/>
      <c r="T245" s="81"/>
      <c r="U245" s="81"/>
      <c r="V245" s="81"/>
      <c r="W245" s="81"/>
      <c r="X245" s="81"/>
      <c r="Y245" s="81"/>
      <c r="Z245" s="81"/>
      <c r="AA245" s="81"/>
      <c r="AB245" s="81"/>
      <c r="AC245" s="82"/>
      <c r="AD245" s="81">
        <v>3909512.882720537</v>
      </c>
      <c r="AE245" s="81">
        <v>190790.50217527681</v>
      </c>
      <c r="AF245" s="81">
        <v>314433.99023615697</v>
      </c>
      <c r="AG245" s="81">
        <v>5348813.5361229023</v>
      </c>
      <c r="AH245" s="81">
        <v>6170839.8851674171</v>
      </c>
      <c r="AI245" s="81">
        <v>0</v>
      </c>
      <c r="AJ245" s="81">
        <v>0</v>
      </c>
      <c r="AK245" s="81">
        <v>411512.28827746218</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2472</v>
      </c>
      <c r="B246" s="80">
        <v>238</v>
      </c>
      <c r="C246" s="80">
        <v>16</v>
      </c>
      <c r="D246" s="80">
        <v>58</v>
      </c>
      <c r="E246" s="80">
        <v>2021</v>
      </c>
      <c r="F246" s="80" t="s">
        <v>75</v>
      </c>
      <c r="G246" s="182" t="s">
        <v>2470</v>
      </c>
      <c r="H246" s="80" t="s">
        <v>2471</v>
      </c>
      <c r="I246" s="173"/>
      <c r="J246" s="83"/>
      <c r="K246" s="81"/>
      <c r="L246" s="81"/>
      <c r="M246" s="81"/>
      <c r="N246" s="81"/>
      <c r="O246" s="81"/>
      <c r="P246" s="81"/>
      <c r="Q246" s="81"/>
      <c r="R246" s="81"/>
      <c r="S246" s="81"/>
      <c r="T246" s="81"/>
      <c r="U246" s="81"/>
      <c r="V246" s="81"/>
      <c r="W246" s="81"/>
      <c r="X246" s="81"/>
      <c r="Y246" s="81"/>
      <c r="Z246" s="81"/>
      <c r="AA246" s="81"/>
      <c r="AB246" s="81"/>
      <c r="AC246" s="82"/>
      <c r="AD246" s="81">
        <v>70569791.42025739</v>
      </c>
      <c r="AE246" s="81">
        <v>944332.82169107581</v>
      </c>
      <c r="AF246" s="81">
        <v>609215.85608255409</v>
      </c>
      <c r="AG246" s="81">
        <v>33879941.461754203</v>
      </c>
      <c r="AH246" s="81">
        <v>33329370.170916107</v>
      </c>
      <c r="AI246" s="81">
        <v>0</v>
      </c>
      <c r="AJ246" s="81">
        <v>0</v>
      </c>
      <c r="AK246" s="81">
        <v>2243562.3704109676</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2030</v>
      </c>
      <c r="B247" s="80">
        <v>239</v>
      </c>
      <c r="C247" s="80">
        <v>16</v>
      </c>
      <c r="D247" s="80">
        <v>59</v>
      </c>
      <c r="E247" s="80">
        <v>2021</v>
      </c>
      <c r="F247" s="80" t="s">
        <v>75</v>
      </c>
      <c r="G247" s="182" t="s">
        <v>2012</v>
      </c>
      <c r="H247" s="80" t="s">
        <v>2013</v>
      </c>
      <c r="I247" s="173"/>
      <c r="J247" s="83"/>
      <c r="K247" s="81"/>
      <c r="L247" s="81"/>
      <c r="M247" s="81"/>
      <c r="N247" s="81"/>
      <c r="O247" s="81"/>
      <c r="P247" s="81"/>
      <c r="Q247" s="81"/>
      <c r="R247" s="81"/>
      <c r="S247" s="81"/>
      <c r="T247" s="81"/>
      <c r="U247" s="81"/>
      <c r="V247" s="81"/>
      <c r="W247" s="81"/>
      <c r="X247" s="81"/>
      <c r="Y247" s="81"/>
      <c r="Z247" s="81"/>
      <c r="AA247" s="81"/>
      <c r="AB247" s="81"/>
      <c r="AC247" s="82"/>
      <c r="AD247" s="81">
        <v>76101079.583882466</v>
      </c>
      <c r="AE247" s="81">
        <v>415249.91649913177</v>
      </c>
      <c r="AF247" s="81">
        <v>589563.73169279424</v>
      </c>
      <c r="AG247" s="81">
        <v>5484852.7243248718</v>
      </c>
      <c r="AH247" s="81">
        <v>10188720.601538291</v>
      </c>
      <c r="AI247" s="81">
        <v>0</v>
      </c>
      <c r="AJ247" s="81">
        <v>0</v>
      </c>
      <c r="AK247" s="81">
        <v>719457.3690745678</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1788</v>
      </c>
      <c r="B248" s="80">
        <v>240</v>
      </c>
      <c r="C248" s="80">
        <v>16</v>
      </c>
      <c r="D248" s="80">
        <v>60</v>
      </c>
      <c r="E248" s="80">
        <v>2021</v>
      </c>
      <c r="F248" s="80" t="s">
        <v>75</v>
      </c>
      <c r="G248" s="182" t="s">
        <v>1786</v>
      </c>
      <c r="H248" s="80" t="s">
        <v>1787</v>
      </c>
      <c r="I248" s="173"/>
      <c r="J248" s="83"/>
      <c r="K248" s="81"/>
      <c r="L248" s="81"/>
      <c r="M248" s="81"/>
      <c r="N248" s="81"/>
      <c r="O248" s="81"/>
      <c r="P248" s="81"/>
      <c r="Q248" s="81"/>
      <c r="R248" s="81"/>
      <c r="S248" s="81"/>
      <c r="T248" s="81"/>
      <c r="U248" s="81"/>
      <c r="V248" s="81"/>
      <c r="W248" s="81"/>
      <c r="X248" s="81"/>
      <c r="Y248" s="81"/>
      <c r="Z248" s="81"/>
      <c r="AA248" s="81"/>
      <c r="AB248" s="81"/>
      <c r="AC248" s="82"/>
      <c r="AD248" s="81">
        <v>7000670.76478907</v>
      </c>
      <c r="AE248" s="81">
        <v>78560.79501334927</v>
      </c>
      <c r="AF248" s="81">
        <v>183419.82763775825</v>
      </c>
      <c r="AG248" s="81">
        <v>3895667.6621473157</v>
      </c>
      <c r="AH248" s="81">
        <v>5013807.4066985259</v>
      </c>
      <c r="AI248" s="81">
        <v>0</v>
      </c>
      <c r="AJ248" s="81">
        <v>0</v>
      </c>
      <c r="AK248" s="81">
        <v>412037.34382869338</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2214</v>
      </c>
      <c r="H6" s="87" t="s">
        <v>2215</v>
      </c>
      <c r="I6" s="87" t="s">
        <v>2483</v>
      </c>
      <c r="J6" s="87" t="s">
        <v>2484</v>
      </c>
      <c r="K6" s="87">
        <v>50</v>
      </c>
      <c r="L6" s="87">
        <v>10</v>
      </c>
      <c r="M6" s="18"/>
      <c r="N6" s="87">
        <v>1</v>
      </c>
      <c r="O6" s="87" t="s">
        <v>1839</v>
      </c>
      <c r="P6" s="87" t="s">
        <v>1840</v>
      </c>
      <c r="Q6" s="87" t="s">
        <v>1247</v>
      </c>
      <c r="R6" s="18"/>
      <c r="S6" s="87">
        <v>1</v>
      </c>
      <c r="T6" s="87" t="s">
        <v>2214</v>
      </c>
      <c r="U6" s="87" t="s">
        <v>2215</v>
      </c>
      <c r="V6" s="87" t="s">
        <v>1247</v>
      </c>
      <c r="W6" s="18"/>
      <c r="X6" s="87">
        <v>1</v>
      </c>
      <c r="Y6" s="769" t="s">
        <v>1839</v>
      </c>
      <c r="Z6" s="87" t="s">
        <v>1840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1667</v>
      </c>
      <c r="P7" s="87" t="s">
        <v>1668</v>
      </c>
      <c r="Q7" s="87" t="s">
        <v>1247</v>
      </c>
      <c r="R7" s="18"/>
      <c r="S7" s="87">
        <v>2</v>
      </c>
      <c r="T7" s="86" t="s">
        <v>570</v>
      </c>
      <c r="U7" s="87" t="s">
        <v>1592</v>
      </c>
      <c r="V7" s="87" t="s">
        <v>1592</v>
      </c>
      <c r="W7" s="18"/>
      <c r="X7" s="87">
        <v>2</v>
      </c>
      <c r="Y7" s="769" t="s">
        <v>1667</v>
      </c>
      <c r="Z7" s="87" t="s">
        <v>1668</v>
      </c>
      <c r="AA7" s="87" t="s">
        <v>1247</v>
      </c>
      <c r="AB7" s="18"/>
      <c r="AC7" s="87">
        <v>2</v>
      </c>
      <c r="AD7" s="87" t="s">
        <v>2446</v>
      </c>
      <c r="AE7" s="87" t="s">
        <v>2447</v>
      </c>
      <c r="AF7" s="87" t="s">
        <v>1247</v>
      </c>
    </row>
    <row r="8" spans="1:32" ht="12">
      <c r="A8" s="18"/>
      <c r="B8" s="18"/>
      <c r="C8" s="18"/>
      <c r="D8" s="18"/>
      <c r="F8" s="18"/>
      <c r="G8" s="18"/>
      <c r="H8" s="18"/>
      <c r="I8" s="18"/>
      <c r="J8" s="18"/>
      <c r="K8" s="18"/>
      <c r="L8" s="18"/>
      <c r="M8" s="18"/>
      <c r="N8" s="87">
        <v>3</v>
      </c>
      <c r="O8" s="87" t="s">
        <v>1877</v>
      </c>
      <c r="P8" s="87" t="s">
        <v>1878</v>
      </c>
      <c r="Q8" s="87" t="s">
        <v>1247</v>
      </c>
      <c r="R8" s="18"/>
      <c r="S8" s="18"/>
      <c r="T8" s="18"/>
      <c r="U8" s="18"/>
      <c r="V8" s="18"/>
      <c r="W8" s="18"/>
      <c r="X8" s="87">
        <v>3</v>
      </c>
      <c r="Y8" s="769" t="s">
        <v>1877</v>
      </c>
      <c r="Z8" s="87" t="s">
        <v>1878</v>
      </c>
      <c r="AA8" s="87" t="s">
        <v>1247</v>
      </c>
      <c r="AB8" s="18"/>
      <c r="AC8" s="87">
        <v>3</v>
      </c>
      <c r="AD8" s="87" t="s">
        <v>1723</v>
      </c>
      <c r="AE8" s="87" t="s">
        <v>1724</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1702</v>
      </c>
      <c r="P9" s="87" t="s">
        <v>1703</v>
      </c>
      <c r="Q9" s="87" t="s">
        <v>1247</v>
      </c>
      <c r="R9" s="18"/>
      <c r="S9" s="18"/>
      <c r="T9" s="18"/>
      <c r="U9" s="18"/>
      <c r="V9" s="18"/>
      <c r="W9" s="18"/>
      <c r="X9" s="87">
        <v>4</v>
      </c>
      <c r="Y9" s="769" t="s">
        <v>1702</v>
      </c>
      <c r="Z9" s="87" t="s">
        <v>1703</v>
      </c>
      <c r="AA9" s="87" t="s">
        <v>1247</v>
      </c>
      <c r="AB9" s="18"/>
      <c r="AC9" s="87">
        <v>4</v>
      </c>
      <c r="AD9" s="87" t="s">
        <v>1711</v>
      </c>
      <c r="AE9" s="87" t="s">
        <v>1712</v>
      </c>
      <c r="AF9" s="87" t="s">
        <v>1247</v>
      </c>
    </row>
    <row r="10" spans="1:32" ht="12">
      <c r="A10" s="18"/>
      <c r="B10" s="18"/>
      <c r="C10" s="18"/>
      <c r="D10" s="18"/>
      <c r="F10" s="85" t="s">
        <v>1247</v>
      </c>
      <c r="G10" s="86" t="s">
        <v>2214</v>
      </c>
      <c r="H10" s="87" t="s">
        <v>2215</v>
      </c>
      <c r="I10" s="87" t="s">
        <v>2483</v>
      </c>
      <c r="J10" s="87" t="s">
        <v>2484</v>
      </c>
      <c r="K10" s="85">
        <v>50</v>
      </c>
      <c r="L10" s="85">
        <v>10</v>
      </c>
      <c r="M10" s="18"/>
      <c r="N10" s="87">
        <v>5</v>
      </c>
      <c r="O10" s="87" t="s">
        <v>1705</v>
      </c>
      <c r="P10" s="87" t="s">
        <v>1706</v>
      </c>
      <c r="Q10" s="87" t="s">
        <v>1247</v>
      </c>
      <c r="R10" s="18"/>
      <c r="S10" s="18"/>
      <c r="T10" s="18"/>
      <c r="U10" s="18"/>
      <c r="V10" s="18"/>
      <c r="W10" s="18"/>
      <c r="X10" s="87">
        <v>5</v>
      </c>
      <c r="Y10" s="769" t="s">
        <v>1705</v>
      </c>
      <c r="Z10" s="87" t="s">
        <v>1706</v>
      </c>
      <c r="AA10" s="87" t="s">
        <v>1247</v>
      </c>
      <c r="AB10" s="18"/>
      <c r="AC10" s="87">
        <v>5</v>
      </c>
      <c r="AD10" s="87" t="s">
        <v>2434</v>
      </c>
      <c r="AE10" s="87" t="s">
        <v>2435</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1932</v>
      </c>
      <c r="P11" s="87" t="s">
        <v>1933</v>
      </c>
      <c r="Q11" s="87" t="s">
        <v>1247</v>
      </c>
      <c r="R11" s="18"/>
      <c r="S11" s="18"/>
      <c r="T11" s="18"/>
      <c r="U11" s="18"/>
      <c r="V11" s="18"/>
      <c r="W11" s="18"/>
      <c r="X11" s="87">
        <v>6</v>
      </c>
      <c r="Y11" s="769" t="s">
        <v>1932</v>
      </c>
      <c r="Z11" s="87" t="s">
        <v>1933</v>
      </c>
      <c r="AA11" s="87" t="s">
        <v>1247</v>
      </c>
      <c r="AB11" s="18"/>
      <c r="AC11" s="87">
        <v>6</v>
      </c>
      <c r="AD11" s="87" t="s">
        <v>1810</v>
      </c>
      <c r="AE11" s="87" t="s">
        <v>1811</v>
      </c>
      <c r="AF11" s="87" t="s">
        <v>1247</v>
      </c>
    </row>
    <row r="12" spans="1:32" ht="12">
      <c r="A12" s="18"/>
      <c r="B12" s="18"/>
      <c r="C12" s="18"/>
      <c r="D12" s="18"/>
      <c r="F12" s="85" t="s">
        <v>1636</v>
      </c>
      <c r="G12" s="86" t="s">
        <v>2214</v>
      </c>
      <c r="H12" s="87"/>
      <c r="I12" s="87" t="s">
        <v>2214</v>
      </c>
      <c r="J12" s="87"/>
      <c r="K12" s="85" t="s">
        <v>1244</v>
      </c>
      <c r="L12" s="85"/>
      <c r="M12" s="18"/>
      <c r="N12" s="87">
        <v>7</v>
      </c>
      <c r="O12" s="87" t="s">
        <v>1953</v>
      </c>
      <c r="P12" s="87" t="s">
        <v>1954</v>
      </c>
      <c r="Q12" s="87" t="s">
        <v>1247</v>
      </c>
      <c r="R12" s="18"/>
      <c r="S12" s="18"/>
      <c r="T12" s="18"/>
      <c r="U12" s="18"/>
      <c r="V12" s="18"/>
      <c r="W12" s="18"/>
      <c r="X12" s="87">
        <v>7</v>
      </c>
      <c r="Y12" s="769" t="s">
        <v>1953</v>
      </c>
      <c r="Z12" s="87" t="s">
        <v>1954</v>
      </c>
      <c r="AA12" s="87" t="s">
        <v>1247</v>
      </c>
      <c r="AB12" s="18"/>
      <c r="AC12" s="87">
        <v>7</v>
      </c>
      <c r="AD12" s="87" t="s">
        <v>1798</v>
      </c>
      <c r="AE12" s="87" t="s">
        <v>1799</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1974</v>
      </c>
      <c r="P13" s="87" t="s">
        <v>1975</v>
      </c>
      <c r="Q13" s="87" t="s">
        <v>1247</v>
      </c>
      <c r="R13" s="18"/>
      <c r="S13" s="18"/>
      <c r="T13" s="18"/>
      <c r="U13" s="18"/>
      <c r="V13" s="18"/>
      <c r="W13" s="18"/>
      <c r="X13" s="87">
        <v>8</v>
      </c>
      <c r="Y13" s="769" t="s">
        <v>1974</v>
      </c>
      <c r="Z13" s="87" t="s">
        <v>1975</v>
      </c>
      <c r="AA13" s="87" t="s">
        <v>1247</v>
      </c>
      <c r="AB13" s="18"/>
      <c r="AC13" s="87">
        <v>8</v>
      </c>
      <c r="AD13" s="87" t="s">
        <v>1778</v>
      </c>
      <c r="AE13" s="87" t="s">
        <v>1779</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1641</v>
      </c>
      <c r="P14" s="87" t="s">
        <v>1642</v>
      </c>
      <c r="Q14" s="87" t="s">
        <v>1247</v>
      </c>
      <c r="R14" s="18"/>
      <c r="S14" s="18"/>
      <c r="T14" s="18"/>
      <c r="U14" s="18"/>
      <c r="V14" s="18"/>
      <c r="W14" s="18"/>
      <c r="X14" s="87">
        <v>9</v>
      </c>
      <c r="Y14" s="769" t="s">
        <v>1641</v>
      </c>
      <c r="Z14" s="87" t="s">
        <v>1642</v>
      </c>
      <c r="AA14" s="87" t="s">
        <v>1247</v>
      </c>
      <c r="AB14" s="18"/>
      <c r="AC14" s="87">
        <v>9</v>
      </c>
      <c r="AD14" s="87" t="s">
        <v>2462</v>
      </c>
      <c r="AE14" s="87" t="s">
        <v>2463</v>
      </c>
      <c r="AF14" s="87" t="s">
        <v>1247</v>
      </c>
    </row>
    <row r="15" spans="1:32" ht="12">
      <c r="A15" s="18"/>
      <c r="B15" s="18"/>
      <c r="C15" s="18"/>
      <c r="D15" s="18"/>
      <c r="E15" s="18"/>
      <c r="F15" s="18"/>
      <c r="G15" s="18"/>
      <c r="H15" s="18"/>
      <c r="I15" s="18"/>
      <c r="J15" s="18"/>
      <c r="K15" s="18"/>
      <c r="L15" s="18"/>
      <c r="M15" s="18"/>
      <c r="N15" s="87">
        <v>10</v>
      </c>
      <c r="O15" s="87" t="s">
        <v>2012</v>
      </c>
      <c r="P15" s="87" t="s">
        <v>2013</v>
      </c>
      <c r="Q15" s="87" t="s">
        <v>1247</v>
      </c>
      <c r="R15" s="18"/>
      <c r="S15" s="18"/>
      <c r="T15" s="18"/>
      <c r="U15" s="18"/>
      <c r="V15" s="18"/>
      <c r="W15" s="18"/>
      <c r="X15" s="87">
        <v>10</v>
      </c>
      <c r="Y15" s="769" t="s">
        <v>2012</v>
      </c>
      <c r="Z15" s="87" t="s">
        <v>2013</v>
      </c>
      <c r="AA15" s="87" t="s">
        <v>1247</v>
      </c>
      <c r="AB15" s="18"/>
      <c r="AC15" s="87">
        <v>10</v>
      </c>
      <c r="AD15" s="87" t="s">
        <v>1687</v>
      </c>
      <c r="AE15" s="87" t="s">
        <v>1688</v>
      </c>
      <c r="AF15" s="87" t="s">
        <v>1247</v>
      </c>
    </row>
    <row r="16" spans="1:32" ht="12">
      <c r="A16" s="18"/>
      <c r="B16" s="18"/>
      <c r="C16" s="18"/>
      <c r="D16" s="18"/>
      <c r="E16" s="18"/>
      <c r="F16" s="18"/>
      <c r="G16" s="18"/>
      <c r="H16" s="18"/>
      <c r="I16" s="18"/>
      <c r="J16" s="18"/>
      <c r="K16" s="18"/>
      <c r="L16" s="18"/>
      <c r="M16" s="18"/>
      <c r="N16" s="87">
        <v>11</v>
      </c>
      <c r="O16" s="87" t="s">
        <v>2033</v>
      </c>
      <c r="P16" s="87" t="s">
        <v>2034</v>
      </c>
      <c r="Q16" s="87" t="s">
        <v>1247</v>
      </c>
      <c r="R16" s="18"/>
      <c r="S16" s="18"/>
      <c r="T16" s="18"/>
      <c r="U16" s="18"/>
      <c r="V16" s="18"/>
      <c r="W16" s="18"/>
      <c r="X16" s="87">
        <v>11</v>
      </c>
      <c r="Y16" s="769" t="s">
        <v>2033</v>
      </c>
      <c r="Z16" s="87" t="s">
        <v>2034</v>
      </c>
      <c r="AA16" s="87" t="s">
        <v>1247</v>
      </c>
      <c r="AB16" s="18"/>
      <c r="AC16" s="87">
        <v>11</v>
      </c>
      <c r="AD16" s="87" t="s">
        <v>2418</v>
      </c>
      <c r="AE16" s="87" t="s">
        <v>2419</v>
      </c>
      <c r="AF16" s="87" t="s">
        <v>1247</v>
      </c>
    </row>
    <row r="17" spans="1:32" ht="12">
      <c r="A17" s="18"/>
      <c r="B17" s="18"/>
      <c r="C17" s="18"/>
      <c r="D17" s="18"/>
      <c r="E17" s="18"/>
      <c r="F17" s="18"/>
      <c r="G17" s="18"/>
      <c r="H17" s="18"/>
      <c r="I17" s="18"/>
      <c r="J17" s="18"/>
      <c r="K17" s="18"/>
      <c r="L17" s="18"/>
      <c r="M17" s="18"/>
      <c r="N17" s="87">
        <v>12</v>
      </c>
      <c r="O17" s="87" t="s">
        <v>2054</v>
      </c>
      <c r="P17" s="87" t="s">
        <v>2055</v>
      </c>
      <c r="Q17" s="87" t="s">
        <v>1247</v>
      </c>
      <c r="R17" s="18"/>
      <c r="S17" s="18"/>
      <c r="T17" s="18"/>
      <c r="U17" s="18"/>
      <c r="V17" s="18"/>
      <c r="W17" s="18"/>
      <c r="X17" s="87">
        <v>12</v>
      </c>
      <c r="Y17" s="769" t="s">
        <v>2054</v>
      </c>
      <c r="Z17" s="87" t="s">
        <v>2055</v>
      </c>
      <c r="AA17" s="87" t="s">
        <v>1247</v>
      </c>
      <c r="AB17" s="18"/>
      <c r="AC17" s="87">
        <v>12</v>
      </c>
      <c r="AD17" s="87" t="s">
        <v>2426</v>
      </c>
      <c r="AE17" s="87" t="s">
        <v>2427</v>
      </c>
      <c r="AF17" s="87" t="s">
        <v>1247</v>
      </c>
    </row>
    <row r="18" spans="1:32" ht="12">
      <c r="A18" s="18"/>
      <c r="B18" s="18"/>
      <c r="C18" s="18"/>
      <c r="D18" s="18"/>
      <c r="E18" s="18"/>
      <c r="F18" s="18"/>
      <c r="G18" s="18"/>
      <c r="H18" s="18"/>
      <c r="I18" s="18"/>
      <c r="J18" s="18"/>
      <c r="K18" s="18"/>
      <c r="L18" s="18"/>
      <c r="M18" s="18"/>
      <c r="N18" s="87">
        <v>13</v>
      </c>
      <c r="O18" s="87" t="s">
        <v>2075</v>
      </c>
      <c r="P18" s="87" t="s">
        <v>2076</v>
      </c>
      <c r="Q18" s="87" t="s">
        <v>1247</v>
      </c>
      <c r="R18" s="18"/>
      <c r="S18" s="18"/>
      <c r="T18" s="18"/>
      <c r="U18" s="18"/>
      <c r="V18" s="18"/>
      <c r="W18" s="18"/>
      <c r="X18" s="87">
        <v>13</v>
      </c>
      <c r="Y18" s="769" t="s">
        <v>2075</v>
      </c>
      <c r="Z18" s="87" t="s">
        <v>2076</v>
      </c>
      <c r="AA18" s="87" t="s">
        <v>1247</v>
      </c>
      <c r="AB18" s="18"/>
      <c r="AC18" s="87">
        <v>13</v>
      </c>
      <c r="AD18" s="87" t="s">
        <v>1735</v>
      </c>
      <c r="AE18" s="87" t="s">
        <v>1736</v>
      </c>
      <c r="AF18" s="87" t="s">
        <v>1247</v>
      </c>
    </row>
    <row r="19" spans="1:32" ht="12">
      <c r="A19" s="18"/>
      <c r="B19" s="18"/>
      <c r="C19" s="18"/>
      <c r="D19" s="18"/>
      <c r="E19" s="18"/>
      <c r="F19" s="18"/>
      <c r="G19" s="18"/>
      <c r="H19" s="18"/>
      <c r="I19" s="18"/>
      <c r="J19" s="18"/>
      <c r="K19" s="18"/>
      <c r="L19" s="18"/>
      <c r="M19" s="18"/>
      <c r="N19" s="87">
        <v>14</v>
      </c>
      <c r="O19" s="87" t="s">
        <v>2096</v>
      </c>
      <c r="P19" s="87" t="s">
        <v>2097</v>
      </c>
      <c r="Q19" s="87" t="s">
        <v>1247</v>
      </c>
      <c r="R19" s="18"/>
      <c r="S19" s="18"/>
      <c r="T19" s="18"/>
      <c r="U19" s="18"/>
      <c r="V19" s="18"/>
      <c r="W19" s="18"/>
      <c r="X19" s="87">
        <v>14</v>
      </c>
      <c r="Y19" s="769" t="s">
        <v>2096</v>
      </c>
      <c r="Z19" s="87" t="s">
        <v>2097</v>
      </c>
      <c r="AA19" s="87" t="s">
        <v>1247</v>
      </c>
      <c r="AB19" s="18"/>
      <c r="AC19" s="87">
        <v>14</v>
      </c>
      <c r="AD19" s="87" t="s">
        <v>2466</v>
      </c>
      <c r="AE19" s="87" t="s">
        <v>2467</v>
      </c>
      <c r="AF19" s="87" t="s">
        <v>1247</v>
      </c>
    </row>
    <row r="20" spans="1:32" ht="12">
      <c r="A20" s="18"/>
      <c r="B20" s="18"/>
      <c r="C20" s="18"/>
      <c r="D20" s="18"/>
      <c r="E20" s="18"/>
      <c r="F20" s="18"/>
      <c r="G20" s="18"/>
      <c r="H20" s="18"/>
      <c r="I20" s="18"/>
      <c r="J20" s="18"/>
      <c r="K20" s="18"/>
      <c r="L20" s="18"/>
      <c r="M20" s="18"/>
      <c r="N20" s="87">
        <v>15</v>
      </c>
      <c r="O20" s="87" t="s">
        <v>2117</v>
      </c>
      <c r="P20" s="87" t="s">
        <v>2118</v>
      </c>
      <c r="Q20" s="87" t="s">
        <v>1247</v>
      </c>
      <c r="R20" s="18"/>
      <c r="S20" s="18"/>
      <c r="T20" s="18"/>
      <c r="U20" s="18"/>
      <c r="V20" s="18"/>
      <c r="W20" s="18"/>
      <c r="X20" s="87">
        <v>15</v>
      </c>
      <c r="Y20" s="769" t="s">
        <v>2117</v>
      </c>
      <c r="Z20" s="87" t="s">
        <v>2118</v>
      </c>
      <c r="AA20" s="87" t="s">
        <v>1247</v>
      </c>
      <c r="AB20" s="18"/>
      <c r="AC20" s="87">
        <v>15</v>
      </c>
      <c r="AD20" s="87" t="s">
        <v>1827</v>
      </c>
      <c r="AE20" s="87" t="s">
        <v>1828</v>
      </c>
      <c r="AF20" s="87" t="s">
        <v>1247</v>
      </c>
    </row>
    <row r="21" spans="1:32" ht="12">
      <c r="A21" s="18"/>
      <c r="B21" s="18"/>
      <c r="C21" s="18"/>
      <c r="D21" s="18"/>
      <c r="E21" s="18"/>
      <c r="F21" s="18"/>
      <c r="G21" s="18"/>
      <c r="H21" s="18"/>
      <c r="I21" s="18"/>
      <c r="J21" s="18"/>
      <c r="K21" s="18"/>
      <c r="L21" s="18"/>
      <c r="M21" s="18"/>
      <c r="N21" s="87">
        <v>16</v>
      </c>
      <c r="O21" s="87" t="s">
        <v>1680</v>
      </c>
      <c r="P21" s="87" t="s">
        <v>1681</v>
      </c>
      <c r="Q21" s="87" t="s">
        <v>1247</v>
      </c>
      <c r="R21" s="18"/>
      <c r="S21" s="18"/>
      <c r="T21" s="18"/>
      <c r="U21" s="18"/>
      <c r="V21" s="18"/>
      <c r="W21" s="18"/>
      <c r="X21" s="87">
        <v>16</v>
      </c>
      <c r="Y21" s="769" t="s">
        <v>1680</v>
      </c>
      <c r="Z21" s="87" t="s">
        <v>1681</v>
      </c>
      <c r="AA21" s="87" t="s">
        <v>1247</v>
      </c>
      <c r="AB21" s="18"/>
      <c r="AC21" s="87">
        <v>16</v>
      </c>
      <c r="AD21" s="87" t="s">
        <v>2407</v>
      </c>
      <c r="AE21" s="87" t="s">
        <v>2354</v>
      </c>
      <c r="AF21" s="87" t="s">
        <v>1247</v>
      </c>
    </row>
    <row r="22" spans="1:32" ht="12">
      <c r="A22" s="18"/>
      <c r="B22" s="18"/>
      <c r="C22" s="18"/>
      <c r="D22" s="18"/>
      <c r="E22" s="18"/>
      <c r="F22" s="18"/>
      <c r="G22" s="18"/>
      <c r="H22" s="18"/>
      <c r="I22" s="18"/>
      <c r="J22" s="18"/>
      <c r="K22" s="18"/>
      <c r="L22" s="18"/>
      <c r="M22" s="18"/>
      <c r="N22" s="87">
        <v>17</v>
      </c>
      <c r="O22" s="87" t="s">
        <v>2155</v>
      </c>
      <c r="P22" s="87" t="s">
        <v>2156</v>
      </c>
      <c r="Q22" s="87" t="s">
        <v>1247</v>
      </c>
      <c r="R22" s="18"/>
      <c r="S22" s="18"/>
      <c r="T22" s="18"/>
      <c r="U22" s="18"/>
      <c r="V22" s="18"/>
      <c r="W22" s="18"/>
      <c r="X22" s="87">
        <v>17</v>
      </c>
      <c r="Y22" s="769" t="s">
        <v>2155</v>
      </c>
      <c r="Z22" s="87" t="s">
        <v>2156</v>
      </c>
      <c r="AA22" s="87" t="s">
        <v>1247</v>
      </c>
      <c r="AB22" s="18"/>
      <c r="AC22" s="87">
        <v>17</v>
      </c>
      <c r="AD22" s="87" t="s">
        <v>1822</v>
      </c>
      <c r="AE22" s="87" t="s">
        <v>1823</v>
      </c>
      <c r="AF22" s="87" t="s">
        <v>1247</v>
      </c>
    </row>
    <row r="23" spans="1:32" ht="12">
      <c r="A23" s="18"/>
      <c r="B23" s="18"/>
      <c r="C23" s="18"/>
      <c r="D23" s="18"/>
      <c r="E23" s="18"/>
      <c r="F23" s="18"/>
      <c r="G23" s="18"/>
      <c r="H23" s="18"/>
      <c r="I23" s="18"/>
      <c r="J23" s="18"/>
      <c r="K23" s="18"/>
      <c r="L23" s="18"/>
      <c r="M23" s="18"/>
      <c r="N23" s="87">
        <v>18</v>
      </c>
      <c r="O23" s="87" t="s">
        <v>1696</v>
      </c>
      <c r="P23" s="87" t="s">
        <v>1697</v>
      </c>
      <c r="Q23" s="87" t="s">
        <v>1247</v>
      </c>
      <c r="R23" s="18"/>
      <c r="S23" s="18"/>
      <c r="T23" s="18"/>
      <c r="U23" s="18"/>
      <c r="V23" s="18"/>
      <c r="W23" s="18"/>
      <c r="X23" s="87">
        <v>18</v>
      </c>
      <c r="Y23" s="769" t="s">
        <v>1696</v>
      </c>
      <c r="Z23" s="87" t="s">
        <v>1697</v>
      </c>
      <c r="AA23" s="87" t="s">
        <v>1247</v>
      </c>
      <c r="AB23" s="18"/>
      <c r="AC23" s="87">
        <v>18</v>
      </c>
      <c r="AD23" s="87" t="s">
        <v>1727</v>
      </c>
      <c r="AE23" s="87" t="s">
        <v>1728</v>
      </c>
      <c r="AF23" s="87" t="s">
        <v>1247</v>
      </c>
    </row>
    <row r="24" spans="1:32" ht="12">
      <c r="A24" s="18"/>
      <c r="B24" s="18"/>
      <c r="C24" s="18"/>
      <c r="D24" s="18"/>
      <c r="E24" s="18"/>
      <c r="F24" s="18"/>
      <c r="G24" s="18"/>
      <c r="H24" s="18"/>
      <c r="I24" s="18"/>
      <c r="J24" s="18"/>
      <c r="K24" s="18"/>
      <c r="L24" s="18"/>
      <c r="M24" s="18"/>
      <c r="N24" s="87">
        <v>19</v>
      </c>
      <c r="O24" s="87" t="s">
        <v>2193</v>
      </c>
      <c r="P24" s="87" t="s">
        <v>2194</v>
      </c>
      <c r="Q24" s="87" t="s">
        <v>1247</v>
      </c>
      <c r="R24" s="18"/>
      <c r="S24" s="18"/>
      <c r="T24" s="18"/>
      <c r="U24" s="18"/>
      <c r="V24" s="18"/>
      <c r="W24" s="18"/>
      <c r="X24" s="87">
        <v>19</v>
      </c>
      <c r="Y24" s="769" t="s">
        <v>2193</v>
      </c>
      <c r="Z24" s="87" t="s">
        <v>2194</v>
      </c>
      <c r="AA24" s="87" t="s">
        <v>1247</v>
      </c>
      <c r="AB24" s="18"/>
      <c r="AC24" s="87">
        <v>19</v>
      </c>
      <c r="AD24" s="87" t="s">
        <v>1763</v>
      </c>
      <c r="AE24" s="87" t="s">
        <v>1764</v>
      </c>
      <c r="AF24" s="87" t="s">
        <v>1247</v>
      </c>
    </row>
    <row r="25" spans="1:32" ht="12">
      <c r="A25" s="18"/>
      <c r="B25" s="18"/>
      <c r="C25" s="18"/>
      <c r="D25" s="18"/>
      <c r="E25" s="18"/>
      <c r="F25" s="18"/>
      <c r="G25" s="18"/>
      <c r="H25" s="18"/>
      <c r="I25" s="18"/>
      <c r="J25" s="18"/>
      <c r="K25" s="18"/>
      <c r="L25" s="18"/>
      <c r="M25" s="18"/>
      <c r="N25" s="87">
        <v>20</v>
      </c>
      <c r="O25" s="87" t="s">
        <v>2214</v>
      </c>
      <c r="P25" s="87" t="s">
        <v>2215</v>
      </c>
      <c r="Q25" s="87" t="s">
        <v>1247</v>
      </c>
      <c r="R25" s="18"/>
      <c r="S25" s="18"/>
      <c r="T25" s="18"/>
      <c r="U25" s="18"/>
      <c r="V25" s="18"/>
      <c r="W25" s="18"/>
      <c r="X25" s="87">
        <v>20</v>
      </c>
      <c r="Y25" s="769" t="s">
        <v>2214</v>
      </c>
      <c r="Z25" s="87" t="s">
        <v>2215</v>
      </c>
      <c r="AA25" s="87" t="s">
        <v>1247</v>
      </c>
      <c r="AB25" s="18"/>
      <c r="AC25" s="87">
        <v>20</v>
      </c>
      <c r="AD25" s="87" t="s">
        <v>1834</v>
      </c>
      <c r="AE25" s="87" t="s">
        <v>1835</v>
      </c>
      <c r="AF25" s="87" t="s">
        <v>1247</v>
      </c>
    </row>
    <row r="26" spans="1:32" ht="12">
      <c r="A26" s="18"/>
      <c r="B26" s="18"/>
      <c r="C26" s="18"/>
      <c r="D26" s="18"/>
      <c r="E26" s="18"/>
      <c r="F26" s="18"/>
      <c r="G26" s="18"/>
      <c r="H26" s="18"/>
      <c r="I26" s="18"/>
      <c r="J26" s="18"/>
      <c r="K26" s="18"/>
      <c r="L26" s="18"/>
      <c r="M26" s="18"/>
      <c r="N26" s="87">
        <v>21</v>
      </c>
      <c r="O26" s="87" t="s">
        <v>1673</v>
      </c>
      <c r="P26" s="87" t="s">
        <v>1674</v>
      </c>
      <c r="Q26" s="87" t="s">
        <v>1247</v>
      </c>
      <c r="R26" s="18"/>
      <c r="S26" s="18"/>
      <c r="T26" s="18"/>
      <c r="U26" s="18"/>
      <c r="V26" s="18"/>
      <c r="W26" s="18"/>
      <c r="X26" s="87">
        <v>21</v>
      </c>
      <c r="Y26" s="769" t="s">
        <v>1673</v>
      </c>
      <c r="Z26" s="87" t="s">
        <v>1674</v>
      </c>
      <c r="AA26" s="87" t="s">
        <v>1247</v>
      </c>
      <c r="AB26" s="18"/>
      <c r="AC26" s="87">
        <v>21</v>
      </c>
      <c r="AD26" s="87" t="s">
        <v>2430</v>
      </c>
      <c r="AE26" s="87" t="s">
        <v>2431</v>
      </c>
      <c r="AF26" s="87" t="s">
        <v>1247</v>
      </c>
    </row>
    <row r="27" spans="1:32" ht="12">
      <c r="A27" s="18"/>
      <c r="B27" s="18"/>
      <c r="C27" s="18"/>
      <c r="D27" s="18"/>
      <c r="E27" s="18"/>
      <c r="F27" s="18"/>
      <c r="G27" s="18"/>
      <c r="H27" s="18"/>
      <c r="I27" s="18"/>
      <c r="J27" s="18"/>
      <c r="K27" s="18"/>
      <c r="L27" s="18"/>
      <c r="M27" s="18"/>
      <c r="N27" s="87">
        <v>22</v>
      </c>
      <c r="O27" s="87" t="s">
        <v>2252</v>
      </c>
      <c r="P27" s="87" t="s">
        <v>2253</v>
      </c>
      <c r="Q27" s="87" t="s">
        <v>1247</v>
      </c>
      <c r="R27" s="18"/>
      <c r="S27" s="18"/>
      <c r="T27" s="18"/>
      <c r="U27" s="18"/>
      <c r="V27" s="18"/>
      <c r="W27" s="18"/>
      <c r="X27" s="87">
        <v>22</v>
      </c>
      <c r="Y27" s="769" t="s">
        <v>2252</v>
      </c>
      <c r="Z27" s="87" t="s">
        <v>2253</v>
      </c>
      <c r="AA27" s="87" t="s">
        <v>1247</v>
      </c>
      <c r="AB27" s="18"/>
      <c r="AC27" s="87">
        <v>22</v>
      </c>
      <c r="AD27" s="87" t="s">
        <v>2422</v>
      </c>
      <c r="AE27" s="87" t="s">
        <v>2423</v>
      </c>
      <c r="AF27" s="87" t="s">
        <v>1247</v>
      </c>
    </row>
    <row r="28" spans="1:32" ht="12">
      <c r="A28" s="18"/>
      <c r="B28" s="18"/>
      <c r="C28" s="18"/>
      <c r="D28" s="18"/>
      <c r="E28" s="18"/>
      <c r="F28" s="18"/>
      <c r="G28" s="18"/>
      <c r="H28" s="18"/>
      <c r="I28" s="18"/>
      <c r="J28" s="18"/>
      <c r="K28" s="18"/>
      <c r="L28" s="18"/>
      <c r="M28" s="18"/>
      <c r="N28" s="87">
        <v>23</v>
      </c>
      <c r="O28" s="87" t="s">
        <v>2273</v>
      </c>
      <c r="P28" s="87" t="s">
        <v>2274</v>
      </c>
      <c r="Q28" s="87" t="s">
        <v>1247</v>
      </c>
      <c r="R28" s="18"/>
      <c r="S28" s="18"/>
      <c r="T28" s="18"/>
      <c r="U28" s="18"/>
      <c r="V28" s="18"/>
      <c r="W28" s="18"/>
      <c r="X28" s="87">
        <v>23</v>
      </c>
      <c r="Y28" s="769" t="s">
        <v>2273</v>
      </c>
      <c r="Z28" s="87" t="s">
        <v>2274</v>
      </c>
      <c r="AA28" s="87" t="s">
        <v>1247</v>
      </c>
      <c r="AB28" s="18"/>
      <c r="AC28" s="87">
        <v>23</v>
      </c>
      <c r="AD28" s="87" t="s">
        <v>1683</v>
      </c>
      <c r="AE28" s="87" t="s">
        <v>1684</v>
      </c>
      <c r="AF28" s="87" t="s">
        <v>1247</v>
      </c>
    </row>
    <row r="29" spans="1:32" ht="12">
      <c r="A29" s="18"/>
      <c r="B29" s="18"/>
      <c r="C29" s="18"/>
      <c r="D29" s="18"/>
      <c r="E29" s="18"/>
      <c r="F29" s="18"/>
      <c r="G29" s="18"/>
      <c r="H29" s="18"/>
      <c r="I29" s="18"/>
      <c r="J29" s="18"/>
      <c r="K29" s="18"/>
      <c r="L29" s="18"/>
      <c r="M29" s="18"/>
      <c r="N29" s="87">
        <v>24</v>
      </c>
      <c r="O29" s="87" t="s">
        <v>2294</v>
      </c>
      <c r="P29" s="87" t="s">
        <v>2295</v>
      </c>
      <c r="Q29" s="87" t="s">
        <v>1247</v>
      </c>
      <c r="R29" s="18"/>
      <c r="S29" s="18"/>
      <c r="T29" s="18"/>
      <c r="U29" s="18"/>
      <c r="V29" s="18"/>
      <c r="W29" s="18"/>
      <c r="X29" s="87">
        <v>24</v>
      </c>
      <c r="Y29" s="769" t="s">
        <v>2294</v>
      </c>
      <c r="Z29" s="87" t="s">
        <v>2295</v>
      </c>
      <c r="AA29" s="87" t="s">
        <v>1247</v>
      </c>
      <c r="AB29" s="18"/>
      <c r="AC29" s="87">
        <v>24</v>
      </c>
      <c r="AD29" s="87" t="s">
        <v>1759</v>
      </c>
      <c r="AE29" s="87" t="s">
        <v>1760</v>
      </c>
      <c r="AF29" s="87" t="s">
        <v>1247</v>
      </c>
    </row>
    <row r="30" spans="1:32" ht="12">
      <c r="A30" s="18"/>
      <c r="B30" s="18"/>
      <c r="C30" s="18"/>
      <c r="D30" s="18"/>
      <c r="E30" s="18"/>
      <c r="F30" s="18"/>
      <c r="G30" s="18"/>
      <c r="H30" s="18"/>
      <c r="I30" s="18"/>
      <c r="J30" s="18"/>
      <c r="K30" s="18"/>
      <c r="L30" s="18"/>
      <c r="M30" s="18"/>
      <c r="N30" s="87">
        <v>25</v>
      </c>
      <c r="O30" s="87" t="s">
        <v>2315</v>
      </c>
      <c r="P30" s="87" t="s">
        <v>2316</v>
      </c>
      <c r="Q30" s="87" t="s">
        <v>1247</v>
      </c>
      <c r="R30" s="18"/>
      <c r="S30" s="18"/>
      <c r="T30" s="18"/>
      <c r="U30" s="18"/>
      <c r="V30" s="18"/>
      <c r="W30" s="18"/>
      <c r="X30" s="87">
        <v>25</v>
      </c>
      <c r="Y30" s="769" t="s">
        <v>2315</v>
      </c>
      <c r="Z30" s="87" t="s">
        <v>2316</v>
      </c>
      <c r="AA30" s="87" t="s">
        <v>1247</v>
      </c>
      <c r="AB30" s="18"/>
      <c r="AC30" s="87">
        <v>25</v>
      </c>
      <c r="AD30" s="87" t="s">
        <v>2214</v>
      </c>
      <c r="AE30" s="87" t="s">
        <v>2215</v>
      </c>
      <c r="AF30" s="87" t="s">
        <v>1247</v>
      </c>
    </row>
    <row r="31" spans="1:32" ht="12">
      <c r="A31" s="18"/>
      <c r="B31" s="18"/>
      <c r="C31" s="18"/>
      <c r="D31" s="18"/>
      <c r="E31" s="18"/>
      <c r="F31" s="18"/>
      <c r="G31" s="18"/>
      <c r="H31" s="18"/>
      <c r="I31" s="18"/>
      <c r="J31" s="18"/>
      <c r="K31" s="18"/>
      <c r="L31" s="18"/>
      <c r="M31" s="18"/>
      <c r="N31" s="87">
        <v>26</v>
      </c>
      <c r="O31" s="87" t="s">
        <v>1645</v>
      </c>
      <c r="P31" s="87" t="s">
        <v>1646</v>
      </c>
      <c r="Q31" s="87" t="s">
        <v>1247</v>
      </c>
      <c r="R31" s="18"/>
      <c r="S31" s="18"/>
      <c r="T31" s="18"/>
      <c r="U31" s="18"/>
      <c r="V31" s="18"/>
      <c r="W31" s="18"/>
      <c r="X31" s="87">
        <v>26</v>
      </c>
      <c r="Y31" s="769" t="s">
        <v>1645</v>
      </c>
      <c r="Z31" s="87" t="s">
        <v>1646</v>
      </c>
      <c r="AA31" s="87" t="s">
        <v>1247</v>
      </c>
      <c r="AB31" s="18"/>
      <c r="AC31" s="87">
        <v>26</v>
      </c>
      <c r="AD31" s="87" t="s">
        <v>1831</v>
      </c>
      <c r="AE31" s="87" t="s">
        <v>1826</v>
      </c>
      <c r="AF31" s="87" t="s">
        <v>1247</v>
      </c>
    </row>
    <row r="32" spans="1:32" ht="12">
      <c r="A32" s="18"/>
      <c r="B32" s="18"/>
      <c r="C32" s="18"/>
      <c r="D32" s="18"/>
      <c r="E32" s="18"/>
      <c r="F32" s="18"/>
      <c r="G32" s="18"/>
      <c r="H32" s="18"/>
      <c r="I32" s="18"/>
      <c r="J32" s="18"/>
      <c r="K32" s="18"/>
      <c r="L32" s="18"/>
      <c r="M32" s="18"/>
      <c r="N32" s="87">
        <v>27</v>
      </c>
      <c r="O32" s="87" t="s">
        <v>2353</v>
      </c>
      <c r="P32" s="87" t="s">
        <v>2354</v>
      </c>
      <c r="Q32" s="87" t="s">
        <v>1247</v>
      </c>
      <c r="R32" s="18"/>
      <c r="S32" s="18"/>
      <c r="T32" s="18"/>
      <c r="U32" s="18"/>
      <c r="V32" s="18"/>
      <c r="W32" s="18"/>
      <c r="X32" s="87">
        <v>27</v>
      </c>
      <c r="Y32" s="769" t="s">
        <v>2353</v>
      </c>
      <c r="Z32" s="87" t="s">
        <v>2354</v>
      </c>
      <c r="AA32" s="87" t="s">
        <v>1247</v>
      </c>
      <c r="AB32" s="18"/>
      <c r="AC32" s="87">
        <v>27</v>
      </c>
      <c r="AD32" s="87" t="s">
        <v>2454</v>
      </c>
      <c r="AE32" s="87" t="s">
        <v>2455</v>
      </c>
      <c r="AF32" s="87" t="s">
        <v>1247</v>
      </c>
    </row>
    <row r="33" spans="1:32" ht="12">
      <c r="A33" s="18"/>
      <c r="B33" s="18"/>
      <c r="C33" s="18"/>
      <c r="D33" s="18"/>
      <c r="E33" s="18"/>
      <c r="F33" s="18"/>
      <c r="G33" s="18"/>
      <c r="H33" s="18"/>
      <c r="I33" s="18"/>
      <c r="J33" s="18"/>
      <c r="K33" s="18"/>
      <c r="L33" s="18"/>
      <c r="M33" s="18"/>
      <c r="N33" s="87">
        <v>28</v>
      </c>
      <c r="O33" s="87" t="s">
        <v>1670</v>
      </c>
      <c r="P33" s="87" t="s">
        <v>1671</v>
      </c>
      <c r="Q33" s="87" t="s">
        <v>1247</v>
      </c>
      <c r="R33" s="18"/>
      <c r="S33" s="18"/>
      <c r="T33" s="18"/>
      <c r="U33" s="18"/>
      <c r="V33" s="18"/>
      <c r="W33" s="18"/>
      <c r="X33" s="87">
        <v>28</v>
      </c>
      <c r="Y33" s="769" t="s">
        <v>1670</v>
      </c>
      <c r="Z33" s="87" t="s">
        <v>1671</v>
      </c>
      <c r="AA33" s="87" t="s">
        <v>1247</v>
      </c>
      <c r="AB33" s="18"/>
      <c r="AC33" s="87">
        <v>28</v>
      </c>
      <c r="AD33" s="87" t="s">
        <v>1747</v>
      </c>
      <c r="AE33" s="87" t="s">
        <v>1748</v>
      </c>
      <c r="AF33" s="87" t="s">
        <v>1247</v>
      </c>
    </row>
    <row r="34" spans="1:32" ht="12">
      <c r="A34" s="18"/>
      <c r="B34" s="18"/>
      <c r="C34" s="18"/>
      <c r="D34" s="18"/>
      <c r="E34" s="18"/>
      <c r="F34" s="18"/>
      <c r="G34" s="18"/>
      <c r="H34" s="18"/>
      <c r="I34" s="18"/>
      <c r="J34" s="18"/>
      <c r="K34" s="18"/>
      <c r="L34" s="18"/>
      <c r="M34" s="18"/>
      <c r="N34" s="87">
        <v>29</v>
      </c>
      <c r="O34" s="87" t="s">
        <v>1699</v>
      </c>
      <c r="P34" s="87" t="s">
        <v>1700</v>
      </c>
      <c r="Q34" s="87" t="s">
        <v>1247</v>
      </c>
      <c r="R34" s="18"/>
      <c r="S34" s="18"/>
      <c r="T34" s="18"/>
      <c r="U34" s="18"/>
      <c r="V34" s="18"/>
      <c r="W34" s="18"/>
      <c r="X34" s="87">
        <v>29</v>
      </c>
      <c r="Y34" s="769" t="s">
        <v>1699</v>
      </c>
      <c r="Z34" s="87" t="s">
        <v>1700</v>
      </c>
      <c r="AA34" s="87" t="s">
        <v>1247</v>
      </c>
      <c r="AB34" s="18"/>
      <c r="AC34" s="87">
        <v>29</v>
      </c>
      <c r="AD34" s="87" t="s">
        <v>1691</v>
      </c>
      <c r="AE34" s="87" t="s">
        <v>1692</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1719</v>
      </c>
      <c r="AE35" s="87" t="s">
        <v>1720</v>
      </c>
      <c r="AF35" s="87" t="s">
        <v>1247</v>
      </c>
    </row>
    <row r="36" spans="1:32" ht="12">
      <c r="A36" s="18"/>
      <c r="B36" s="18"/>
      <c r="C36" s="18"/>
      <c r="D36" s="18"/>
      <c r="E36" s="18"/>
      <c r="F36" s="18"/>
      <c r="G36" s="18"/>
      <c r="H36" s="18"/>
      <c r="I36" s="18"/>
      <c r="J36" s="18"/>
      <c r="K36" s="18"/>
      <c r="L36" s="18"/>
      <c r="M36" s="18"/>
      <c r="N36" s="87">
        <v>31</v>
      </c>
      <c r="O36" s="87" t="s">
        <v>2483</v>
      </c>
      <c r="P36" s="87" t="s">
        <v>2484</v>
      </c>
      <c r="Q36" s="87" t="s">
        <v>1245</v>
      </c>
      <c r="R36" s="18"/>
      <c r="S36" s="18"/>
      <c r="T36" s="18"/>
      <c r="U36" s="18"/>
      <c r="V36" s="18"/>
      <c r="W36" s="18"/>
      <c r="X36" s="87">
        <v>31</v>
      </c>
      <c r="Y36" s="769">
        <v>0</v>
      </c>
      <c r="Z36" s="87">
        <v>0</v>
      </c>
      <c r="AA36" s="87">
        <v>0</v>
      </c>
      <c r="AB36" s="18"/>
      <c r="AC36" s="87">
        <v>31</v>
      </c>
      <c r="AD36" s="87" t="s">
        <v>1790</v>
      </c>
      <c r="AE36" s="87" t="s">
        <v>1791</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1767</v>
      </c>
      <c r="AE37" s="87" t="s">
        <v>1678</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1802</v>
      </c>
      <c r="AE38" s="87" t="s">
        <v>1803</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1774</v>
      </c>
      <c r="AE39" s="87" t="s">
        <v>1775</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2478</v>
      </c>
      <c r="AE40" s="87" t="s">
        <v>2479</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2054</v>
      </c>
      <c r="AE41" s="87" t="s">
        <v>2055</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1731</v>
      </c>
      <c r="AE42" s="87" t="s">
        <v>1732</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1806</v>
      </c>
      <c r="AE43" s="87" t="s">
        <v>1807</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1751</v>
      </c>
      <c r="AE44" s="87" t="s">
        <v>1752</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1715</v>
      </c>
      <c r="AE45" s="87" t="s">
        <v>1716</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2438</v>
      </c>
      <c r="AE46" s="87" t="s">
        <v>2439</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1739</v>
      </c>
      <c r="AE47" s="87" t="s">
        <v>1740</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2450</v>
      </c>
      <c r="AE48" s="87" t="s">
        <v>2451</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1743</v>
      </c>
      <c r="AE49" s="87" t="s">
        <v>1744</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1782</v>
      </c>
      <c r="AE50" s="87" t="s">
        <v>1783</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2414</v>
      </c>
      <c r="AE51" s="87" t="s">
        <v>2415</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2442</v>
      </c>
      <c r="AE52" s="87" t="s">
        <v>2443</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1818</v>
      </c>
      <c r="AE53" s="87" t="s">
        <v>1819</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1637</v>
      </c>
      <c r="AE54" s="87" t="s">
        <v>1638</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1839</v>
      </c>
      <c r="AE55" s="87" t="s">
        <v>1840</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1814</v>
      </c>
      <c r="AE56" s="87" t="s">
        <v>1815</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2410</v>
      </c>
      <c r="AE57" s="87" t="s">
        <v>2411</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1794</v>
      </c>
      <c r="AE58" s="87" t="s">
        <v>1795</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1770</v>
      </c>
      <c r="AE59" s="87" t="s">
        <v>1771</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2474</v>
      </c>
      <c r="AE60" s="87" t="s">
        <v>2475</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2458</v>
      </c>
      <c r="AE61" s="87" t="s">
        <v>2459</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1755</v>
      </c>
      <c r="AE62" s="87" t="s">
        <v>1756</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2470</v>
      </c>
      <c r="AE63" s="87" t="s">
        <v>2471</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2012</v>
      </c>
      <c r="AE64" s="87" t="s">
        <v>2013</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1786</v>
      </c>
      <c r="AE65" s="87" t="s">
        <v>1787</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07</v>
      </c>
      <c r="I4" s="80" t="str">
        <f>HLOOKUP(I3,比較地域マスタ!$E$5:$L$6,2,0)</f>
        <v>福島県</v>
      </c>
      <c r="J4" s="80" t="str">
        <f>HLOOKUP(J3,比較地域マスタ!$E$5:$L$6,2,0)</f>
        <v>下郷町</v>
      </c>
      <c r="K4" s="80" t="str">
        <f>HLOOKUP(K3,比較地域マスタ!$E$5:$L$6,2,0)</f>
        <v>07362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下郷町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8.0160031010183594</v>
      </c>
      <c r="BB5" s="34"/>
      <c r="BC5" s="19"/>
      <c r="BD5" s="364">
        <f>AC35</f>
        <v>9.4822543715677305</v>
      </c>
      <c r="BE5" s="34"/>
      <c r="BF5" s="19"/>
      <c r="BG5" s="364">
        <f>AK35</f>
        <v>6.7025701959186348</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4.1115246172254327</v>
      </c>
      <c r="BA6" s="19"/>
      <c r="BB6" s="34"/>
      <c r="BC6" s="364">
        <f>AC36</f>
        <v>4.6208619362447392</v>
      </c>
      <c r="BD6" s="19"/>
      <c r="BE6" s="34"/>
      <c r="BF6" s="364">
        <f>AK36</f>
        <v>3.6034800409280532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1.8105235387719532</v>
      </c>
      <c r="BA7" s="19"/>
      <c r="BB7" s="34"/>
      <c r="BC7" s="364">
        <f>AC37</f>
        <v>0.99137062187396252</v>
      </c>
      <c r="BD7" s="19"/>
      <c r="BE7" s="34"/>
      <c r="BF7" s="364">
        <f t="shared" ref="BF7:BF8" si="0">AK37</f>
        <v>1.0064764687890593</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2.0939549450209731</v>
      </c>
      <c r="BA8" s="19"/>
      <c r="BB8" s="34"/>
      <c r="BC8" s="364">
        <f>AC38</f>
        <v>3.8700218134490285</v>
      </c>
      <c r="BD8" s="19"/>
      <c r="BE8" s="34"/>
      <c r="BF8" s="364">
        <f t="shared" si="0"/>
        <v>2.0926136862015223</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45.093266174894801</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8.0336510119392219</v>
      </c>
      <c r="BA9" s="364">
        <f>AZ9</f>
        <v>8.0336510119392219</v>
      </c>
      <c r="BB9" s="34"/>
      <c r="BC9" s="364">
        <f>AC39</f>
        <v>9.2400972927261353</v>
      </c>
      <c r="BD9" s="364">
        <f>AC39</f>
        <v>9.2400972927261353</v>
      </c>
      <c r="BE9" s="34"/>
      <c r="BF9" s="364">
        <f>AK39</f>
        <v>5.7576285267492135</v>
      </c>
      <c r="BG9" s="364">
        <f>AK39</f>
        <v>5.7576285267492135</v>
      </c>
      <c r="BH9" s="34"/>
    </row>
    <row r="10" spans="1:62" ht="17.100000000000001" customHeight="1" thickBot="1">
      <c r="B10" s="366"/>
      <c r="C10" s="367"/>
      <c r="D10" s="369"/>
      <c r="E10" s="369"/>
      <c r="F10" s="369"/>
      <c r="G10" s="368"/>
      <c r="H10" s="368"/>
      <c r="I10" s="369"/>
      <c r="J10" s="370"/>
      <c r="K10" s="377"/>
      <c r="L10" s="286" t="s">
        <v>31</v>
      </c>
      <c r="M10" s="286"/>
      <c r="N10" s="622"/>
      <c r="O10" s="1025">
        <f>SUM(O11:O13)</f>
        <v>8.0160031010183594</v>
      </c>
      <c r="P10" s="501">
        <f t="shared" ref="P10:P22" si="1">O10/$O$9</f>
        <v>0.1777649698278273</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10.513934256631305</v>
      </c>
      <c r="BA10" s="364">
        <f>AZ10</f>
        <v>10.513934256631305</v>
      </c>
      <c r="BB10" s="34"/>
      <c r="BC10" s="364">
        <f>AC40</f>
        <v>11.053209314072873</v>
      </c>
      <c r="BD10" s="364">
        <f>AC40</f>
        <v>11.053209314072873</v>
      </c>
      <c r="BE10" s="34"/>
      <c r="BF10" s="364">
        <f>AK40</f>
        <v>7.9111388069669735</v>
      </c>
      <c r="BG10" s="364">
        <f>AK40</f>
        <v>7.9111388069669735</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4.1115246172254327</v>
      </c>
      <c r="P11" s="502">
        <f t="shared" si="1"/>
        <v>9.1178239369018713E-2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17.436396983316843</v>
      </c>
      <c r="BB11" s="34"/>
      <c r="BC11" s="364"/>
      <c r="BD11" s="364">
        <f>AC41</f>
        <v>15.160189838346154</v>
      </c>
      <c r="BE11" s="34"/>
      <c r="BF11" s="19"/>
      <c r="BG11" s="364">
        <f>AK41</f>
        <v>12.458491163746279</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1.8105235387719532</v>
      </c>
      <c r="P12" s="502">
        <f t="shared" si="1"/>
        <v>4.0150640934941702E-2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17.004846052121476</v>
      </c>
      <c r="BA12" s="19"/>
      <c r="BB12" s="34"/>
      <c r="BC12" s="364">
        <f>AC42</f>
        <v>14.669442006384156</v>
      </c>
      <c r="BD12" s="19"/>
      <c r="BE12" s="34"/>
      <c r="BF12" s="364">
        <f>AK42</f>
        <v>12.142892424627371</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2.0939549450209731</v>
      </c>
      <c r="P13" s="502">
        <f t="shared" si="1"/>
        <v>4.643608952386688E-2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0.43155093119536714</v>
      </c>
      <c r="BA13" s="19"/>
      <c r="BB13" s="34"/>
      <c r="BC13" s="364">
        <f>AC45</f>
        <v>0.49074783196199917</v>
      </c>
      <c r="BD13" s="19"/>
      <c r="BE13" s="34"/>
      <c r="BF13" s="364">
        <f>AK45</f>
        <v>0.31559873911890729</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8.0336510119392219</v>
      </c>
      <c r="P14" s="501">
        <f t="shared" si="1"/>
        <v>0.17815633449084406</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10.513934256631305</v>
      </c>
      <c r="P15" s="501">
        <f t="shared" si="1"/>
        <v>0.23315974087689453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1.09328082198907</v>
      </c>
      <c r="BA15" s="364">
        <f>AZ15</f>
        <v>1.09328082198907</v>
      </c>
      <c r="BB15" s="34"/>
      <c r="BC15" s="364">
        <f>AC47</f>
        <v>0.71630731367417466</v>
      </c>
      <c r="BD15" s="364">
        <f>AC47</f>
        <v>0.71630731367417466</v>
      </c>
      <c r="BE15" s="34"/>
      <c r="BF15" s="364">
        <f>AK47</f>
        <v>0.38932001040772529</v>
      </c>
      <c r="BG15" s="364">
        <f>AK47</f>
        <v>0.38932001040772529</v>
      </c>
      <c r="BH15" s="34"/>
    </row>
    <row r="16" spans="1:62" ht="17.100000000000001" customHeight="1" thickBot="1">
      <c r="B16" s="366"/>
      <c r="C16" s="367"/>
      <c r="D16" s="369"/>
      <c r="E16" s="369"/>
      <c r="F16" s="369"/>
      <c r="G16" s="368"/>
      <c r="H16" s="368"/>
      <c r="I16" s="369"/>
      <c r="J16" s="370"/>
      <c r="K16" s="378"/>
      <c r="L16" s="286" t="s">
        <v>44</v>
      </c>
      <c r="M16" s="387"/>
      <c r="N16" s="388"/>
      <c r="O16" s="1025">
        <f>SUM(O18:O21)</f>
        <v>17.436396983316843</v>
      </c>
      <c r="P16" s="501">
        <f t="shared" si="1"/>
        <v>0.38667407492040073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17.004846052121476</v>
      </c>
      <c r="P17" s="502">
        <f t="shared" si="1"/>
        <v>0.37710388921858012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7.5509586570171381</v>
      </c>
      <c r="P18" s="502">
        <f t="shared" si="1"/>
        <v>0.16745202327395514</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9.4538873951043367</v>
      </c>
      <c r="P19" s="502">
        <f t="shared" si="1"/>
        <v>0.20965186594462498</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0.43155093119536714</v>
      </c>
      <c r="P20" s="502">
        <f t="shared" si="1"/>
        <v>9.5701857018205654E-3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1.09328082198907</v>
      </c>
      <c r="P22" s="679">
        <f t="shared" si="1"/>
        <v>2.4244879884033385E-2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6.8757148383804507</v>
      </c>
      <c r="AZ22" s="364">
        <f t="shared" si="3"/>
        <v>10.48418813353349</v>
      </c>
      <c r="BA22" s="364">
        <f t="shared" si="3"/>
        <v>9.9966321334876156</v>
      </c>
      <c r="BB22" s="364">
        <f t="shared" si="3"/>
        <v>9.3109072134992559</v>
      </c>
      <c r="BC22" s="364">
        <f t="shared" si="3"/>
        <v>11.318291188913333</v>
      </c>
      <c r="BD22" s="364">
        <f t="shared" si="3"/>
        <v>9.4822543715677305</v>
      </c>
      <c r="BE22" s="364">
        <f t="shared" si="3"/>
        <v>8.5121465494429689</v>
      </c>
      <c r="BF22" s="364">
        <f t="shared" si="3"/>
        <v>8.8221568617527346</v>
      </c>
      <c r="BG22" s="364">
        <f t="shared" si="3"/>
        <v>10.350728972812584</v>
      </c>
      <c r="BH22" s="364">
        <f t="shared" si="3"/>
        <v>9.8650327292260336</v>
      </c>
      <c r="BI22" s="364">
        <f t="shared" si="3"/>
        <v>9.5834913065999174</v>
      </c>
      <c r="BJ22" s="364">
        <f t="shared" si="3"/>
        <v>9.3156885279519308</v>
      </c>
      <c r="BK22" s="364">
        <f t="shared" si="3"/>
        <v>7.5372162149157287</v>
      </c>
      <c r="BL22" s="364">
        <f t="shared" si="3"/>
        <v>6.7025701959186348</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7.9916212623456984</v>
      </c>
      <c r="AZ23" s="399">
        <f t="shared" ref="AZ23:BL23" si="4">Y39</f>
        <v>8.3835959369035677</v>
      </c>
      <c r="BA23" s="399">
        <f t="shared" si="4"/>
        <v>8.1762705712828296</v>
      </c>
      <c r="BB23" s="399">
        <f t="shared" si="4"/>
        <v>9.5155701671212878</v>
      </c>
      <c r="BC23" s="399">
        <f t="shared" si="4"/>
        <v>10.706166637368737</v>
      </c>
      <c r="BD23" s="399">
        <f t="shared" si="4"/>
        <v>9.2400972927261353</v>
      </c>
      <c r="BE23" s="399">
        <f t="shared" si="4"/>
        <v>9.5379496798798797</v>
      </c>
      <c r="BF23" s="399">
        <f t="shared" si="4"/>
        <v>9.3834222433564793</v>
      </c>
      <c r="BG23" s="399">
        <f t="shared" si="4"/>
        <v>6.855288265839838</v>
      </c>
      <c r="BH23" s="399">
        <f t="shared" si="4"/>
        <v>6.3540464241667642</v>
      </c>
      <c r="BI23" s="399">
        <f t="shared" si="4"/>
        <v>6.7394513879266382</v>
      </c>
      <c r="BJ23" s="399">
        <f t="shared" si="4"/>
        <v>6.7472043083641422</v>
      </c>
      <c r="BK23" s="399">
        <f t="shared" si="4"/>
        <v>5.2771850762228665</v>
      </c>
      <c r="BL23" s="399">
        <f t="shared" si="4"/>
        <v>5.7576285267492135</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10.070921035776632</v>
      </c>
      <c r="AZ24" s="364">
        <f t="shared" ref="AZ24:BL24" si="5">Y40</f>
        <v>9.1587494523818958</v>
      </c>
      <c r="BA24" s="364">
        <f t="shared" si="5"/>
        <v>9.0897644823324786</v>
      </c>
      <c r="BB24" s="364">
        <f t="shared" si="5"/>
        <v>10.630074023584674</v>
      </c>
      <c r="BC24" s="364">
        <f t="shared" si="5"/>
        <v>11.287983529661902</v>
      </c>
      <c r="BD24" s="364">
        <f t="shared" si="5"/>
        <v>11.053209314072873</v>
      </c>
      <c r="BE24" s="364">
        <f t="shared" si="5"/>
        <v>10.80524870931721</v>
      </c>
      <c r="BF24" s="364">
        <f t="shared" si="5"/>
        <v>9.9829385631740006</v>
      </c>
      <c r="BG24" s="364">
        <f t="shared" si="5"/>
        <v>9.2680244252002097</v>
      </c>
      <c r="BH24" s="364">
        <f t="shared" si="5"/>
        <v>9.6595034420870736</v>
      </c>
      <c r="BI24" s="364">
        <f t="shared" si="5"/>
        <v>8.8663647632544631</v>
      </c>
      <c r="BJ24" s="364">
        <f t="shared" si="5"/>
        <v>8.5448918268012442</v>
      </c>
      <c r="BK24" s="364">
        <f t="shared" si="5"/>
        <v>7.5219515305821858</v>
      </c>
      <c r="BL24" s="364">
        <f t="shared" si="5"/>
        <v>7.9111388069669735</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15.841370137004727</v>
      </c>
      <c r="AZ25" s="364">
        <f t="shared" ref="AZ25:BL25" si="6">Y41</f>
        <v>15.455207354274199</v>
      </c>
      <c r="BA25" s="364">
        <f t="shared" si="6"/>
        <v>15.565908832691457</v>
      </c>
      <c r="BB25" s="364">
        <f t="shared" si="6"/>
        <v>15.270303787568013</v>
      </c>
      <c r="BC25" s="364">
        <f t="shared" si="6"/>
        <v>15.348630014372544</v>
      </c>
      <c r="BD25" s="364">
        <f t="shared" si="6"/>
        <v>15.160189838346154</v>
      </c>
      <c r="BE25" s="364">
        <f t="shared" si="6"/>
        <v>14.967982420170337</v>
      </c>
      <c r="BF25" s="364">
        <f t="shared" si="6"/>
        <v>14.799341826438933</v>
      </c>
      <c r="BG25" s="364">
        <f t="shared" si="6"/>
        <v>14.65003815796382</v>
      </c>
      <c r="BH25" s="364">
        <f t="shared" si="6"/>
        <v>14.356887358673362</v>
      </c>
      <c r="BI25" s="364">
        <f t="shared" si="6"/>
        <v>13.969624399207273</v>
      </c>
      <c r="BJ25" s="364">
        <f t="shared" si="6"/>
        <v>13.493166477752203</v>
      </c>
      <c r="BK25" s="364">
        <f t="shared" si="6"/>
        <v>12.451080060112318</v>
      </c>
      <c r="BL25" s="364">
        <f t="shared" si="6"/>
        <v>12.458491163746279</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0.86550654049203157</v>
      </c>
      <c r="AZ26" s="364">
        <f t="shared" si="7"/>
        <v>0.68505087488022398</v>
      </c>
      <c r="BA26" s="364">
        <f t="shared" si="7"/>
        <v>0.71599639467488252</v>
      </c>
      <c r="BB26" s="364">
        <f t="shared" si="7"/>
        <v>0.69684704832</v>
      </c>
      <c r="BC26" s="364">
        <f t="shared" si="7"/>
        <v>0.92468785693767652</v>
      </c>
      <c r="BD26" s="364">
        <f t="shared" si="7"/>
        <v>0.71630731367417466</v>
      </c>
      <c r="BE26" s="364">
        <f t="shared" si="7"/>
        <v>1.4629849478271448</v>
      </c>
      <c r="BF26" s="364">
        <f t="shared" si="7"/>
        <v>1.0313857569725973</v>
      </c>
      <c r="BG26" s="364">
        <f t="shared" si="7"/>
        <v>0.53669215909021273</v>
      </c>
      <c r="BH26" s="364">
        <f t="shared" si="7"/>
        <v>0.80208946645073842</v>
      </c>
      <c r="BI26" s="364">
        <f t="shared" si="7"/>
        <v>0.49145210599862249</v>
      </c>
      <c r="BJ26" s="364">
        <f t="shared" si="7"/>
        <v>0.79331450360570654</v>
      </c>
      <c r="BK26" s="364">
        <f t="shared" si="7"/>
        <v>0.60779345219873526</v>
      </c>
      <c r="BL26" s="364">
        <f t="shared" si="7"/>
        <v>0.38932001040772529</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41.645133813999543</v>
      </c>
      <c r="AZ27" s="364">
        <f t="shared" si="8"/>
        <v>44.166791751973378</v>
      </c>
      <c r="BA27" s="364">
        <f t="shared" si="8"/>
        <v>43.544572414469258</v>
      </c>
      <c r="BB27" s="364">
        <f t="shared" si="8"/>
        <v>45.423702240093235</v>
      </c>
      <c r="BC27" s="364">
        <f t="shared" si="8"/>
        <v>49.585759227254194</v>
      </c>
      <c r="BD27" s="364">
        <f t="shared" si="8"/>
        <v>45.652058130387069</v>
      </c>
      <c r="BE27" s="364">
        <f t="shared" si="8"/>
        <v>45.286312306637541</v>
      </c>
      <c r="BF27" s="364">
        <f t="shared" si="8"/>
        <v>44.019245251694748</v>
      </c>
      <c r="BG27" s="364">
        <f t="shared" si="8"/>
        <v>41.660771980906667</v>
      </c>
      <c r="BH27" s="364">
        <f t="shared" si="8"/>
        <v>41.037559420603969</v>
      </c>
      <c r="BI27" s="364">
        <f t="shared" si="8"/>
        <v>39.650383962986915</v>
      </c>
      <c r="BJ27" s="364">
        <f t="shared" si="8"/>
        <v>38.894265644475226</v>
      </c>
      <c r="BK27" s="364">
        <f t="shared" si="8"/>
        <v>33.395226334031832</v>
      </c>
      <c r="BL27" s="364">
        <f t="shared" si="8"/>
        <v>33.219148703788825</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45.652058130387069</v>
      </c>
      <c r="P30" s="500">
        <f>P31+P35+P36+P37+P43</f>
        <v>0.99999999999999989</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9.4822543715677305</v>
      </c>
      <c r="P31" s="501">
        <f t="shared" ref="P31:P43" si="9">O31/$O$30</f>
        <v>0.20770705111444082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4.6208619362447392</v>
      </c>
      <c r="P32" s="502">
        <f t="shared" si="9"/>
        <v>0.10121913721933572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0.99137062187396252</v>
      </c>
      <c r="P33" s="502">
        <f t="shared" si="9"/>
        <v>2.1715792506933729E-2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3.8700218134490285</v>
      </c>
      <c r="P34" s="502">
        <f t="shared" si="9"/>
        <v>8.4772121388171376E-2</v>
      </c>
      <c r="Q34" s="371"/>
      <c r="R34" s="15"/>
      <c r="S34" s="366"/>
      <c r="T34" s="622" t="s">
        <v>29</v>
      </c>
      <c r="U34" s="375"/>
      <c r="V34" s="375"/>
      <c r="W34" s="375"/>
      <c r="X34" s="1012">
        <f>X35+X39+X40+X41+X47</f>
        <v>41.645133813999543</v>
      </c>
      <c r="Y34" s="1013">
        <f t="shared" ref="Y34:AK34" si="10">Y35+Y39+Y40+Y41+Y47</f>
        <v>44.166791751973378</v>
      </c>
      <c r="Z34" s="1013">
        <f t="shared" si="10"/>
        <v>43.544572414469258</v>
      </c>
      <c r="AA34" s="1013">
        <f t="shared" si="10"/>
        <v>45.423702240093235</v>
      </c>
      <c r="AB34" s="1013">
        <f t="shared" si="10"/>
        <v>49.585759227254194</v>
      </c>
      <c r="AC34" s="1013">
        <f t="shared" si="10"/>
        <v>45.652058130387069</v>
      </c>
      <c r="AD34" s="1013">
        <f t="shared" si="10"/>
        <v>45.286312306637541</v>
      </c>
      <c r="AE34" s="1013">
        <f t="shared" si="10"/>
        <v>44.019245251694748</v>
      </c>
      <c r="AF34" s="1013">
        <f t="shared" si="10"/>
        <v>41.660771980906667</v>
      </c>
      <c r="AG34" s="1013">
        <f t="shared" si="10"/>
        <v>41.037559420603969</v>
      </c>
      <c r="AH34" s="1013">
        <f t="shared" si="10"/>
        <v>39.650383962986915</v>
      </c>
      <c r="AI34" s="1013">
        <f t="shared" si="10"/>
        <v>38.894265644475226</v>
      </c>
      <c r="AJ34" s="1013">
        <f t="shared" si="10"/>
        <v>33.395226334031832</v>
      </c>
      <c r="AK34" s="1014">
        <f t="shared" si="10"/>
        <v>33.219148703788825</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9.2400972927261353</v>
      </c>
      <c r="P35" s="501">
        <f t="shared" si="9"/>
        <v>0.20240264450587195</v>
      </c>
      <c r="Q35" s="371"/>
      <c r="R35" s="15"/>
      <c r="S35" s="366"/>
      <c r="T35" s="377"/>
      <c r="U35" s="286" t="s">
        <v>31</v>
      </c>
      <c r="V35" s="387"/>
      <c r="W35" s="387"/>
      <c r="X35" s="1015">
        <f>SUM(X36:X38)</f>
        <v>6.8757148383804507</v>
      </c>
      <c r="Y35" s="1016">
        <f t="shared" ref="Y35:AK35" si="11">SUM(Y36:Y38)</f>
        <v>10.48418813353349</v>
      </c>
      <c r="Z35" s="1016">
        <f t="shared" si="11"/>
        <v>9.9966321334876156</v>
      </c>
      <c r="AA35" s="1016">
        <f t="shared" si="11"/>
        <v>9.3109072134992559</v>
      </c>
      <c r="AB35" s="1016">
        <f t="shared" si="11"/>
        <v>11.318291188913333</v>
      </c>
      <c r="AC35" s="1016">
        <f t="shared" si="11"/>
        <v>9.4822543715677305</v>
      </c>
      <c r="AD35" s="1016">
        <f t="shared" si="11"/>
        <v>8.5121465494429689</v>
      </c>
      <c r="AE35" s="1016">
        <f t="shared" si="11"/>
        <v>8.8221568617527346</v>
      </c>
      <c r="AF35" s="1016">
        <f t="shared" si="11"/>
        <v>10.350728972812584</v>
      </c>
      <c r="AG35" s="1016">
        <f t="shared" si="11"/>
        <v>9.8650327292260336</v>
      </c>
      <c r="AH35" s="1016">
        <f t="shared" si="11"/>
        <v>9.5834913065999174</v>
      </c>
      <c r="AI35" s="1016">
        <f t="shared" si="11"/>
        <v>9.3156885279519308</v>
      </c>
      <c r="AJ35" s="1016">
        <f t="shared" si="11"/>
        <v>7.5372162149157287</v>
      </c>
      <c r="AK35" s="1017">
        <f t="shared" si="11"/>
        <v>6.7025701959186348</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11.053209314072873</v>
      </c>
      <c r="P36" s="501">
        <f t="shared" si="9"/>
        <v>0.24211853236723188</v>
      </c>
      <c r="Q36" s="371"/>
      <c r="R36" s="15"/>
      <c r="S36" s="401" t="s">
        <v>98</v>
      </c>
      <c r="T36" s="378"/>
      <c r="U36" s="389"/>
      <c r="V36" s="379" t="s">
        <v>98</v>
      </c>
      <c r="W36" s="402"/>
      <c r="X36" s="1018">
        <f>VLOOKUP(年度マスタ!$K$4&amp;"_"&amp;X$33,データシート1!$A:$BS,MATCH("aa_"&amp;$S36,データシート1!$A$1:$BS$1,0),0)</f>
        <v>3.4549339344510424</v>
      </c>
      <c r="Y36" s="1019">
        <f>VLOOKUP(年度マスタ!$K$4&amp;"_"&amp;Y$33,データシート1!$A:$BS,MATCH("aa_"&amp;$S36,データシート1!$A$1:$BS$1,0),0)</f>
        <v>3.5577538558607316</v>
      </c>
      <c r="Z36" s="1019">
        <f>VLOOKUP(年度マスタ!$K$4&amp;"_"&amp;Z$33,データシート1!$A:$BS,MATCH("aa_"&amp;$S36,データシート1!$A$1:$BS$1,0),0)</f>
        <v>3.3732337965763861</v>
      </c>
      <c r="AA36" s="1019">
        <f>VLOOKUP(年度マスタ!$K$4&amp;"_"&amp;AA$33,データシート1!$A:$BS,MATCH("aa_"&amp;$S36,データシート1!$A$1:$BS$1,0),0)</f>
        <v>2.7482310928682692</v>
      </c>
      <c r="AB36" s="1019">
        <f>VLOOKUP(年度マスタ!$K$4&amp;"_"&amp;AB$33,データシート1!$A:$BS,MATCH("aa_"&amp;$S36,データシート1!$A$1:$BS$1,0),0)</f>
        <v>4.8158930892014995</v>
      </c>
      <c r="AC36" s="1019">
        <f>VLOOKUP(年度マスタ!$K$4&amp;"_"&amp;AC$33,データシート1!$A:$BS,MATCH("aa_"&amp;$S36,データシート1!$A$1:$BS$1,0),0)</f>
        <v>4.6208619362447392</v>
      </c>
      <c r="AD36" s="1019">
        <f>VLOOKUP(年度マスタ!$K$4&amp;"_"&amp;AD$33,データシート1!$A:$BS,MATCH("aa_"&amp;$S36,データシート1!$A$1:$BS$1,0),0)</f>
        <v>3.5870143669450538</v>
      </c>
      <c r="AE36" s="1019">
        <f>VLOOKUP(年度マスタ!$K$4&amp;"_"&amp;AE$33,データシート1!$A:$BS,MATCH("aa_"&amp;$S36,データシート1!$A$1:$BS$1,0),0)</f>
        <v>3.8193359416730686</v>
      </c>
      <c r="AF36" s="1019">
        <f>VLOOKUP(年度マスタ!$K$4&amp;"_"&amp;AF$33,データシート1!$A:$BS,MATCH("aa_"&amp;$S36,データシート1!$A$1:$BS$1,0),0)</f>
        <v>4.9404566454443666</v>
      </c>
      <c r="AG36" s="1019">
        <f>VLOOKUP(年度マスタ!$K$4&amp;"_"&amp;AG$33,データシート1!$A:$BS,MATCH("aa_"&amp;$S36,データシート1!$A$1:$BS$1,0),0)</f>
        <v>4.2688976912983323</v>
      </c>
      <c r="AH36" s="1019">
        <f>VLOOKUP(年度マスタ!$K$4&amp;"_"&amp;AH$33,データシート1!$A:$BS,MATCH("aa_"&amp;$S36,データシート1!$A$1:$BS$1,0),0)</f>
        <v>4.4590617631926763</v>
      </c>
      <c r="AI36" s="1019">
        <f>VLOOKUP(年度マスタ!$K$4&amp;"_"&amp;AI$33,データシート1!$A:$BS,MATCH("aa_"&amp;$S36,データシート1!$A$1:$BS$1,0),0)</f>
        <v>4.2321204465351041</v>
      </c>
      <c r="AJ36" s="1019">
        <f>VLOOKUP(年度マスタ!$K$4&amp;"_"&amp;AJ$33,データシート1!$A:$BS,MATCH("aa_"&amp;$S36,データシート1!$A$1:$BS$1,0),0)</f>
        <v>4.0770851533307937</v>
      </c>
      <c r="AK36" s="1020">
        <f>VLOOKUP(年度マスタ!$K$4&amp;"_"&amp;AK$33,データシート1!$A:$BS,MATCH("aa_"&amp;$S36,データシート1!$A$1:$BS$1,0),0)</f>
        <v>3.6034800409280532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15.160189838346154</v>
      </c>
      <c r="P37" s="501">
        <f t="shared" si="9"/>
        <v>0.33208119106146455</v>
      </c>
      <c r="Q37" s="371"/>
      <c r="R37" s="15"/>
      <c r="S37" s="401" t="s">
        <v>100</v>
      </c>
      <c r="T37" s="378"/>
      <c r="U37" s="389"/>
      <c r="V37" s="379" t="s">
        <v>107</v>
      </c>
      <c r="W37" s="402"/>
      <c r="X37" s="1018">
        <f>VLOOKUP(年度マスタ!$K$4&amp;"_"&amp;X$33,データシート1!$A:$BS,MATCH("aa_"&amp;$S37,データシート1!$A$1:$BS$1,0),0)</f>
        <v>1.2010975842669489</v>
      </c>
      <c r="Y37" s="1019">
        <f>VLOOKUP(年度マスタ!$K$4&amp;"_"&amp;Y$33,データシート1!$A:$BS,MATCH("aa_"&amp;$S37,データシート1!$A$1:$BS$1,0),0)</f>
        <v>0.90852561039169233</v>
      </c>
      <c r="Z37" s="1019">
        <f>VLOOKUP(年度マスタ!$K$4&amp;"_"&amp;Z$33,データシート1!$A:$BS,MATCH("aa_"&amp;$S37,データシート1!$A$1:$BS$1,0),0)</f>
        <v>0.92602072472193442</v>
      </c>
      <c r="AA37" s="1019">
        <f>VLOOKUP(年度マスタ!$K$4&amp;"_"&amp;AA$33,データシート1!$A:$BS,MATCH("aa_"&amp;$S37,データシート1!$A$1:$BS$1,0),0)</f>
        <v>1.2438905570730903</v>
      </c>
      <c r="AB37" s="1019">
        <f>VLOOKUP(年度マスタ!$K$4&amp;"_"&amp;AB$33,データシート1!$A:$BS,MATCH("aa_"&amp;$S37,データシート1!$A$1:$BS$1,0),0)</f>
        <v>1.1677273248379236</v>
      </c>
      <c r="AC37" s="1019">
        <f>VLOOKUP(年度マスタ!$K$4&amp;"_"&amp;AC$33,データシート1!$A:$BS,MATCH("aa_"&amp;$S37,データシート1!$A$1:$BS$1,0),0)</f>
        <v>0.99137062187396252</v>
      </c>
      <c r="AD37" s="1019">
        <f>VLOOKUP(年度マスタ!$K$4&amp;"_"&amp;AD$33,データシート1!$A:$BS,MATCH("aa_"&amp;$S37,データシート1!$A$1:$BS$1,0),0)</f>
        <v>1.0699396469297231</v>
      </c>
      <c r="AE37" s="1019">
        <f>VLOOKUP(年度マスタ!$K$4&amp;"_"&amp;AE$33,データシート1!$A:$BS,MATCH("aa_"&amp;$S37,データシート1!$A$1:$BS$1,0),0)</f>
        <v>1.0812892446647133</v>
      </c>
      <c r="AF37" s="1019">
        <f>VLOOKUP(年度マスタ!$K$4&amp;"_"&amp;AF$33,データシート1!$A:$BS,MATCH("aa_"&amp;$S37,データシート1!$A$1:$BS$1,0),0)</f>
        <v>1.1107304092175962</v>
      </c>
      <c r="AG37" s="1019">
        <f>VLOOKUP(年度マスタ!$K$4&amp;"_"&amp;AG$33,データシート1!$A:$BS,MATCH("aa_"&amp;$S37,データシート1!$A$1:$BS$1,0),0)</f>
        <v>1.141675743604843</v>
      </c>
      <c r="AH37" s="1019">
        <f>VLOOKUP(年度マスタ!$K$4&amp;"_"&amp;AH$33,データシート1!$A:$BS,MATCH("aa_"&amp;$S37,データシート1!$A$1:$BS$1,0),0)</f>
        <v>1.0851533417841177</v>
      </c>
      <c r="AI37" s="1019">
        <f>VLOOKUP(年度マスタ!$K$4&amp;"_"&amp;AI$33,データシート1!$A:$BS,MATCH("aa_"&amp;$S37,データシート1!$A$1:$BS$1,0),0)</f>
        <v>1.0044945412790907</v>
      </c>
      <c r="AJ37" s="1019">
        <f>VLOOKUP(年度マスタ!$K$4&amp;"_"&amp;AJ$33,データシート1!$A:$BS,MATCH("aa_"&amp;$S37,データシート1!$A$1:$BS$1,0),0)</f>
        <v>0.91902110187154462</v>
      </c>
      <c r="AK37" s="1020">
        <f>VLOOKUP(年度マスタ!$K$4&amp;"_"&amp;AK$33,データシート1!$A:$BS,MATCH("aa_"&amp;$S37,データシート1!$A$1:$BS$1,0),0)</f>
        <v>1.0064764687890593</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14.669442006384156</v>
      </c>
      <c r="P38" s="502">
        <f t="shared" si="9"/>
        <v>0.32133144938365515</v>
      </c>
      <c r="Q38" s="371"/>
      <c r="R38" s="15"/>
      <c r="S38" s="401" t="s">
        <v>101</v>
      </c>
      <c r="T38" s="378"/>
      <c r="U38" s="391"/>
      <c r="V38" s="404" t="s">
        <v>110</v>
      </c>
      <c r="W38" s="404"/>
      <c r="X38" s="1018">
        <f>VLOOKUP(年度マスタ!$K$4&amp;"_"&amp;X$33,データシート1!$A:$BS,MATCH("aa_"&amp;$S38,データシート1!$A$1:$BS$1,0),0)</f>
        <v>2.219683319662459</v>
      </c>
      <c r="Y38" s="1019">
        <f>VLOOKUP(年度マスタ!$K$4&amp;"_"&amp;Y$33,データシート1!$A:$BS,MATCH("aa_"&amp;$S38,データシート1!$A$1:$BS$1,0),0)</f>
        <v>6.0179086672810653</v>
      </c>
      <c r="Z38" s="1019">
        <f>VLOOKUP(年度マスタ!$K$4&amp;"_"&amp;Z$33,データシート1!$A:$BS,MATCH("aa_"&amp;$S38,データシート1!$A$1:$BS$1,0),0)</f>
        <v>5.6973776121892943</v>
      </c>
      <c r="AA38" s="1019">
        <f>VLOOKUP(年度マスタ!$K$4&amp;"_"&amp;AA$33,データシート1!$A:$BS,MATCH("aa_"&amp;$S38,データシート1!$A$1:$BS$1,0),0)</f>
        <v>5.3187855635578973</v>
      </c>
      <c r="AB38" s="1019">
        <f>VLOOKUP(年度マスタ!$K$4&amp;"_"&amp;AB$33,データシート1!$A:$BS,MATCH("aa_"&amp;$S38,データシート1!$A$1:$BS$1,0),0)</f>
        <v>5.3346707748739099</v>
      </c>
      <c r="AC38" s="1019">
        <f>VLOOKUP(年度マスタ!$K$4&amp;"_"&amp;AC$33,データシート1!$A:$BS,MATCH("aa_"&amp;$S38,データシート1!$A$1:$BS$1,0),0)</f>
        <v>3.8700218134490285</v>
      </c>
      <c r="AD38" s="1019">
        <f>VLOOKUP(年度マスタ!$K$4&amp;"_"&amp;AD$33,データシート1!$A:$BS,MATCH("aa_"&amp;$S38,データシート1!$A$1:$BS$1,0),0)</f>
        <v>3.8551925355681926</v>
      </c>
      <c r="AE38" s="1019">
        <f>VLOOKUP(年度マスタ!$K$4&amp;"_"&amp;AE$33,データシート1!$A:$BS,MATCH("aa_"&amp;$S38,データシート1!$A$1:$BS$1,0),0)</f>
        <v>3.9215316754149532</v>
      </c>
      <c r="AF38" s="1019">
        <f>VLOOKUP(年度マスタ!$K$4&amp;"_"&amp;AF$33,データシート1!$A:$BS,MATCH("aa_"&amp;$S38,データシート1!$A$1:$BS$1,0),0)</f>
        <v>4.2995419181506218</v>
      </c>
      <c r="AG38" s="1019">
        <f>VLOOKUP(年度マスタ!$K$4&amp;"_"&amp;AG$33,データシート1!$A:$BS,MATCH("aa_"&amp;$S38,データシート1!$A$1:$BS$1,0),0)</f>
        <v>4.4544592943228594</v>
      </c>
      <c r="AH38" s="1019">
        <f>VLOOKUP(年度マスタ!$K$4&amp;"_"&amp;AH$33,データシート1!$A:$BS,MATCH("aa_"&amp;$S38,データシート1!$A$1:$BS$1,0),0)</f>
        <v>4.0392762016231236</v>
      </c>
      <c r="AI38" s="1019">
        <f>VLOOKUP(年度マスタ!$K$4&amp;"_"&amp;AI$33,データシート1!$A:$BS,MATCH("aa_"&amp;$S38,データシート1!$A$1:$BS$1,0),0)</f>
        <v>4.0790735401377374</v>
      </c>
      <c r="AJ38" s="1019">
        <f>VLOOKUP(年度マスタ!$K$4&amp;"_"&amp;AJ$33,データシート1!$A:$BS,MATCH("aa_"&amp;$S38,データシート1!$A$1:$BS$1,0),0)</f>
        <v>2.5411099597133897</v>
      </c>
      <c r="AK38" s="1020">
        <f>VLOOKUP(年度マスタ!$K$4&amp;"_"&amp;AK$33,データシート1!$A:$BS,MATCH("aa_"&amp;$S38,データシート1!$A$1:$BS$1,0),0)</f>
        <v>2.0926136862015223</v>
      </c>
      <c r="AL38" s="373"/>
      <c r="AW38" s="19" t="str">
        <f>年度マスタ!H4</f>
        <v>07</v>
      </c>
      <c r="AX38" s="19" t="s">
        <v>111</v>
      </c>
      <c r="AY38" s="19">
        <f>VLOOKUP($AW38&amp;"_"&amp;$AY$34,データシート1!$A:$BS,MATCH($AY$31&amp;"_"&amp;AY$36,データシート1!$A$1:$BS$1,0),0)</f>
        <v>3838.9837087652563</v>
      </c>
      <c r="AZ38" s="19">
        <f>VLOOKUP($AW38&amp;"_"&amp;$AY$34,データシート1!$A:$BS,MATCH($AY$31&amp;"_"&amp;AZ$36,データシート1!$A$1:$BS$1,0),0)</f>
        <v>191.4941300498422</v>
      </c>
      <c r="BA38" s="19">
        <f>VLOOKUP($AW38&amp;"_"&amp;$AY$34,データシート1!$A:$BS,MATCH($AY$31&amp;"_"&amp;BA$36,データシート1!$A$1:$BS$1,0),0)</f>
        <v>324.87827478278638</v>
      </c>
      <c r="BB38" s="19">
        <f>VLOOKUP($AW38&amp;"_"&amp;$AY$34,データシート1!$A:$BS,MATCH($AY$31&amp;"_"&amp;BB$36,データシート1!$A$1:$BS$1,0),0)</f>
        <v>2556.1354789567854</v>
      </c>
      <c r="BC38" s="19">
        <f>VLOOKUP($AW38&amp;"_"&amp;$AY$34,データシート1!$A:$BS,MATCH($AY$31&amp;"_"&amp;BC$36,データシート1!$A$1:$BS$1,0),0)</f>
        <v>2887.2021011786546</v>
      </c>
      <c r="BD38" s="19">
        <f>VLOOKUP($AW38&amp;"_"&amp;$AY$34,データシート1!$A:$BS,MATCH($AY$31&amp;"_"&amp;BD$36,データシート1!$A$1:$BS$1,0),0)</f>
        <v>1711.6080478607205</v>
      </c>
      <c r="BE38" s="19">
        <f>VLOOKUP($AW38&amp;"_"&amp;$AY$34,データシート1!$A:$BS,MATCH($AY$31&amp;"_"&amp;BE$36,データシート1!$A$1:$BS$1,0),0)</f>
        <v>1645.6047554925249</v>
      </c>
      <c r="BF38" s="19">
        <f>VLOOKUP($AW38&amp;"_"&amp;$AY$34,データシート1!$A:$BS,MATCH($AY$31&amp;"_"&amp;BF$36,データシート1!$A$1:$BS$1,0),0)</f>
        <v>109.86845997546855</v>
      </c>
      <c r="BG38" s="19">
        <f>VLOOKUP($AW38&amp;"_"&amp;$AY$34,データシート1!$A:$BS,MATCH($AY$31&amp;"_"&amp;BG$36,データシート1!$A$1:$BS$1,0),0)</f>
        <v>55.443305399916227</v>
      </c>
      <c r="BH38" s="19">
        <f>VLOOKUP($AW38&amp;"_"&amp;$AY$34,データシート1!$A:$BS,MATCH($AY$31&amp;"_"&amp;BH$36,データシート1!$A$1:$BS$1,0),0)</f>
        <v>261.85934112503958</v>
      </c>
    </row>
    <row r="39" spans="2:64" ht="17.100000000000001" customHeight="1" thickBot="1">
      <c r="B39" s="366"/>
      <c r="C39" s="367"/>
      <c r="D39" s="369"/>
      <c r="E39" s="993"/>
      <c r="F39" s="369"/>
      <c r="G39" s="368"/>
      <c r="H39" s="368"/>
      <c r="I39" s="369"/>
      <c r="J39" s="370"/>
      <c r="K39" s="378"/>
      <c r="L39" s="389"/>
      <c r="M39" s="389"/>
      <c r="N39" s="390" t="s">
        <v>1298</v>
      </c>
      <c r="O39" s="1026">
        <f>AC43</f>
        <v>6.5120131003649693</v>
      </c>
      <c r="P39" s="502">
        <f t="shared" si="9"/>
        <v>0.14264445825785063</v>
      </c>
      <c r="Q39" s="371"/>
      <c r="R39" s="15"/>
      <c r="S39" s="401" t="s">
        <v>102</v>
      </c>
      <c r="T39" s="378"/>
      <c r="U39" s="386" t="s">
        <v>112</v>
      </c>
      <c r="V39" s="387"/>
      <c r="W39" s="387"/>
      <c r="X39" s="1015">
        <f>VLOOKUP(年度マスタ!$K$4&amp;"_"&amp;X$33,データシート1!$A:$BS,MATCH("aa_"&amp;$S39,データシート1!$A$1:$BS$1,0),0)</f>
        <v>7.9916212623456984</v>
      </c>
      <c r="Y39" s="1016">
        <f>VLOOKUP(年度マスタ!$K$4&amp;"_"&amp;Y$33,データシート1!$A:$BS,MATCH("aa_"&amp;$S39,データシート1!$A$1:$BS$1,0),0)</f>
        <v>8.3835959369035677</v>
      </c>
      <c r="Z39" s="1016">
        <f>VLOOKUP(年度マスタ!$K$4&amp;"_"&amp;Z$33,データシート1!$A:$BS,MATCH("aa_"&amp;$S39,データシート1!$A$1:$BS$1,0),0)</f>
        <v>8.1762705712828296</v>
      </c>
      <c r="AA39" s="1016">
        <f>VLOOKUP(年度マスタ!$K$4&amp;"_"&amp;AA$33,データシート1!$A:$BS,MATCH("aa_"&amp;$S39,データシート1!$A$1:$BS$1,0),0)</f>
        <v>9.5155701671212878</v>
      </c>
      <c r="AB39" s="1016">
        <f>VLOOKUP(年度マスタ!$K$4&amp;"_"&amp;AB$33,データシート1!$A:$BS,MATCH("aa_"&amp;$S39,データシート1!$A$1:$BS$1,0),0)</f>
        <v>10.706166637368737</v>
      </c>
      <c r="AC39" s="1016">
        <f>VLOOKUP(年度マスタ!$K$4&amp;"_"&amp;AC$33,データシート1!$A:$BS,MATCH("aa_"&amp;$S39,データシート1!$A$1:$BS$1,0),0)</f>
        <v>9.2400972927261353</v>
      </c>
      <c r="AD39" s="1016">
        <f>VLOOKUP(年度マスタ!$K$4&amp;"_"&amp;AD$33,データシート1!$A:$BS,MATCH("aa_"&amp;$S39,データシート1!$A$1:$BS$1,0),0)</f>
        <v>9.5379496798798797</v>
      </c>
      <c r="AE39" s="1016">
        <f>VLOOKUP(年度マスタ!$K$4&amp;"_"&amp;AE$33,データシート1!$A:$BS,MATCH("aa_"&amp;$S39,データシート1!$A$1:$BS$1,0),0)</f>
        <v>9.3834222433564793</v>
      </c>
      <c r="AF39" s="1016">
        <f>VLOOKUP(年度マスタ!$K$4&amp;"_"&amp;AF$33,データシート1!$A:$BS,MATCH("aa_"&amp;$S39,データシート1!$A$1:$BS$1,0),0)</f>
        <v>6.855288265839838</v>
      </c>
      <c r="AG39" s="1016">
        <f>VLOOKUP(年度マスタ!$K$4&amp;"_"&amp;AG$33,データシート1!$A:$BS,MATCH("aa_"&amp;$S39,データシート1!$A$1:$BS$1,0),0)</f>
        <v>6.3540464241667642</v>
      </c>
      <c r="AH39" s="1016">
        <f>VLOOKUP(年度マスタ!$K$4&amp;"_"&amp;AH$33,データシート1!$A:$BS,MATCH("aa_"&amp;$S39,データシート1!$A$1:$BS$1,0),0)</f>
        <v>6.7394513879266382</v>
      </c>
      <c r="AI39" s="1016">
        <f>VLOOKUP(年度マスタ!$K$4&amp;"_"&amp;AI$33,データシート1!$A:$BS,MATCH("aa_"&amp;$S39,データシート1!$A$1:$BS$1,0),0)</f>
        <v>6.7472043083641422</v>
      </c>
      <c r="AJ39" s="1016">
        <f>VLOOKUP(年度マスタ!$K$4&amp;"_"&amp;AJ$33,データシート1!$A:$BS,MATCH("aa_"&amp;$S39,データシート1!$A$1:$BS$1,0),0)</f>
        <v>5.2771850762228665</v>
      </c>
      <c r="AK39" s="1017">
        <f>VLOOKUP(年度マスタ!$K$4&amp;"_"&amp;AK$33,データシート1!$A:$BS,MATCH("aa_"&amp;$S39,データシート1!$A$1:$BS$1,0),0)</f>
        <v>5.7576285267492135</v>
      </c>
      <c r="AL39" s="373"/>
      <c r="AW39" s="19" t="str">
        <f>年度マスタ!K4</f>
        <v>07362</v>
      </c>
      <c r="AX39" s="19" t="s">
        <v>113</v>
      </c>
      <c r="AY39" s="19">
        <f>VLOOKUP($AW39&amp;"_"&amp;$AY$34,データシート1!$A:$BS,MATCH($AY$31&amp;"_"&amp;AY$36,データシート1!$A$1:$BS$1,0),0)</f>
        <v>3.6034800409280532</v>
      </c>
      <c r="AZ39" s="19">
        <f>VLOOKUP($AW39&amp;"_"&amp;$AY$34,データシート1!$A:$BS,MATCH($AY$31&amp;"_"&amp;AZ$36,データシート1!$A$1:$BS$1,0),0)</f>
        <v>1.0064764687890593</v>
      </c>
      <c r="BA39" s="19">
        <f>VLOOKUP($AW39&amp;"_"&amp;$AY$34,データシート1!$A:$BS,MATCH($AY$31&amp;"_"&amp;BA$36,データシート1!$A$1:$BS$1,0),0)</f>
        <v>2.0926136862015223</v>
      </c>
      <c r="BB39" s="19">
        <f>VLOOKUP($AW39&amp;"_"&amp;$AY$34,データシート1!$A:$BS,MATCH($AY$31&amp;"_"&amp;BB$36,データシート1!$A$1:$BS$1,0),0)</f>
        <v>5.7576285267492135</v>
      </c>
      <c r="BC39" s="19">
        <f>VLOOKUP($AW39&amp;"_"&amp;$AY$34,データシート1!$A:$BS,MATCH($AY$31&amp;"_"&amp;BC$36,データシート1!$A$1:$BS$1,0),0)</f>
        <v>7.9111388069669735</v>
      </c>
      <c r="BD39" s="19">
        <f>VLOOKUP($AW39&amp;"_"&amp;$AY$34,データシート1!$A:$BS,MATCH($AY$31&amp;"_"&amp;BD$36,データシート1!$A$1:$BS$1,0),0)</f>
        <v>4.6249796025422327</v>
      </c>
      <c r="BE39" s="19">
        <f>VLOOKUP($AW39&amp;"_"&amp;$AY$34,データシート1!$A:$BS,MATCH($AY$31&amp;"_"&amp;BE$36,データシート1!$A$1:$BS$1,0),0)</f>
        <v>7.5179128220851386</v>
      </c>
      <c r="BF39" s="19">
        <f>VLOOKUP($AW39&amp;"_"&amp;$AY$34,データシート1!$A:$BS,MATCH($AY$31&amp;"_"&amp;BF$36,データシート1!$A$1:$BS$1,0),0)</f>
        <v>0.31559873911890729</v>
      </c>
      <c r="BG39" s="19">
        <f>VLOOKUP($AW39&amp;"_"&amp;$AY$34,データシート1!$A:$BS,MATCH($AY$31&amp;"_"&amp;BG$36,データシート1!$A$1:$BS$1,0),0)</f>
        <v>0</v>
      </c>
      <c r="BH39" s="19">
        <f>VLOOKUP($AW39&amp;"_"&amp;$AY$34,データシート1!$A:$BS,MATCH($AY$31&amp;"_"&amp;BH$36,データシート1!$A$1:$BS$1,0),0)</f>
        <v>0.38932001040772529</v>
      </c>
    </row>
    <row r="40" spans="2:64" ht="17.100000000000001" customHeight="1" thickBot="1">
      <c r="B40" s="366"/>
      <c r="C40" s="367"/>
      <c r="D40" s="369"/>
      <c r="E40" s="369"/>
      <c r="F40" s="369"/>
      <c r="G40" s="368"/>
      <c r="H40" s="368"/>
      <c r="I40" s="369"/>
      <c r="J40" s="370"/>
      <c r="K40" s="378"/>
      <c r="L40" s="389"/>
      <c r="M40" s="391"/>
      <c r="N40" s="382" t="s">
        <v>47</v>
      </c>
      <c r="O40" s="1026">
        <f>AC44</f>
        <v>8.1574289060191862</v>
      </c>
      <c r="P40" s="502">
        <f t="shared" si="9"/>
        <v>0.17868699112580452</v>
      </c>
      <c r="Q40" s="371"/>
      <c r="R40" s="15"/>
      <c r="S40" s="401" t="s">
        <v>78</v>
      </c>
      <c r="T40" s="378"/>
      <c r="U40" s="386" t="s">
        <v>78</v>
      </c>
      <c r="V40" s="387"/>
      <c r="W40" s="387"/>
      <c r="X40" s="1015">
        <f>VLOOKUP(年度マスタ!$K$4&amp;"_"&amp;X$33,データシート1!$A:$BS,MATCH("aa_"&amp;$S40,データシート1!$A$1:$BS$1,0),0)</f>
        <v>10.070921035776632</v>
      </c>
      <c r="Y40" s="1016">
        <f>VLOOKUP(年度マスタ!$K$4&amp;"_"&amp;Y$33,データシート1!$A:$BS,MATCH("aa_"&amp;$S40,データシート1!$A$1:$BS$1,0),0)</f>
        <v>9.1587494523818958</v>
      </c>
      <c r="Z40" s="1016">
        <f>VLOOKUP(年度マスタ!$K$4&amp;"_"&amp;Z$33,データシート1!$A:$BS,MATCH("aa_"&amp;$S40,データシート1!$A$1:$BS$1,0),0)</f>
        <v>9.0897644823324786</v>
      </c>
      <c r="AA40" s="1016">
        <f>VLOOKUP(年度マスタ!$K$4&amp;"_"&amp;AA$33,データシート1!$A:$BS,MATCH("aa_"&amp;$S40,データシート1!$A$1:$BS$1,0),0)</f>
        <v>10.630074023584674</v>
      </c>
      <c r="AB40" s="1016">
        <f>VLOOKUP(年度マスタ!$K$4&amp;"_"&amp;AB$33,データシート1!$A:$BS,MATCH("aa_"&amp;$S40,データシート1!$A$1:$BS$1,0),0)</f>
        <v>11.287983529661902</v>
      </c>
      <c r="AC40" s="1016">
        <f>VLOOKUP(年度マスタ!$K$4&amp;"_"&amp;AC$33,データシート1!$A:$BS,MATCH("aa_"&amp;$S40,データシート1!$A$1:$BS$1,0),0)</f>
        <v>11.053209314072873</v>
      </c>
      <c r="AD40" s="1016">
        <f>VLOOKUP(年度マスタ!$K$4&amp;"_"&amp;AD$33,データシート1!$A:$BS,MATCH("aa_"&amp;$S40,データシート1!$A$1:$BS$1,0),0)</f>
        <v>10.80524870931721</v>
      </c>
      <c r="AE40" s="1016">
        <f>VLOOKUP(年度マスタ!$K$4&amp;"_"&amp;AE$33,データシート1!$A:$BS,MATCH("aa_"&amp;$S40,データシート1!$A$1:$BS$1,0),0)</f>
        <v>9.9829385631740006</v>
      </c>
      <c r="AF40" s="1016">
        <f>VLOOKUP(年度マスタ!$K$4&amp;"_"&amp;AF$33,データシート1!$A:$BS,MATCH("aa_"&amp;$S40,データシート1!$A$1:$BS$1,0),0)</f>
        <v>9.2680244252002097</v>
      </c>
      <c r="AG40" s="1016">
        <f>VLOOKUP(年度マスタ!$K$4&amp;"_"&amp;AG$33,データシート1!$A:$BS,MATCH("aa_"&amp;$S40,データシート1!$A$1:$BS$1,0),0)</f>
        <v>9.6595034420870736</v>
      </c>
      <c r="AH40" s="1016">
        <f>VLOOKUP(年度マスタ!$K$4&amp;"_"&amp;AH$33,データシート1!$A:$BS,MATCH("aa_"&amp;$S40,データシート1!$A$1:$BS$1,0),0)</f>
        <v>8.8663647632544631</v>
      </c>
      <c r="AI40" s="1016">
        <f>VLOOKUP(年度マスタ!$K$4&amp;"_"&amp;AI$33,データシート1!$A:$BS,MATCH("aa_"&amp;$S40,データシート1!$A$1:$BS$1,0),0)</f>
        <v>8.5448918268012442</v>
      </c>
      <c r="AJ40" s="1016">
        <f>VLOOKUP(年度マスタ!$K$4&amp;"_"&amp;AJ$33,データシート1!$A:$BS,MATCH("aa_"&amp;$S40,データシート1!$A$1:$BS$1,0),0)</f>
        <v>7.5219515305821858</v>
      </c>
      <c r="AK40" s="1017">
        <f>VLOOKUP(年度マスタ!$K$4&amp;"_"&amp;AK$33,データシート1!$A:$BS,MATCH("aa_"&amp;$S40,データシート1!$A$1:$BS$1,0),0)</f>
        <v>7.9111388069669735</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0.49074783196199917</v>
      </c>
      <c r="P41" s="502">
        <f t="shared" si="9"/>
        <v>1.0749741677809396E-2</v>
      </c>
      <c r="Q41" s="371"/>
      <c r="R41" s="15"/>
      <c r="S41" s="401" t="s">
        <v>1276</v>
      </c>
      <c r="T41" s="378"/>
      <c r="U41" s="286" t="s">
        <v>44</v>
      </c>
      <c r="V41" s="387"/>
      <c r="W41" s="387"/>
      <c r="X41" s="1015">
        <f>X42+X45+X46</f>
        <v>15.841370137004727</v>
      </c>
      <c r="Y41" s="1016">
        <f t="shared" ref="Y41:AH41" si="12">Y42+Y45+Y46</f>
        <v>15.455207354274199</v>
      </c>
      <c r="Z41" s="1016">
        <f t="shared" si="12"/>
        <v>15.565908832691457</v>
      </c>
      <c r="AA41" s="1016">
        <f t="shared" si="12"/>
        <v>15.270303787568013</v>
      </c>
      <c r="AB41" s="1016">
        <f t="shared" si="12"/>
        <v>15.348630014372544</v>
      </c>
      <c r="AC41" s="1016">
        <f t="shared" si="12"/>
        <v>15.160189838346154</v>
      </c>
      <c r="AD41" s="1016">
        <f t="shared" si="12"/>
        <v>14.967982420170337</v>
      </c>
      <c r="AE41" s="1016">
        <f t="shared" si="12"/>
        <v>14.799341826438933</v>
      </c>
      <c r="AF41" s="1016">
        <f t="shared" si="12"/>
        <v>14.65003815796382</v>
      </c>
      <c r="AG41" s="1016">
        <f t="shared" si="12"/>
        <v>14.356887358673362</v>
      </c>
      <c r="AH41" s="1016">
        <f t="shared" si="12"/>
        <v>13.969624399207273</v>
      </c>
      <c r="AI41" s="1016">
        <f>AI42+AI45+AI46</f>
        <v>13.493166477752203</v>
      </c>
      <c r="AJ41" s="1016">
        <f>AJ42+AJ45+AJ46</f>
        <v>12.451080060112318</v>
      </c>
      <c r="AK41" s="1017">
        <f>AK42+AK45+AK46</f>
        <v>12.458491163746279</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15.41915908719389</v>
      </c>
      <c r="Y42" s="1019">
        <f t="shared" ref="Y42:AK42" si="13">SUM(Y43:Y44)</f>
        <v>15.060411824295954</v>
      </c>
      <c r="Z42" s="1019">
        <f t="shared" si="13"/>
        <v>15.16332212540927</v>
      </c>
      <c r="AA42" s="1019">
        <f t="shared" si="13"/>
        <v>14.813021882003572</v>
      </c>
      <c r="AB42" s="1019">
        <f t="shared" si="13"/>
        <v>14.857675177711522</v>
      </c>
      <c r="AC42" s="1019">
        <f t="shared" si="13"/>
        <v>14.669442006384156</v>
      </c>
      <c r="AD42" s="1019">
        <f t="shared" si="13"/>
        <v>14.505296213037711</v>
      </c>
      <c r="AE42" s="1019">
        <f t="shared" si="13"/>
        <v>14.352134941148925</v>
      </c>
      <c r="AF42" s="1019">
        <f t="shared" si="13"/>
        <v>14.223703237853337</v>
      </c>
      <c r="AG42" s="1019">
        <f t="shared" si="13"/>
        <v>13.957670007604808</v>
      </c>
      <c r="AH42" s="1019">
        <f t="shared" si="13"/>
        <v>13.606269355503168</v>
      </c>
      <c r="AI42" s="1019">
        <f t="shared" si="13"/>
        <v>13.148522886044582</v>
      </c>
      <c r="AJ42" s="1019">
        <f t="shared" si="13"/>
        <v>12.131086930812039</v>
      </c>
      <c r="AK42" s="1020">
        <f t="shared" si="13"/>
        <v>12.142892424627371</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0.71630731367417466</v>
      </c>
      <c r="P43" s="679">
        <f t="shared" si="9"/>
        <v>1.5690580950990771E-2</v>
      </c>
      <c r="Q43" s="371"/>
      <c r="R43" s="15"/>
      <c r="S43" s="401" t="s">
        <v>46</v>
      </c>
      <c r="T43" s="405"/>
      <c r="U43" s="389"/>
      <c r="V43" s="406"/>
      <c r="W43" s="390" t="s">
        <v>46</v>
      </c>
      <c r="X43" s="1018">
        <f>VLOOKUP(年度マスタ!$K$4&amp;"_"&amp;X$33,データシート1!$A:$BS,MATCH("aa_"&amp;$S43,データシート1!$A$1:$BS$1,0),0)</f>
        <v>6.8143088970692798</v>
      </c>
      <c r="Y43" s="1019">
        <f>VLOOKUP(年度マスタ!$K$4&amp;"_"&amp;Y$33,データシート1!$A:$BS,MATCH("aa_"&amp;$S43,データシート1!$A$1:$BS$1,0),0)</f>
        <v>6.8028364924301021</v>
      </c>
      <c r="Z43" s="1019">
        <f>VLOOKUP(年度マスタ!$K$4&amp;"_"&amp;Z$33,データシート1!$A:$BS,MATCH("aa_"&amp;$S43,データシート1!$A$1:$BS$1,0),0)</f>
        <v>6.7910612301734572</v>
      </c>
      <c r="AA43" s="1019">
        <f>VLOOKUP(年度マスタ!$K$4&amp;"_"&amp;AA$33,データシート1!$A:$BS,MATCH("aa_"&amp;$S43,データシート1!$A$1:$BS$1,0),0)</f>
        <v>6.6678608642004766</v>
      </c>
      <c r="AB43" s="1019">
        <f>VLOOKUP(年度マスタ!$K$4&amp;"_"&amp;AB$33,データシート1!$A:$BS,MATCH("aa_"&amp;$S43,データシート1!$A$1:$BS$1,0),0)</f>
        <v>6.7358438223663217</v>
      </c>
      <c r="AC43" s="1019">
        <f>VLOOKUP(年度マスタ!$K$4&amp;"_"&amp;AC$33,データシート1!$A:$BS,MATCH("aa_"&amp;$S43,データシート1!$A$1:$BS$1,0),0)</f>
        <v>6.5120131003649693</v>
      </c>
      <c r="AD43" s="1019">
        <f>VLOOKUP(年度マスタ!$K$4&amp;"_"&amp;AD$33,データシート1!$A:$BS,MATCH("aa_"&amp;$S43,データシート1!$A$1:$BS$1,0),0)</f>
        <v>6.2351409969572344</v>
      </c>
      <c r="AE43" s="1019">
        <f>VLOOKUP(年度マスタ!$K$4&amp;"_"&amp;AE$33,データシート1!$A:$BS,MATCH("aa_"&amp;$S43,データシート1!$A$1:$BS$1,0),0)</f>
        <v>6.1257255869470386</v>
      </c>
      <c r="AF43" s="1019">
        <f>VLOOKUP(年度マスタ!$K$4&amp;"_"&amp;AF$33,データシート1!$A:$BS,MATCH("aa_"&amp;$S43,データシート1!$A$1:$BS$1,0),0)</f>
        <v>6.0853439983016333</v>
      </c>
      <c r="AG43" s="1019">
        <f>VLOOKUP(年度マスタ!$K$4&amp;"_"&amp;AG$33,データシート1!$A:$BS,MATCH("aa_"&amp;$S43,データシート1!$A$1:$BS$1,0),0)</f>
        <v>5.9191438043885567</v>
      </c>
      <c r="AH43" s="1019">
        <f>VLOOKUP(年度マスタ!$K$4&amp;"_"&amp;AH$33,データシート1!$A:$BS,MATCH("aa_"&amp;$S43,データシート1!$A$1:$BS$1,0),0)</f>
        <v>5.7242387128078063</v>
      </c>
      <c r="AI43" s="1019">
        <f>VLOOKUP(年度マスタ!$K$4&amp;"_"&amp;AI$33,データシート1!$A:$BS,MATCH("aa_"&amp;$S43,データシート1!$A$1:$BS$1,0),0)</f>
        <v>5.5345379575493974</v>
      </c>
      <c r="AJ43" s="1019">
        <f>VLOOKUP(年度マスタ!$K$4&amp;"_"&amp;AJ$33,データシート1!$A:$BS,MATCH("aa_"&amp;$S43,データシート1!$A$1:$BS$1,0),0)</f>
        <v>4.8084548137825438</v>
      </c>
      <c r="AK43" s="1020">
        <f>VLOOKUP(年度マスタ!$K$4&amp;"_"&amp;AK$33,データシート1!$A:$BS,MATCH("aa_"&amp;$S43,データシート1!$A$1:$BS$1,0),0)</f>
        <v>4.6249796025422327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8.6048501901246102</v>
      </c>
      <c r="Y44" s="1019">
        <f>VLOOKUP(年度マスタ!$K$4&amp;"_"&amp;Y$33,データシート1!$A:$BS,MATCH("aa_"&amp;$S44,データシート1!$A$1:$BS$1,0),0)</f>
        <v>8.2575753318658531</v>
      </c>
      <c r="Z44" s="1019">
        <f>VLOOKUP(年度マスタ!$K$4&amp;"_"&amp;Z$33,データシート1!$A:$BS,MATCH("aa_"&amp;$S44,データシート1!$A$1:$BS$1,0),0)</f>
        <v>8.3722608952358115</v>
      </c>
      <c r="AA44" s="1019">
        <f>VLOOKUP(年度マスタ!$K$4&amp;"_"&amp;AA$33,データシート1!$A:$BS,MATCH("aa_"&amp;$S44,データシート1!$A$1:$BS$1,0),0)</f>
        <v>8.1451610178030958</v>
      </c>
      <c r="AB44" s="1019">
        <f>VLOOKUP(年度マスタ!$K$4&amp;"_"&amp;AB$33,データシート1!$A:$BS,MATCH("aa_"&amp;$S44,データシート1!$A$1:$BS$1,0),0)</f>
        <v>8.1218313553452006</v>
      </c>
      <c r="AC44" s="1019">
        <f>VLOOKUP(年度マスタ!$K$4&amp;"_"&amp;AC$33,データシート1!$A:$BS,MATCH("aa_"&amp;$S44,データシート1!$A$1:$BS$1,0),0)</f>
        <v>8.1574289060191862</v>
      </c>
      <c r="AD44" s="1019">
        <f>VLOOKUP(年度マスタ!$K$4&amp;"_"&amp;AD$33,データシート1!$A:$BS,MATCH("aa_"&amp;$S44,データシート1!$A$1:$BS$1,0),0)</f>
        <v>8.270155216080477</v>
      </c>
      <c r="AE44" s="1019">
        <f>VLOOKUP(年度マスタ!$K$4&amp;"_"&amp;AE$33,データシート1!$A:$BS,MATCH("aa_"&amp;$S44,データシート1!$A$1:$BS$1,0),0)</f>
        <v>8.2264093542018859</v>
      </c>
      <c r="AF44" s="1019">
        <f>VLOOKUP(年度マスタ!$K$4&amp;"_"&amp;AF$33,データシート1!$A:$BS,MATCH("aa_"&amp;$S44,データシート1!$A$1:$BS$1,0),0)</f>
        <v>8.1383592395517041</v>
      </c>
      <c r="AG44" s="1019">
        <f>VLOOKUP(年度マスタ!$K$4&amp;"_"&amp;AG$33,データシート1!$A:$BS,MATCH("aa_"&amp;$S44,データシート1!$A$1:$BS$1,0),0)</f>
        <v>8.0385262032162519</v>
      </c>
      <c r="AH44" s="1019">
        <f>VLOOKUP(年度マスタ!$K$4&amp;"_"&amp;AH$33,データシート1!$A:$BS,MATCH("aa_"&amp;$S44,データシート1!$A$1:$BS$1,0),0)</f>
        <v>7.8820306426953612</v>
      </c>
      <c r="AI44" s="1019">
        <f>VLOOKUP(年度マスタ!$K$4&amp;"_"&amp;AI$33,データシート1!$A:$BS,MATCH("aa_"&amp;$S44,データシート1!$A$1:$BS$1,0),0)</f>
        <v>7.6139849284951842</v>
      </c>
      <c r="AJ44" s="1019">
        <f>VLOOKUP(年度マスタ!$K$4&amp;"_"&amp;AJ$33,データシート1!$A:$BS,MATCH("aa_"&amp;$S44,データシート1!$A$1:$BS$1,0),0)</f>
        <v>7.3226321170294959</v>
      </c>
      <c r="AK44" s="1020">
        <f>VLOOKUP(年度マスタ!$K$4&amp;"_"&amp;AK$33,データシート1!$A:$BS,MATCH("aa_"&amp;$S44,データシート1!$A$1:$BS$1,0),0)</f>
        <v>7.5179128220851386</v>
      </c>
      <c r="AL44" s="373"/>
      <c r="AW44" s="19" t="str">
        <f>AW47</f>
        <v>福島県</v>
      </c>
      <c r="AX44" s="407">
        <f t="shared" si="14"/>
        <v>0.32064575059541223</v>
      </c>
      <c r="AY44" s="407">
        <f t="shared" si="14"/>
        <v>0.1881852959657512</v>
      </c>
      <c r="AZ44" s="407">
        <f t="shared" si="14"/>
        <v>0.2125587577012891</v>
      </c>
      <c r="BA44" s="407">
        <f t="shared" si="14"/>
        <v>0.25933184448555369</v>
      </c>
      <c r="BB44" s="407">
        <f t="shared" si="14"/>
        <v>1.9278351251993748E-2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0.42221104981083679</v>
      </c>
      <c r="Y45" s="1019">
        <f>VLOOKUP(年度マスタ!$K$4&amp;"_"&amp;Y$33,データシート1!$A:$BS,MATCH("aa_"&amp;$S45,データシート1!$A$1:$BS$1,0),0)</f>
        <v>0.39479552997824452</v>
      </c>
      <c r="Z45" s="1019">
        <f>VLOOKUP(年度マスタ!$K$4&amp;"_"&amp;Z$33,データシート1!$A:$BS,MATCH("aa_"&amp;$S45,データシート1!$A$1:$BS$1,0),0)</f>
        <v>0.40258670728218821</v>
      </c>
      <c r="AA45" s="1019">
        <f>VLOOKUP(年度マスタ!$K$4&amp;"_"&amp;AA$33,データシート1!$A:$BS,MATCH("aa_"&amp;$S45,データシート1!$A$1:$BS$1,0),0)</f>
        <v>0.45728190556444204</v>
      </c>
      <c r="AB45" s="1019">
        <f>VLOOKUP(年度マスタ!$K$4&amp;"_"&amp;AB$33,データシート1!$A:$BS,MATCH("aa_"&amp;$S45,データシート1!$A$1:$BS$1,0),0)</f>
        <v>0.4909548366610218</v>
      </c>
      <c r="AC45" s="1019">
        <f>VLOOKUP(年度マスタ!$K$4&amp;"_"&amp;AC$33,データシート1!$A:$BS,MATCH("aa_"&amp;$S45,データシート1!$A$1:$BS$1,0),0)</f>
        <v>0.49074783196199917</v>
      </c>
      <c r="AD45" s="1019">
        <f>VLOOKUP(年度マスタ!$K$4&amp;"_"&amp;AD$33,データシート1!$A:$BS,MATCH("aa_"&amp;$S45,データシート1!$A$1:$BS$1,0),0)</f>
        <v>0.46268620713262509</v>
      </c>
      <c r="AE45" s="1019">
        <f>VLOOKUP(年度マスタ!$K$4&amp;"_"&amp;AE$33,データシート1!$A:$BS,MATCH("aa_"&amp;$S45,データシート1!$A$1:$BS$1,0),0)</f>
        <v>0.44720688529000724</v>
      </c>
      <c r="AF45" s="1019">
        <f>VLOOKUP(年度マスタ!$K$4&amp;"_"&amp;AF$33,データシート1!$A:$BS,MATCH("aa_"&amp;$S45,データシート1!$A$1:$BS$1,0),0)</f>
        <v>0.42633492011048352</v>
      </c>
      <c r="AG45" s="1019">
        <f>VLOOKUP(年度マスタ!$K$4&amp;"_"&amp;AG$33,データシート1!$A:$BS,MATCH("aa_"&amp;$S45,データシート1!$A$1:$BS$1,0),0)</f>
        <v>0.39921735106855349</v>
      </c>
      <c r="AH45" s="1019">
        <f>VLOOKUP(年度マスタ!$K$4&amp;"_"&amp;AH$33,データシート1!$A:$BS,MATCH("aa_"&amp;$S45,データシート1!$A$1:$BS$1,0),0)</f>
        <v>0.36335504370410626</v>
      </c>
      <c r="AI45" s="1019">
        <f>VLOOKUP(年度マスタ!$K$4&amp;"_"&amp;AI$33,データシート1!$A:$BS,MATCH("aa_"&amp;$S45,データシート1!$A$1:$BS$1,0),0)</f>
        <v>0.34464359170762132</v>
      </c>
      <c r="AJ45" s="1019">
        <f>VLOOKUP(年度マスタ!$K$4&amp;"_"&amp;AJ$33,データシート1!$A:$BS,MATCH("aa_"&amp;$S45,データシート1!$A$1:$BS$1,0),0)</f>
        <v>0.31999312930027879</v>
      </c>
      <c r="AK45" s="1020">
        <f>VLOOKUP(年度マスタ!$K$4&amp;"_"&amp;AK$33,データシート1!$A:$BS,MATCH("aa_"&amp;$S45,データシート1!$A$1:$BS$1,0),0)</f>
        <v>0.31559873911890729</v>
      </c>
      <c r="AL45" s="373"/>
      <c r="AW45" s="19" t="str">
        <f>AW48</f>
        <v>下郷町</v>
      </c>
      <c r="AX45" s="407">
        <f t="shared" ref="AX45:BB45" si="15">AX48/$BC48</f>
        <v>0.20176827093567784</v>
      </c>
      <c r="AY45" s="407">
        <f t="shared" si="15"/>
        <v>0.17332257903684703</v>
      </c>
      <c r="AZ45" s="407">
        <f t="shared" si="15"/>
        <v>0.23814995614456144</v>
      </c>
      <c r="BA45" s="407">
        <f t="shared" si="15"/>
        <v>0.37503944712241588</v>
      </c>
      <c r="BB45" s="407">
        <f t="shared" si="15"/>
        <v>1.1719746760497845E-2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0.86550654049203157</v>
      </c>
      <c r="Y47" s="1022">
        <f>VLOOKUP(年度マスタ!$K$4&amp;"_"&amp;Y$33,データシート1!$A:$BS,MATCH("aa_"&amp;$S47,データシート1!$A$1:$BS$1,0),0)</f>
        <v>0.68505087488022398</v>
      </c>
      <c r="Z47" s="1022">
        <f>VLOOKUP(年度マスタ!$K$4&amp;"_"&amp;Z$33,データシート1!$A:$BS,MATCH("aa_"&amp;$S47,データシート1!$A$1:$BS$1,0),0)</f>
        <v>0.71599639467488252</v>
      </c>
      <c r="AA47" s="1022">
        <f>VLOOKUP(年度マスタ!$K$4&amp;"_"&amp;AA$33,データシート1!$A:$BS,MATCH("aa_"&amp;$S47,データシート1!$A$1:$BS$1,0),0)</f>
        <v>0.69684704832</v>
      </c>
      <c r="AB47" s="1022">
        <f>VLOOKUP(年度マスタ!$K$4&amp;"_"&amp;AB$33,データシート1!$A:$BS,MATCH("aa_"&amp;$S47,データシート1!$A$1:$BS$1,0),0)</f>
        <v>0.92468785693767652</v>
      </c>
      <c r="AC47" s="1022">
        <f>VLOOKUP(年度マスタ!$K$4&amp;"_"&amp;AC$33,データシート1!$A:$BS,MATCH("aa_"&amp;$S47,データシート1!$A$1:$BS$1,0),0)</f>
        <v>0.71630731367417466</v>
      </c>
      <c r="AD47" s="1022">
        <f>VLOOKUP(年度マスタ!$K$4&amp;"_"&amp;AD$33,データシート1!$A:$BS,MATCH("aa_"&amp;$S47,データシート1!$A$1:$BS$1,0),0)</f>
        <v>1.4629849478271448</v>
      </c>
      <c r="AE47" s="1022">
        <f>VLOOKUP(年度マスタ!$K$4&amp;"_"&amp;AE$33,データシート1!$A:$BS,MATCH("aa_"&amp;$S47,データシート1!$A$1:$BS$1,0),0)</f>
        <v>1.0313857569725973</v>
      </c>
      <c r="AF47" s="1022">
        <f>VLOOKUP(年度マスタ!$K$4&amp;"_"&amp;AF$33,データシート1!$A:$BS,MATCH("aa_"&amp;$S47,データシート1!$A$1:$BS$1,0),0)</f>
        <v>0.53669215909021273</v>
      </c>
      <c r="AG47" s="1022">
        <f>VLOOKUP(年度マスタ!$K$4&amp;"_"&amp;AG$33,データシート1!$A:$BS,MATCH("aa_"&amp;$S47,データシート1!$A$1:$BS$1,0),0)</f>
        <v>0.80208946645073842</v>
      </c>
      <c r="AH47" s="1022">
        <f>VLOOKUP(年度マスタ!$K$4&amp;"_"&amp;AH$33,データシート1!$A:$BS,MATCH("aa_"&amp;$S47,データシート1!$A$1:$BS$1,0),0)</f>
        <v>0.49145210599862249</v>
      </c>
      <c r="AI47" s="1022">
        <f>VLOOKUP(年度マスタ!$K$4&amp;"_"&amp;AI$33,データシート1!$A:$BS,MATCH("aa_"&amp;$S47,データシート1!$A$1:$BS$1,0),0)</f>
        <v>0.79331450360570654</v>
      </c>
      <c r="AJ47" s="1022">
        <f>VLOOKUP(年度マスタ!$K$4&amp;"_"&amp;AJ$33,データシート1!$A:$BS,MATCH("aa_"&amp;$S47,データシート1!$A$1:$BS$1,0),0)</f>
        <v>0.60779345219873526</v>
      </c>
      <c r="AK47" s="1023">
        <f>VLOOKUP(年度マスタ!$K$4&amp;"_"&amp;AK$33,データシート1!$A:$BS,MATCH("aa_"&amp;$S47,データシート1!$A$1:$BS$1,0),0)</f>
        <v>0.38932001040772529</v>
      </c>
      <c r="AL47" s="373"/>
      <c r="AW47" s="19" t="str">
        <f>年度マスタ!I4</f>
        <v>福島県</v>
      </c>
      <c r="AX47" s="408">
        <f>SUM(AY38:BA38)</f>
        <v>4355.3561135978853</v>
      </c>
      <c r="AY47" s="408">
        <f t="shared" si="17"/>
        <v>2556.1354789567854</v>
      </c>
      <c r="AZ47" s="408">
        <f t="shared" si="17"/>
        <v>2887.2021011786546</v>
      </c>
      <c r="BA47" s="408">
        <f>SUM(BD38:BG38)</f>
        <v>3522.5245687286301</v>
      </c>
      <c r="BB47" s="408">
        <f>BH38</f>
        <v>261.85934112503958</v>
      </c>
      <c r="BC47" s="408">
        <f>SUM(AX47:BB47)</f>
        <v>13583.077603586995</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1652</v>
      </c>
      <c r="AL48" s="411"/>
      <c r="AW48" s="19" t="str">
        <f>年度マスタ!J4</f>
        <v>下郷町</v>
      </c>
      <c r="AX48" s="408">
        <f>SUM(AY39:BA39)</f>
        <v>6.7025701959186348</v>
      </c>
      <c r="AY48" s="408">
        <f>BB39</f>
        <v>5.7576285267492135</v>
      </c>
      <c r="AZ48" s="408">
        <f>BC39</f>
        <v>7.9111388069669735</v>
      </c>
      <c r="BA48" s="408">
        <f>SUM(BD39:BG39)</f>
        <v>12.458491163746279</v>
      </c>
      <c r="BB48" s="408">
        <f>BH39</f>
        <v>0.38932001040772529</v>
      </c>
      <c r="BC48" s="408">
        <f>SUM(AX48:BB48)</f>
        <v>33.219148703788825</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33.219148703788825</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6.7025701959186348</v>
      </c>
      <c r="P52" s="501">
        <f t="shared" ref="P52:P64" si="18">O52/$O$51</f>
        <v>0.20176827093567784</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3.6034800409280532</v>
      </c>
      <c r="P53" s="502">
        <f t="shared" si="18"/>
        <v>0.10847598994964783</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1.0064764687890593</v>
      </c>
      <c r="P54" s="502">
        <f t="shared" si="18"/>
        <v>3.0298081319412775E-2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2.0926136862015223</v>
      </c>
      <c r="P55" s="502">
        <f t="shared" si="18"/>
        <v>6.2994199666617234E-2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5.7576285267492135</v>
      </c>
      <c r="P56" s="501">
        <f t="shared" si="18"/>
        <v>0.17332257903684703</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7.9111388069669735</v>
      </c>
      <c r="P57" s="501">
        <f t="shared" si="18"/>
        <v>0.23814995614456144</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12.458491163746279</v>
      </c>
      <c r="P58" s="501">
        <f t="shared" si="18"/>
        <v>0.37503944712241588</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12.142892424627371</v>
      </c>
      <c r="P59" s="502">
        <f t="shared" si="18"/>
        <v>0.3655389405942967</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4.6249796025422327</v>
      </c>
      <c r="P60" s="502">
        <f t="shared" si="18"/>
        <v>0.1392263132262245</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7.5179128220851386</v>
      </c>
      <c r="P61" s="502">
        <f t="shared" si="18"/>
        <v>0.2263126273680722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0.31559873911890729</v>
      </c>
      <c r="P62" s="502">
        <f t="shared" si="18"/>
        <v>9.5005065281191722E-3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0.38932001040772529</v>
      </c>
      <c r="P64" s="679">
        <f t="shared" si="18"/>
        <v>1.1719746760497845E-2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下郷町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45.981099999999998</v>
      </c>
      <c r="AI7" s="88">
        <f>VLOOKUP(年度マスタ!$K$4&amp;"_"&amp;$AG7,データシート1!$A:$BS,MATCH("ab_"&amp;AI$2,データシート1!$A$1:$BS$1,0),0)</f>
        <v>604</v>
      </c>
      <c r="AJ7" s="88">
        <f>VLOOKUP(年度マスタ!$K$4&amp;"_"&amp;$AG7,データシート1!$A:$BS,MATCH("ab_"&amp;AJ$2,データシート1!$A$1:$BS$1,0),0)</f>
        <v>34</v>
      </c>
      <c r="AK7" s="88">
        <f>VLOOKUP(年度マスタ!$K$4&amp;"_"&amp;$AG7,データシート1!$A:$BS,MATCH("ab_"&amp;AK$2,データシート1!$A$1:$BS$1,0),0)</f>
        <v>1554</v>
      </c>
      <c r="AL7" s="88">
        <f>VLOOKUP(年度マスタ!$K$4&amp;"_"&amp;$AG7,データシート1!$A:$BS,MATCH("ab_"&amp;AL$2,データシート1!$A$1:$BS$1,0),0)</f>
        <v>2284</v>
      </c>
      <c r="AM7" s="88">
        <f>VLOOKUP(年度マスタ!$K$4&amp;"_"&amp;$AG7,データシート1!$A:$BS,MATCH("ab_"&amp;AM$2,データシート1!$A$1:$BS$1,0),0)</f>
        <v>3490</v>
      </c>
      <c r="AN7" s="88">
        <f>VLOOKUP(年度マスタ!$K$4&amp;"_"&amp;$AG7,データシート1!$A:$BS,MATCH("ab_"&amp;AN$2,データシート1!$A$1:$BS$1,0),0)</f>
        <v>1687</v>
      </c>
      <c r="AO7" s="88">
        <f>VLOOKUP(年度マスタ!$K$4&amp;"_"&amp;$AG7,データシート1!$A:$BS,MATCH("ab_"&amp;AO$2,データシート1!$A$1:$BS$1,0),0)</f>
        <v>6899</v>
      </c>
      <c r="AP7" s="88">
        <f>VLOOKUP(年度マスタ!$K$4&amp;"_"&amp;$AG7,データシート1!$A:$BS,MATCH("ab_"&amp;AP$2,データシート1!$A$1:$BS$1,0),0)</f>
        <v>0</v>
      </c>
      <c r="AQ7" s="1073">
        <f>VLOOKUP(年度マスタ!$K$4&amp;"_"&amp;$AG7,データシート1!$A:$BS,MATCH("ab_"&amp;AQ$2,データシート1!$A$1:$BS$1,0),0)</f>
        <v>0.86550654049203157</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40.9876</v>
      </c>
      <c r="AI8" s="88">
        <f>VLOOKUP(年度マスタ!$K$4&amp;"_"&amp;$AG8,データシート1!$A:$BS,MATCH("ab_"&amp;AI$2,データシート1!$A$1:$BS$1,0),0)</f>
        <v>466</v>
      </c>
      <c r="AJ8" s="88">
        <f>VLOOKUP(年度マスタ!$K$4&amp;"_"&amp;$AG8,データシート1!$A:$BS,MATCH("ab_"&amp;AJ$2,データシート1!$A$1:$BS$1,0),0)</f>
        <v>127</v>
      </c>
      <c r="AK8" s="88">
        <f>VLOOKUP(年度マスタ!$K$4&amp;"_"&amp;$AG8,データシート1!$A:$BS,MATCH("ab_"&amp;AK$2,データシート1!$A$1:$BS$1,0),0)</f>
        <v>1615</v>
      </c>
      <c r="AL8" s="88">
        <f>VLOOKUP(年度マスタ!$K$4&amp;"_"&amp;$AG8,データシート1!$A:$BS,MATCH("ab_"&amp;AL$2,データシート1!$A$1:$BS$1,0),0)</f>
        <v>2269</v>
      </c>
      <c r="AM8" s="88">
        <f>VLOOKUP(年度マスタ!$K$4&amp;"_"&amp;$AG8,データシート1!$A:$BS,MATCH("ab_"&amp;AM$2,データシート1!$A$1:$BS$1,0),0)</f>
        <v>3439</v>
      </c>
      <c r="AN8" s="88">
        <f>VLOOKUP(年度マスタ!$K$4&amp;"_"&amp;$AG8,データシート1!$A:$BS,MATCH("ab_"&amp;AN$2,データシート1!$A$1:$BS$1,0),0)</f>
        <v>1662</v>
      </c>
      <c r="AO8" s="88">
        <f>VLOOKUP(年度マスタ!$K$4&amp;"_"&amp;$AG8,データシート1!$A:$BS,MATCH("ab_"&amp;AO$2,データシート1!$A$1:$BS$1,0),0)</f>
        <v>6772</v>
      </c>
      <c r="AP8" s="88">
        <f>VLOOKUP(年度マスタ!$K$4&amp;"_"&amp;$AG8,データシート1!$A:$BS,MATCH("ab_"&amp;AP$2,データシート1!$A$1:$BS$1,0),0)</f>
        <v>0</v>
      </c>
      <c r="AQ8" s="1073">
        <f>VLOOKUP(年度マスタ!$K$4&amp;"_"&amp;$AG8,データシート1!$A:$BS,MATCH("ab_"&amp;AQ$2,データシート1!$A$1:$BS$1,0),0)</f>
        <v>0.68505087488022398</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41.574399999999997</v>
      </c>
      <c r="AI9" s="88">
        <f>VLOOKUP(年度マスタ!$K$4&amp;"_"&amp;$AG9,データシート1!$A:$BS,MATCH("ab_"&amp;AI$2,データシート1!$A$1:$BS$1,0),0)</f>
        <v>466</v>
      </c>
      <c r="AJ9" s="88">
        <f>VLOOKUP(年度マスタ!$K$4&amp;"_"&amp;$AG9,データシート1!$A:$BS,MATCH("ab_"&amp;AJ$2,データシート1!$A$1:$BS$1,0),0)</f>
        <v>127</v>
      </c>
      <c r="AK9" s="88">
        <f>VLOOKUP(年度マスタ!$K$4&amp;"_"&amp;$AG9,データシート1!$A:$BS,MATCH("ab_"&amp;AK$2,データシート1!$A$1:$BS$1,0),0)</f>
        <v>1615</v>
      </c>
      <c r="AL9" s="88">
        <f>VLOOKUP(年度マスタ!$K$4&amp;"_"&amp;$AG9,データシート1!$A:$BS,MATCH("ab_"&amp;AL$2,データシート1!$A$1:$BS$1,0),0)</f>
        <v>2248</v>
      </c>
      <c r="AM9" s="88">
        <f>VLOOKUP(年度マスタ!$K$4&amp;"_"&amp;$AG9,データシート1!$A:$BS,MATCH("ab_"&amp;AM$2,データシート1!$A$1:$BS$1,0),0)</f>
        <v>3449</v>
      </c>
      <c r="AN9" s="88">
        <f>VLOOKUP(年度マスタ!$K$4&amp;"_"&amp;$AG9,データシート1!$A:$BS,MATCH("ab_"&amp;AN$2,データシート1!$A$1:$BS$1,0),0)</f>
        <v>1643</v>
      </c>
      <c r="AO9" s="88">
        <f>VLOOKUP(年度マスタ!$K$4&amp;"_"&amp;$AG9,データシート1!$A:$BS,MATCH("ab_"&amp;AO$2,データシート1!$A$1:$BS$1,0),0)</f>
        <v>6617</v>
      </c>
      <c r="AP9" s="88">
        <f>VLOOKUP(年度マスタ!$K$4&amp;"_"&amp;$AG9,データシート1!$A:$BS,MATCH("ab_"&amp;AP$2,データシート1!$A$1:$BS$1,0),0)</f>
        <v>0</v>
      </c>
      <c r="AQ9" s="1073">
        <f>VLOOKUP(年度マスタ!$K$4&amp;"_"&amp;$AG9,データシート1!$A:$BS,MATCH("ab_"&amp;AQ$2,データシート1!$A$1:$BS$1,0),0)</f>
        <v>0.71599639467488252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27.930700000000002</v>
      </c>
      <c r="AI10" s="88">
        <f>VLOOKUP(年度マスタ!$K$4&amp;"_"&amp;$AG10,データシート1!$A:$BS,MATCH("ab_"&amp;AI$2,データシート1!$A$1:$BS$1,0),0)</f>
        <v>466</v>
      </c>
      <c r="AJ10" s="88">
        <f>VLOOKUP(年度マスタ!$K$4&amp;"_"&amp;$AG10,データシート1!$A:$BS,MATCH("ab_"&amp;AJ$2,データシート1!$A$1:$BS$1,0),0)</f>
        <v>127</v>
      </c>
      <c r="AK10" s="88">
        <f>VLOOKUP(年度マスタ!$K$4&amp;"_"&amp;$AG10,データシート1!$A:$BS,MATCH("ab_"&amp;AK$2,データシート1!$A$1:$BS$1,0),0)</f>
        <v>1615</v>
      </c>
      <c r="AL10" s="88">
        <f>VLOOKUP(年度マスタ!$K$4&amp;"_"&amp;$AG10,データシート1!$A:$BS,MATCH("ab_"&amp;AL$2,データシート1!$A$1:$BS$1,0),0)</f>
        <v>2246</v>
      </c>
      <c r="AM10" s="88">
        <f>VLOOKUP(年度マスタ!$K$4&amp;"_"&amp;$AG10,データシート1!$A:$BS,MATCH("ab_"&amp;AM$2,データシート1!$A$1:$BS$1,0),0)</f>
        <v>3460</v>
      </c>
      <c r="AN10" s="88">
        <f>VLOOKUP(年度マスタ!$K$4&amp;"_"&amp;$AG10,データシート1!$A:$BS,MATCH("ab_"&amp;AN$2,データシート1!$A$1:$BS$1,0),0)</f>
        <v>1646</v>
      </c>
      <c r="AO10" s="88">
        <f>VLOOKUP(年度マスタ!$K$4&amp;"_"&amp;$AG10,データシート1!$A:$BS,MATCH("ab_"&amp;AO$2,データシート1!$A$1:$BS$1,0),0)</f>
        <v>6516</v>
      </c>
      <c r="AP10" s="88">
        <f>VLOOKUP(年度マスタ!$K$4&amp;"_"&amp;$AG10,データシート1!$A:$BS,MATCH("ab_"&amp;AP$2,データシート1!$A$1:$BS$1,0),0)</f>
        <v>0</v>
      </c>
      <c r="AQ10" s="1073">
        <f>VLOOKUP(年度マスタ!$K$4&amp;"_"&amp;$AG10,データシート1!$A:$BS,MATCH("ab_"&amp;AQ$2,データシート1!$A$1:$BS$1,0),0)</f>
        <v>0.69684704832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44.886899999999997</v>
      </c>
      <c r="AI11" s="88">
        <f>VLOOKUP(年度マスタ!$K$4&amp;"_"&amp;$AG11,データシート1!$A:$BS,MATCH("ab_"&amp;AI$2,データシート1!$A$1:$BS$1,0),0)</f>
        <v>466</v>
      </c>
      <c r="AJ11" s="88">
        <f>VLOOKUP(年度マスタ!$K$4&amp;"_"&amp;$AG11,データシート1!$A:$BS,MATCH("ab_"&amp;AJ$2,データシート1!$A$1:$BS$1,0),0)</f>
        <v>127</v>
      </c>
      <c r="AK11" s="88">
        <f>VLOOKUP(年度マスタ!$K$4&amp;"_"&amp;$AG11,データシート1!$A:$BS,MATCH("ab_"&amp;AK$2,データシート1!$A$1:$BS$1,0),0)</f>
        <v>1615</v>
      </c>
      <c r="AL11" s="88">
        <f>VLOOKUP(年度マスタ!$K$4&amp;"_"&amp;$AG11,データシート1!$A:$BS,MATCH("ab_"&amp;AL$2,データシート1!$A$1:$BS$1,0),0)</f>
        <v>2243</v>
      </c>
      <c r="AM11" s="88">
        <f>VLOOKUP(年度マスタ!$K$4&amp;"_"&amp;$AG11,データシート1!$A:$BS,MATCH("ab_"&amp;AM$2,データシート1!$A$1:$BS$1,0),0)</f>
        <v>3523</v>
      </c>
      <c r="AN11" s="88">
        <f>VLOOKUP(年度マスタ!$K$4&amp;"_"&amp;$AG11,データシート1!$A:$BS,MATCH("ab_"&amp;AN$2,データシート1!$A$1:$BS$1,0),0)</f>
        <v>1632</v>
      </c>
      <c r="AO11" s="88">
        <f>VLOOKUP(年度マスタ!$K$4&amp;"_"&amp;$AG11,データシート1!$A:$BS,MATCH("ab_"&amp;AO$2,データシート1!$A$1:$BS$1,0),0)</f>
        <v>6439</v>
      </c>
      <c r="AP11" s="88">
        <f>VLOOKUP(年度マスタ!$K$4&amp;"_"&amp;$AG11,データシート1!$A:$BS,MATCH("ab_"&amp;AP$2,データシート1!$A$1:$BS$1,0),0)</f>
        <v>0</v>
      </c>
      <c r="AQ11" s="1073">
        <f>VLOOKUP(年度マスタ!$K$4&amp;"_"&amp;$AG11,データシート1!$A:$BS,MATCH("ab_"&amp;AQ$2,データシート1!$A$1:$BS$1,0),0)</f>
        <v>0.92468785693767652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47.351900000000001</v>
      </c>
      <c r="AI12" s="88">
        <f>VLOOKUP(年度マスタ!$K$4&amp;"_"&amp;$AG12,データシート1!$A:$BS,MATCH("ab_"&amp;AI$2,データシート1!$A$1:$BS$1,0),0)</f>
        <v>466</v>
      </c>
      <c r="AJ12" s="88">
        <f>VLOOKUP(年度マスタ!$K$4&amp;"_"&amp;$AG12,データシート1!$A:$BS,MATCH("ab_"&amp;AJ$2,データシート1!$A$1:$BS$1,0),0)</f>
        <v>127</v>
      </c>
      <c r="AK12" s="88">
        <f>VLOOKUP(年度マスタ!$K$4&amp;"_"&amp;$AG12,データシート1!$A:$BS,MATCH("ab_"&amp;AK$2,データシート1!$A$1:$BS$1,0),0)</f>
        <v>1615</v>
      </c>
      <c r="AL12" s="88">
        <f>VLOOKUP(年度マスタ!$K$4&amp;"_"&amp;$AG12,データシート1!$A:$BS,MATCH("ab_"&amp;AL$2,データシート1!$A$1:$BS$1,0),0)</f>
        <v>2233</v>
      </c>
      <c r="AM12" s="88">
        <f>VLOOKUP(年度マスタ!$K$4&amp;"_"&amp;$AG12,データシート1!$A:$BS,MATCH("ab_"&amp;AM$2,データシート1!$A$1:$BS$1,0),0)</f>
        <v>3558</v>
      </c>
      <c r="AN12" s="88">
        <f>VLOOKUP(年度マスタ!$K$4&amp;"_"&amp;$AG12,データシート1!$A:$BS,MATCH("ab_"&amp;AN$2,データシート1!$A$1:$BS$1,0),0)</f>
        <v>1633</v>
      </c>
      <c r="AO12" s="88">
        <f>VLOOKUP(年度マスタ!$K$4&amp;"_"&amp;$AG12,データシート1!$A:$BS,MATCH("ab_"&amp;AO$2,データシート1!$A$1:$BS$1,0),0)</f>
        <v>6344</v>
      </c>
      <c r="AP12" s="88">
        <f>VLOOKUP(年度マスタ!$K$4&amp;"_"&amp;$AG12,データシート1!$A:$BS,MATCH("ab_"&amp;AP$2,データシート1!$A$1:$BS$1,0),0)</f>
        <v>0</v>
      </c>
      <c r="AQ12" s="1073">
        <f>VLOOKUP(年度マスタ!$K$4&amp;"_"&amp;$AG12,データシート1!$A:$BS,MATCH("ab_"&amp;AQ$2,データシート1!$A$1:$BS$1,0),0)</f>
        <v>0.71630731367417466</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39.533499999999997</v>
      </c>
      <c r="AI13" s="88">
        <f>VLOOKUP(年度マスタ!$K$4&amp;"_"&amp;$AG13,データシート1!$A:$BS,MATCH("ab_"&amp;AI$2,データシート1!$A$1:$BS$1,0),0)</f>
        <v>463</v>
      </c>
      <c r="AJ13" s="88">
        <f>VLOOKUP(年度マスタ!$K$4&amp;"_"&amp;$AG13,データシート1!$A:$BS,MATCH("ab_"&amp;AJ$2,データシート1!$A$1:$BS$1,0),0)</f>
        <v>84</v>
      </c>
      <c r="AK13" s="88">
        <f>VLOOKUP(年度マスタ!$K$4&amp;"_"&amp;$AG13,データシート1!$A:$BS,MATCH("ab_"&amp;AK$2,データシート1!$A$1:$BS$1,0),0)</f>
        <v>1491</v>
      </c>
      <c r="AL13" s="88">
        <f>VLOOKUP(年度マスタ!$K$4&amp;"_"&amp;$AG13,データシート1!$A:$BS,MATCH("ab_"&amp;AL$2,データシート1!$A$1:$BS$1,0),0)</f>
        <v>2235</v>
      </c>
      <c r="AM13" s="88">
        <f>VLOOKUP(年度マスタ!$K$4&amp;"_"&amp;$AG13,データシート1!$A:$BS,MATCH("ab_"&amp;AM$2,データシート1!$A$1:$BS$1,0),0)</f>
        <v>3588</v>
      </c>
      <c r="AN13" s="88">
        <f>VLOOKUP(年度マスタ!$K$4&amp;"_"&amp;$AG13,データシート1!$A:$BS,MATCH("ab_"&amp;AN$2,データシート1!$A$1:$BS$1,0),0)</f>
        <v>1647</v>
      </c>
      <c r="AO13" s="88">
        <f>VLOOKUP(年度マスタ!$K$4&amp;"_"&amp;$AG13,データシート1!$A:$BS,MATCH("ab_"&amp;AO$2,データシート1!$A$1:$BS$1,0),0)</f>
        <v>6234</v>
      </c>
      <c r="AP13" s="88">
        <f>VLOOKUP(年度マスタ!$K$4&amp;"_"&amp;$AG13,データシート1!$A:$BS,MATCH("ab_"&amp;AP$2,データシート1!$A$1:$BS$1,0),0)</f>
        <v>0</v>
      </c>
      <c r="AQ13" s="1073">
        <f>VLOOKUP(年度マスタ!$K$4&amp;"_"&amp;$AG13,データシート1!$A:$BS,MATCH("ab_"&amp;AQ$2,データシート1!$A$1:$BS$1,0),0)</f>
        <v>1.4629849478271448</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46.607100000000003</v>
      </c>
      <c r="AI14" s="88">
        <f>VLOOKUP(年度マスタ!$K$4&amp;"_"&amp;$AG14,データシート1!$A:$BS,MATCH("ab_"&amp;AI$2,データシート1!$A$1:$BS$1,0),0)</f>
        <v>463</v>
      </c>
      <c r="AJ14" s="88">
        <f>VLOOKUP(年度マスタ!$K$4&amp;"_"&amp;$AG14,データシート1!$A:$BS,MATCH("ab_"&amp;AJ$2,データシート1!$A$1:$BS$1,0),0)</f>
        <v>84</v>
      </c>
      <c r="AK14" s="88">
        <f>VLOOKUP(年度マスタ!$K$4&amp;"_"&amp;$AG14,データシート1!$A:$BS,MATCH("ab_"&amp;AK$2,データシート1!$A$1:$BS$1,0),0)</f>
        <v>1491</v>
      </c>
      <c r="AL14" s="88">
        <f>VLOOKUP(年度マスタ!$K$4&amp;"_"&amp;$AG14,データシート1!$A:$BS,MATCH("ab_"&amp;AL$2,データシート1!$A$1:$BS$1,0),0)</f>
        <v>2303</v>
      </c>
      <c r="AM14" s="88">
        <f>VLOOKUP(年度マスタ!$K$4&amp;"_"&amp;$AG14,データシート1!$A:$BS,MATCH("ab_"&amp;AM$2,データシート1!$A$1:$BS$1,0),0)</f>
        <v>3559</v>
      </c>
      <c r="AN14" s="88">
        <f>VLOOKUP(年度マスタ!$K$4&amp;"_"&amp;$AG14,データシート1!$A:$BS,MATCH("ab_"&amp;AN$2,データシート1!$A$1:$BS$1,0),0)</f>
        <v>1637</v>
      </c>
      <c r="AO14" s="88">
        <f>VLOOKUP(年度マスタ!$K$4&amp;"_"&amp;$AG14,データシート1!$A:$BS,MATCH("ab_"&amp;AO$2,データシート1!$A$1:$BS$1,0),0)</f>
        <v>6155</v>
      </c>
      <c r="AP14" s="88">
        <f>VLOOKUP(年度マスタ!$K$4&amp;"_"&amp;$AG14,データシート1!$A:$BS,MATCH("ab_"&amp;AP$2,データシート1!$A$1:$BS$1,0),0)</f>
        <v>0</v>
      </c>
      <c r="AQ14" s="1073">
        <f>VLOOKUP(年度マスタ!$K$4&amp;"_"&amp;$AG14,データシート1!$A:$BS,MATCH("ab_"&amp;AQ$2,データシート1!$A$1:$BS$1,0),0)</f>
        <v>1.0313857569725973</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59.4086</v>
      </c>
      <c r="AI15" s="88">
        <f>VLOOKUP(年度マスタ!$K$4&amp;"_"&amp;$AG15,データシート1!$A:$BS,MATCH("ab_"&amp;AI$2,データシート1!$A$1:$BS$1,0),0)</f>
        <v>463</v>
      </c>
      <c r="AJ15" s="88">
        <f>VLOOKUP(年度マスタ!$K$4&amp;"_"&amp;$AG15,データシート1!$A:$BS,MATCH("ab_"&amp;AJ$2,データシート1!$A$1:$BS$1,0),0)</f>
        <v>84</v>
      </c>
      <c r="AK15" s="88">
        <f>VLOOKUP(年度マスタ!$K$4&amp;"_"&amp;$AG15,データシート1!$A:$BS,MATCH("ab_"&amp;AK$2,データシート1!$A$1:$BS$1,0),0)</f>
        <v>1491</v>
      </c>
      <c r="AL15" s="88">
        <f>VLOOKUP(年度マスタ!$K$4&amp;"_"&amp;$AG15,データシート1!$A:$BS,MATCH("ab_"&amp;AL$2,データシート1!$A$1:$BS$1,0),0)</f>
        <v>2298</v>
      </c>
      <c r="AM15" s="88">
        <f>VLOOKUP(年度マスタ!$K$4&amp;"_"&amp;$AG15,データシート1!$A:$BS,MATCH("ab_"&amp;AM$2,データシート1!$A$1:$BS$1,0),0)</f>
        <v>3579</v>
      </c>
      <c r="AN15" s="88">
        <f>VLOOKUP(年度マスタ!$K$4&amp;"_"&amp;$AG15,データシート1!$A:$BS,MATCH("ab_"&amp;AN$2,データシート1!$A$1:$BS$1,0),0)</f>
        <v>1675</v>
      </c>
      <c r="AO15" s="88">
        <f>VLOOKUP(年度マスタ!$K$4&amp;"_"&amp;$AG15,データシート1!$A:$BS,MATCH("ab_"&amp;AO$2,データシート1!$A$1:$BS$1,0),0)</f>
        <v>6036</v>
      </c>
      <c r="AP15" s="88">
        <f>VLOOKUP(年度マスタ!$K$4&amp;"_"&amp;$AG15,データシート1!$A:$BS,MATCH("ab_"&amp;AP$2,データシート1!$A$1:$BS$1,0),0)</f>
        <v>0</v>
      </c>
      <c r="AQ15" s="1073">
        <f>VLOOKUP(年度マスタ!$K$4&amp;"_"&amp;$AG15,データシート1!$A:$BS,MATCH("ab_"&amp;AQ$2,データシート1!$A$1:$BS$1,0),0)</f>
        <v>0.53669215909021273</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54.269799999999996</v>
      </c>
      <c r="AI16" s="88">
        <f>VLOOKUP(年度マスタ!$K$4&amp;"_"&amp;$AG16,データシート1!$A:$BS,MATCH("ab_"&amp;AI$2,データシート1!$A$1:$BS$1,0),0)</f>
        <v>463</v>
      </c>
      <c r="AJ16" s="88">
        <f>VLOOKUP(年度マスタ!$K$4&amp;"_"&amp;$AG16,データシート1!$A:$BS,MATCH("ab_"&amp;AJ$2,データシート1!$A$1:$BS$1,0),0)</f>
        <v>84</v>
      </c>
      <c r="AK16" s="88">
        <f>VLOOKUP(年度マスタ!$K$4&amp;"_"&amp;$AG16,データシート1!$A:$BS,MATCH("ab_"&amp;AK$2,データシート1!$A$1:$BS$1,0),0)</f>
        <v>1491</v>
      </c>
      <c r="AL16" s="88">
        <f>VLOOKUP(年度マスタ!$K$4&amp;"_"&amp;$AG16,データシート1!$A:$BS,MATCH("ab_"&amp;AL$2,データシート1!$A$1:$BS$1,0),0)</f>
        <v>2257</v>
      </c>
      <c r="AM16" s="88">
        <f>VLOOKUP(年度マスタ!$K$4&amp;"_"&amp;$AG16,データシート1!$A:$BS,MATCH("ab_"&amp;AM$2,データシート1!$A$1:$BS$1,0),0)</f>
        <v>3539</v>
      </c>
      <c r="AN16" s="88">
        <f>VLOOKUP(年度マスタ!$K$4&amp;"_"&amp;$AG16,データシート1!$A:$BS,MATCH("ab_"&amp;AN$2,データシート1!$A$1:$BS$1,0),0)</f>
        <v>1665</v>
      </c>
      <c r="AO16" s="88">
        <f>VLOOKUP(年度マスタ!$K$4&amp;"_"&amp;$AG16,データシート1!$A:$BS,MATCH("ab_"&amp;AO$2,データシート1!$A$1:$BS$1,0),0)</f>
        <v>5845</v>
      </c>
      <c r="AP16" s="88">
        <f>VLOOKUP(年度マスタ!$K$4&amp;"_"&amp;$AG16,データシート1!$A:$BS,MATCH("ab_"&amp;AP$2,データシート1!$A$1:$BS$1,0),0)</f>
        <v>0</v>
      </c>
      <c r="AQ16" s="1073">
        <f>VLOOKUP(年度マスタ!$K$4&amp;"_"&amp;$AG16,データシート1!$A:$BS,MATCH("ab_"&amp;AQ$2,データシート1!$A$1:$BS$1,0),0)</f>
        <v>0.80208946645073842</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54.6693</v>
      </c>
      <c r="AI17" s="187">
        <f>VLOOKUP(年度マスタ!$K$4&amp;"_"&amp;$AG17,データシート1!$A:$BS,MATCH("ab_"&amp;AI$2,データシート1!$A$1:$BS$1,0),0)</f>
        <v>463</v>
      </c>
      <c r="AJ17" s="187">
        <f>VLOOKUP(年度マスタ!$K$4&amp;"_"&amp;$AG17,データシート1!$A:$BS,MATCH("ab_"&amp;AJ$2,データシート1!$A$1:$BS$1,0),0)</f>
        <v>84</v>
      </c>
      <c r="AK17" s="187">
        <f>VLOOKUP(年度マスタ!$K$4&amp;"_"&amp;$AG17,データシート1!$A:$BS,MATCH("ab_"&amp;AK$2,データシート1!$A$1:$BS$1,0),0)</f>
        <v>1491</v>
      </c>
      <c r="AL17" s="187">
        <f>VLOOKUP(年度マスタ!$K$4&amp;"_"&amp;$AG17,データシート1!$A:$BS,MATCH("ab_"&amp;AL$2,データシート1!$A$1:$BS$1,0),0)</f>
        <v>2257</v>
      </c>
      <c r="AM17" s="187">
        <f>VLOOKUP(年度マスタ!$K$4&amp;"_"&amp;$AG17,データシート1!$A:$BS,MATCH("ab_"&amp;AM$2,データシート1!$A$1:$BS$1,0),0)</f>
        <v>3488</v>
      </c>
      <c r="AN17" s="187">
        <f>VLOOKUP(年度マスタ!$K$4&amp;"_"&amp;$AG17,データシート1!$A:$BS,MATCH("ab_"&amp;AN$2,データシート1!$A$1:$BS$1,0),0)</f>
        <v>1649</v>
      </c>
      <c r="AO17" s="187">
        <f>VLOOKUP(年度マスタ!$K$4&amp;"_"&amp;$AG17,データシート1!$A:$BS,MATCH("ab_"&amp;AO$2,データシート1!$A$1:$BS$1,0),0)</f>
        <v>5733</v>
      </c>
      <c r="AP17" s="187">
        <f>VLOOKUP(年度マスタ!$K$4&amp;"_"&amp;$AG17,データシート1!$A:$BS,MATCH("ab_"&amp;AP$2,データシート1!$A$1:$BS$1,0),0)</f>
        <v>0</v>
      </c>
      <c r="AQ17" s="1074">
        <f>VLOOKUP(年度マスタ!$K$4&amp;"_"&amp;$AG17,データシート1!$A:$BS,MATCH("ab_"&amp;AQ$2,データシート1!$A$1:$BS$1,0),0)</f>
        <v>0.49145210599862249</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51.978400000000001</v>
      </c>
      <c r="AI18" s="88">
        <f>VLOOKUP(年度マスタ!$K$4&amp;"_"&amp;$AG18,データシート1!$A:$BS,MATCH("ab_"&amp;AI$2,データシート1!$A$1:$BS$1,0),0)</f>
        <v>463</v>
      </c>
      <c r="AJ18" s="88">
        <f>VLOOKUP(年度マスタ!$K$4&amp;"_"&amp;$AG18,データシート1!$A:$BS,MATCH("ab_"&amp;AJ$2,データシート1!$A$1:$BS$1,0),0)</f>
        <v>84</v>
      </c>
      <c r="AK18" s="88">
        <f>VLOOKUP(年度マスタ!$K$4&amp;"_"&amp;$AG18,データシート1!$A:$BS,MATCH("ab_"&amp;AK$2,データシート1!$A$1:$BS$1,0),0)</f>
        <v>1491</v>
      </c>
      <c r="AL18" s="88">
        <f>VLOOKUP(年度マスタ!$K$4&amp;"_"&amp;$AG18,データシート1!$A:$BS,MATCH("ab_"&amp;AL$2,データシート1!$A$1:$BS$1,0),0)</f>
        <v>2234</v>
      </c>
      <c r="AM18" s="88">
        <f>VLOOKUP(年度マスタ!$K$4&amp;"_"&amp;$AG18,データシート1!$A:$BS,MATCH("ab_"&amp;AM$2,データシート1!$A$1:$BS$1,0),0)</f>
        <v>3465</v>
      </c>
      <c r="AN18" s="88">
        <f>VLOOKUP(年度マスタ!$K$4&amp;"_"&amp;$AG18,データシート1!$A:$BS,MATCH("ab_"&amp;AN$2,データシート1!$A$1:$BS$1,0),0)</f>
        <v>1581</v>
      </c>
      <c r="AO18" s="88">
        <f>VLOOKUP(年度マスタ!$K$4&amp;"_"&amp;$AG18,データシート1!$A:$BS,MATCH("ab_"&amp;AO$2,データシート1!$A$1:$BS$1,0),0)</f>
        <v>5585</v>
      </c>
      <c r="AP18" s="88">
        <f>VLOOKUP(年度マスタ!$K$4&amp;"_"&amp;$AG18,データシート1!$A:$BS,MATCH("ab_"&amp;AP$2,データシート1!$A$1:$BS$1,0),0)</f>
        <v>0</v>
      </c>
      <c r="AQ18" s="1073">
        <f>VLOOKUP(年度マスタ!$K$4&amp;"_"&amp;$AG18,データシート1!$A:$BS,MATCH("ab_"&amp;AQ$2,データシート1!$A$1:$BS$1,0),0)</f>
        <v>0.79331450360570654</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52.863199999999999</v>
      </c>
      <c r="AI19" s="88">
        <f>VLOOKUP(年度マスタ!$K$4&amp;"_"&amp;$AG19,データシート1!$A:$BS,MATCH("ab_"&amp;AI$2,データシート1!$A$1:$BS$1,0),0)</f>
        <v>420</v>
      </c>
      <c r="AJ19" s="88">
        <f>VLOOKUP(年度マスタ!$K$4&amp;"_"&amp;$AG19,データシート1!$A:$BS,MATCH("ab_"&amp;AJ$2,データシート1!$A$1:$BS$1,0),0)</f>
        <v>64</v>
      </c>
      <c r="AK19" s="88">
        <f>VLOOKUP(年度マスタ!$K$4&amp;"_"&amp;$AG19,データシート1!$A:$BS,MATCH("ab_"&amp;AK$2,データシート1!$A$1:$BS$1,0),0)</f>
        <v>1396</v>
      </c>
      <c r="AL19" s="88">
        <f>VLOOKUP(年度マスタ!$K$4&amp;"_"&amp;$AG19,データシート1!$A:$BS,MATCH("ab_"&amp;AL$2,データシート1!$A$1:$BS$1,0),0)</f>
        <v>2205</v>
      </c>
      <c r="AM19" s="88">
        <f>VLOOKUP(年度マスタ!$K$4&amp;"_"&amp;$AG19,データシート1!$A:$BS,MATCH("ab_"&amp;AM$2,データシート1!$A$1:$BS$1,0),0)</f>
        <v>3436</v>
      </c>
      <c r="AN19" s="88">
        <f>VLOOKUP(年度マスタ!$K$4&amp;"_"&amp;$AG19,データシート1!$A:$BS,MATCH("ab_"&amp;AN$2,データシート1!$A$1:$BS$1,0),0)</f>
        <v>1652</v>
      </c>
      <c r="AO19" s="88">
        <f>VLOOKUP(年度マスタ!$K$4&amp;"_"&amp;$AG19,データシート1!$A:$BS,MATCH("ab_"&amp;AO$2,データシート1!$A$1:$BS$1,0),0)</f>
        <v>5427</v>
      </c>
      <c r="AP19" s="88">
        <f>VLOOKUP(年度マスタ!$K$4&amp;"_"&amp;$AG19,データシート1!$A:$BS,MATCH("ab_"&amp;AP$2,データシート1!$A$1:$BS$1,0),0)</f>
        <v>0</v>
      </c>
      <c r="AQ19" s="1073">
        <f>VLOOKUP(年度マスタ!$K$4&amp;"_"&amp;$AG19,データシート1!$A:$BS,MATCH("ab_"&amp;AQ$2,データシート1!$A$1:$BS$1,0),0)</f>
        <v>0.60779345219873526</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48.460299999999997</v>
      </c>
      <c r="AI20" s="88">
        <f>VLOOKUP(年度マスタ!$K$4&amp;"_"&amp;$AG20,データシート1!$A:$BS,MATCH("ab_"&amp;AI$2,データシート1!$A$1:$BS$1,0),0)</f>
        <v>420</v>
      </c>
      <c r="AJ20" s="88">
        <f>VLOOKUP(年度マスタ!$K$4&amp;"_"&amp;$AG20,データシート1!$A:$BS,MATCH("ab_"&amp;AJ$2,データシート1!$A$1:$BS$1,0),0)</f>
        <v>64</v>
      </c>
      <c r="AK20" s="88">
        <f>VLOOKUP(年度マスタ!$K$4&amp;"_"&amp;$AG20,データシート1!$A:$BS,MATCH("ab_"&amp;AK$2,データシート1!$A$1:$BS$1,0),0)</f>
        <v>1396</v>
      </c>
      <c r="AL20" s="88">
        <f>VLOOKUP(年度マスタ!$K$4&amp;"_"&amp;$AG20,データシート1!$A:$BS,MATCH("ab_"&amp;AL$2,データシート1!$A$1:$BS$1,0),0)</f>
        <v>2176</v>
      </c>
      <c r="AM20" s="88">
        <f>VLOOKUP(年度マスタ!$K$4&amp;"_"&amp;$AG20,データシート1!$A:$BS,MATCH("ab_"&amp;AM$2,データシート1!$A$1:$BS$1,0),0)</f>
        <v>3403</v>
      </c>
      <c r="AN20" s="88">
        <f>VLOOKUP(年度マスタ!$K$4&amp;"_"&amp;$AG20,データシート1!$A:$BS,MATCH("ab_"&amp;AN$2,データシート1!$A$1:$BS$1,0),0)</f>
        <v>1654</v>
      </c>
      <c r="AO20" s="88">
        <f>VLOOKUP(年度マスタ!$K$4&amp;"_"&amp;$AG20,データシート1!$A:$BS,MATCH("ab_"&amp;AO$2,データシート1!$A$1:$BS$1,0),0)</f>
        <v>5289</v>
      </c>
      <c r="AP20" s="88">
        <f>VLOOKUP(年度マスタ!$K$4&amp;"_"&amp;$AG20,データシート1!$A:$BS,MATCH("ab_"&amp;AP$2,データシート1!$A$1:$BS$1,0),0)</f>
        <v>0</v>
      </c>
      <c r="AQ20" s="1073">
        <f>VLOOKUP(年度マスタ!$K$4&amp;"_"&amp;$AG20,データシート1!$A:$BS,MATCH("ab_"&amp;AQ$2,データシート1!$A$1:$BS$1,0),0)</f>
        <v>0.38932001040772529</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下郷町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07362</v>
      </c>
      <c r="BF13" s="80" t="str">
        <f>年度マスタ!K4</f>
        <v>07362</v>
      </c>
      <c r="BG13" s="80" t="str">
        <f>年度マスタ!K4</f>
        <v>07362</v>
      </c>
      <c r="BH13" s="318" t="s">
        <v>108</v>
      </c>
      <c r="BI13" s="318" t="s">
        <v>108</v>
      </c>
      <c r="BJ13" s="318" t="s">
        <v>108</v>
      </c>
      <c r="BK13" s="318" t="str">
        <f>年度マスタ!K4</f>
        <v>07362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下郷町</v>
      </c>
      <c r="BF14" s="80" t="str">
        <f>AP2</f>
        <v>下郷町</v>
      </c>
      <c r="BG14" s="80" t="str">
        <f>AP2</f>
        <v>下郷町</v>
      </c>
      <c r="BH14" s="80" t="s">
        <v>118</v>
      </c>
      <c r="BI14" s="80" t="s">
        <v>118</v>
      </c>
      <c r="BJ14" s="80" t="s">
        <v>118</v>
      </c>
      <c r="BK14" s="80" t="str">
        <f>AP2</f>
        <v>下郷町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18.172902704770443</v>
      </c>
      <c r="AG24" s="996">
        <f t="shared" ref="AG24:AP24" si="7">AG25+AG29</f>
        <v>18.826477380620545</v>
      </c>
      <c r="AH24" s="996">
        <f t="shared" si="7"/>
        <v>22.02445782628207</v>
      </c>
      <c r="AI24" s="996">
        <f t="shared" si="7"/>
        <v>18.722351664293868</v>
      </c>
      <c r="AJ24" s="996">
        <f t="shared" si="7"/>
        <v>18.050096229322847</v>
      </c>
      <c r="AK24" s="996">
        <f t="shared" si="7"/>
        <v>18.205579105109216</v>
      </c>
      <c r="AL24" s="996">
        <f t="shared" si="7"/>
        <v>17.206017238652421</v>
      </c>
      <c r="AM24" s="996">
        <f t="shared" si="7"/>
        <v>16.219079153392798</v>
      </c>
      <c r="AN24" s="996">
        <f t="shared" si="7"/>
        <v>16.322942694526557</v>
      </c>
      <c r="AO24" s="996">
        <f>AO25+AO29</f>
        <v>16.062892836316074</v>
      </c>
      <c r="AP24" s="997">
        <f t="shared" si="7"/>
        <v>12.814401291138594</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9.9966321334876156</v>
      </c>
      <c r="AG25" s="998">
        <f>①CO2排出量の現状把握!AA35</f>
        <v>9.3109072134992559</v>
      </c>
      <c r="AH25" s="998">
        <f>①CO2排出量の現状把握!AB35</f>
        <v>11.318291188913333</v>
      </c>
      <c r="AI25" s="998">
        <f>①CO2排出量の現状把握!AC35</f>
        <v>9.4822543715677305</v>
      </c>
      <c r="AJ25" s="998">
        <f>①CO2排出量の現状把握!AD35</f>
        <v>8.5121465494429689</v>
      </c>
      <c r="AK25" s="998">
        <f>①CO2排出量の現状把握!AE35</f>
        <v>8.8221568617527346</v>
      </c>
      <c r="AL25" s="998">
        <f>①CO2排出量の現状把握!AF35</f>
        <v>10.350728972812584</v>
      </c>
      <c r="AM25" s="998">
        <f>①CO2排出量の現状把握!AG35</f>
        <v>9.8650327292260336</v>
      </c>
      <c r="AN25" s="998">
        <f>①CO2排出量の現状把握!AH35</f>
        <v>9.5834913065999174</v>
      </c>
      <c r="AO25" s="998">
        <f>①CO2排出量の現状把握!AI35</f>
        <v>9.3156885279519308</v>
      </c>
      <c r="AP25" s="999">
        <f>①CO2排出量の現状把握!AJ35</f>
        <v>7.5372162149157287</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3.3732337965763861</v>
      </c>
      <c r="AG26" s="1000">
        <f>①CO2排出量の現状把握!AA36</f>
        <v>2.7482310928682692</v>
      </c>
      <c r="AH26" s="1000">
        <f>①CO2排出量の現状把握!AB36</f>
        <v>4.8158930892014995</v>
      </c>
      <c r="AI26" s="1000">
        <f>①CO2排出量の現状把握!AC36</f>
        <v>4.6208619362447392</v>
      </c>
      <c r="AJ26" s="1000">
        <f>①CO2排出量の現状把握!AD36</f>
        <v>3.5870143669450538</v>
      </c>
      <c r="AK26" s="1000">
        <f>①CO2排出量の現状把握!AE36</f>
        <v>3.8193359416730686</v>
      </c>
      <c r="AL26" s="1000">
        <f>①CO2排出量の現状把握!AF36</f>
        <v>4.9404566454443666</v>
      </c>
      <c r="AM26" s="1000">
        <f>①CO2排出量の現状把握!AG36</f>
        <v>4.2688976912983323</v>
      </c>
      <c r="AN26" s="1000">
        <f>①CO2排出量の現状把握!AH36</f>
        <v>4.4590617631926763</v>
      </c>
      <c r="AO26" s="1000">
        <f>①CO2排出量の現状把握!AI36</f>
        <v>4.2321204465351041</v>
      </c>
      <c r="AP26" s="1001">
        <f>①CO2排出量の現状把握!AJ36</f>
        <v>4.0770851533307937</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0.92602072472193442</v>
      </c>
      <c r="AG27" s="1000">
        <f>①CO2排出量の現状把握!AA37</f>
        <v>1.2438905570730903</v>
      </c>
      <c r="AH27" s="1000">
        <f>①CO2排出量の現状把握!AB37</f>
        <v>1.1677273248379236</v>
      </c>
      <c r="AI27" s="1000">
        <f>①CO2排出量の現状把握!AC37</f>
        <v>0.99137062187396252</v>
      </c>
      <c r="AJ27" s="1000">
        <f>①CO2排出量の現状把握!AD37</f>
        <v>1.0699396469297231</v>
      </c>
      <c r="AK27" s="1000">
        <f>①CO2排出量の現状把握!AE37</f>
        <v>1.0812892446647133</v>
      </c>
      <c r="AL27" s="1000">
        <f>①CO2排出量の現状把握!AF37</f>
        <v>1.1107304092175962</v>
      </c>
      <c r="AM27" s="1000">
        <f>①CO2排出量の現状把握!AG37</f>
        <v>1.141675743604843</v>
      </c>
      <c r="AN27" s="1000">
        <f>①CO2排出量の現状把握!AH37</f>
        <v>1.0851533417841177</v>
      </c>
      <c r="AO27" s="1000">
        <f>①CO2排出量の現状把握!AI37</f>
        <v>1.0044945412790907</v>
      </c>
      <c r="AP27" s="1001">
        <f>①CO2排出量の現状把握!AJ37</f>
        <v>0.91902110187154462</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5.6973776121892943</v>
      </c>
      <c r="AG28" s="1000">
        <f>①CO2排出量の現状把握!AA38</f>
        <v>5.3187855635578973</v>
      </c>
      <c r="AH28" s="1000">
        <f>①CO2排出量の現状把握!AB38</f>
        <v>5.3346707748739099</v>
      </c>
      <c r="AI28" s="1000">
        <f>①CO2排出量の現状把握!AC38</f>
        <v>3.8700218134490285</v>
      </c>
      <c r="AJ28" s="1000">
        <f>①CO2排出量の現状把握!AD38</f>
        <v>3.8551925355681926</v>
      </c>
      <c r="AK28" s="1000">
        <f>①CO2排出量の現状把握!AE38</f>
        <v>3.9215316754149532</v>
      </c>
      <c r="AL28" s="1000">
        <f>①CO2排出量の現状把握!AF38</f>
        <v>4.2995419181506218</v>
      </c>
      <c r="AM28" s="1000">
        <f>①CO2排出量の現状把握!AG38</f>
        <v>4.4544592943228594</v>
      </c>
      <c r="AN28" s="1000">
        <f>①CO2排出量の現状把握!AH38</f>
        <v>4.0392762016231236</v>
      </c>
      <c r="AO28" s="1000">
        <f>①CO2排出量の現状把握!AI38</f>
        <v>4.0790735401377374</v>
      </c>
      <c r="AP28" s="1001">
        <f>①CO2排出量の現状把握!AJ38</f>
        <v>2.5411099597133897</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8.1762705712828296</v>
      </c>
      <c r="AG29" s="1002">
        <f>①CO2排出量の現状把握!AA39</f>
        <v>9.5155701671212878</v>
      </c>
      <c r="AH29" s="1002">
        <f>①CO2排出量の現状把握!AB39</f>
        <v>10.706166637368737</v>
      </c>
      <c r="AI29" s="1002">
        <f>①CO2排出量の現状把握!AC39</f>
        <v>9.2400972927261353</v>
      </c>
      <c r="AJ29" s="1002">
        <f>①CO2排出量の現状把握!AD39</f>
        <v>9.5379496798798797</v>
      </c>
      <c r="AK29" s="1002">
        <f>①CO2排出量の現状把握!AE39</f>
        <v>9.3834222433564793</v>
      </c>
      <c r="AL29" s="1002">
        <f>①CO2排出量の現状把握!AF39</f>
        <v>6.855288265839838</v>
      </c>
      <c r="AM29" s="1002">
        <f>①CO2排出量の現状把握!AG39</f>
        <v>6.3540464241667642</v>
      </c>
      <c r="AN29" s="1002">
        <f>①CO2排出量の現状把握!AH39</f>
        <v>6.7394513879266382</v>
      </c>
      <c r="AO29" s="1002">
        <f>①CO2排出量の現状把握!AI39</f>
        <v>6.7472043083641422</v>
      </c>
      <c r="AP29" s="1003">
        <f>①CO2排出量の現状把握!AJ39</f>
        <v>5.2771850762228665</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下郷町</v>
      </c>
      <c r="AF1" s="345"/>
      <c r="AG1" s="203"/>
      <c r="AH1" s="188"/>
      <c r="AI1" s="188"/>
      <c r="AJ1" s="188"/>
      <c r="AK1" s="188"/>
      <c r="AL1" s="189"/>
      <c r="AM1" s="189"/>
      <c r="AN1" s="189"/>
      <c r="AO1" s="189"/>
      <c r="AP1" s="189"/>
      <c r="AQ1" s="189"/>
      <c r="AR1" s="189"/>
      <c r="AS1" s="189"/>
      <c r="AT1" s="190"/>
    </row>
    <row r="2" spans="1:47" s="577" customFormat="1" ht="27.95" customHeight="1">
      <c r="A2" s="576"/>
      <c r="B2" s="576" t="s">
        <v>1649</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1653</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140.1</v>
      </c>
      <c r="K6" s="688">
        <f>VLOOKUP(年度マスタ!$K$4&amp;"_"&amp;K$5,データシート1!$A:$BS,MATCH("cb_"&amp;$G6,データシート1!$A$1:$BS$1,0),0)</f>
        <v>157.5</v>
      </c>
      <c r="L6" s="688">
        <f>VLOOKUP(年度マスタ!$K$4&amp;"_"&amp;L$5,データシート1!$A:$BS,MATCH("cb_"&amp;$G6,データシート1!$A$1:$BS$1,0),0)</f>
        <v>188.8</v>
      </c>
      <c r="M6" s="688">
        <f>VLOOKUP(年度マスタ!$K$4&amp;"_"&amp;M$5,データシート1!$A:$BS,MATCH("cb_"&amp;$G6,データシート1!$A$1:$BS$1,0),0)</f>
        <v>214.1</v>
      </c>
      <c r="N6" s="688">
        <f>VLOOKUP(年度マスタ!$K$4&amp;"_"&amp;N$5,データシート1!$A:$BS,MATCH("cb_"&amp;$G6,データシート1!$A$1:$BS$1,0),0)</f>
        <v>223</v>
      </c>
      <c r="O6" s="688">
        <f>VLOOKUP(年度マスタ!$K$4&amp;"_"&amp;O$5,データシート1!$A:$BS,MATCH("cb_"&amp;$G6,データシート1!$A$1:$BS$1,0),0)</f>
        <v>243.7</v>
      </c>
      <c r="P6" s="688">
        <f>VLOOKUP(年度マスタ!$K$4&amp;"_"&amp;P$5,データシート1!$A:$BS,MATCH("cb_"&amp;$G6,データシート1!$A$1:$BS$1,0),0)</f>
        <v>283</v>
      </c>
      <c r="Q6" s="688">
        <f>VLOOKUP(年度マスタ!$K$4&amp;"_"&amp;Q$5,データシート1!$A:$BS,MATCH("cb_"&amp;$G6,データシート1!$A$1:$BS$1,0),0)</f>
        <v>314.5</v>
      </c>
      <c r="R6" s="704">
        <f>VLOOKUP(年度マスタ!$K$4&amp;"_"&amp;R$5,データシート1!$A:$BS,MATCH("cb_"&amp;$G6,データシート1!$A$1:$BS$1,0),0)</f>
        <v>330.5</v>
      </c>
      <c r="S6" s="627"/>
      <c r="T6" s="226"/>
      <c r="U6" s="640"/>
      <c r="V6" s="231"/>
      <c r="W6" s="231"/>
      <c r="X6" s="231"/>
      <c r="Y6" s="232" t="s">
        <v>233</v>
      </c>
      <c r="Z6" s="734" t="s">
        <v>234</v>
      </c>
      <c r="AA6" s="734"/>
      <c r="AB6" s="734"/>
      <c r="AC6" s="735">
        <f>SUM(AC7:AC8)</f>
        <v>312604</v>
      </c>
      <c r="AD6" s="735">
        <f>SUM(AD7:AD8)</f>
        <v>387169.28100000002</v>
      </c>
      <c r="AE6" s="736">
        <f>$AD6*3600/100000000</f>
        <v>13.938094116000002</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99</v>
      </c>
      <c r="K7" s="684">
        <f>VLOOKUP(年度マスタ!$K$4&amp;"_"&amp;K$5,データシート1!$A:$BS,MATCH("cb_"&amp;$G7,データシート1!$A$1:$BS$1,0),0)</f>
        <v>148.5</v>
      </c>
      <c r="L7" s="684">
        <f>VLOOKUP(年度マスタ!$K$4&amp;"_"&amp;L$5,データシート1!$A:$BS,MATCH("cb_"&amp;$G7,データシート1!$A$1:$BS$1,0),0)</f>
        <v>148.5</v>
      </c>
      <c r="M7" s="684">
        <f>VLOOKUP(年度マスタ!$K$4&amp;"_"&amp;M$5,データシート1!$A:$BS,MATCH("cb_"&amp;$G7,データシート1!$A$1:$BS$1,0),0)</f>
        <v>148.5</v>
      </c>
      <c r="N7" s="684">
        <f>VLOOKUP(年度マスタ!$K$4&amp;"_"&amp;N$5,データシート1!$A:$BS,MATCH("cb_"&amp;$G7,データシート1!$A$1:$BS$1,0),0)</f>
        <v>198</v>
      </c>
      <c r="O7" s="684">
        <f>VLOOKUP(年度マスタ!$K$4&amp;"_"&amp;O$5,データシート1!$A:$BS,MATCH("cb_"&amp;$G7,データシート1!$A$1:$BS$1,0),0)</f>
        <v>209.6</v>
      </c>
      <c r="P7" s="684">
        <f>VLOOKUP(年度マスタ!$K$4&amp;"_"&amp;P$5,データシート1!$A:$BS,MATCH("cb_"&amp;$G7,データシート1!$A$1:$BS$1,0),0)</f>
        <v>407.6</v>
      </c>
      <c r="Q7" s="684">
        <f>VLOOKUP(年度マスタ!$K$4&amp;"_"&amp;Q$5,データシート1!$A:$BS,MATCH("cb_"&amp;$G7,データシート1!$A$1:$BS$1,0),0)</f>
        <v>407.6</v>
      </c>
      <c r="R7" s="705">
        <f>VLOOKUP(年度マスタ!$K$4&amp;"_"&amp;R$5,データシート1!$A:$BS,MATCH("cb_"&amp;$G7,データシート1!$A$1:$BS$1,0),0)</f>
        <v>407.6</v>
      </c>
      <c r="S7" s="627"/>
      <c r="T7" s="226"/>
      <c r="U7" s="640"/>
      <c r="V7" s="231"/>
      <c r="W7" s="231"/>
      <c r="X7" s="231"/>
      <c r="Y7" s="232" t="s">
        <v>236</v>
      </c>
      <c r="Z7" s="248" t="s">
        <v>1368</v>
      </c>
      <c r="AA7" s="248"/>
      <c r="AB7" s="248"/>
      <c r="AC7" s="671">
        <f>VLOOKUP(年度マスタ!$K$4&amp;"_令和4年度",データシート3!A:AB,MATCH("ea_"&amp;$Y7&amp;"_設備",データシート3!$A$1:$AB$1,0),0)</f>
        <v>55407</v>
      </c>
      <c r="AD7" s="671">
        <f>VLOOKUP(年度マスタ!$K$4&amp;"_令和4年度",データシート3!A:AB,MATCH("ea_"&amp;$Y7&amp;"_年間発電",データシート3!$A$1:$AB$1,0),0)/10^3</f>
        <v>68653.667000000001</v>
      </c>
      <c r="AE7" s="606">
        <f t="shared" ref="AE7:AE16" si="0">$AD7*3600/100000000</f>
        <v>2.4715320120000004</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257197</v>
      </c>
      <c r="AD8" s="671">
        <f>VLOOKUP(年度マスタ!$K$4&amp;"_令和4年度",データシート3!A:AB,MATCH("ea_"&amp;$Y8&amp;"_年間発電",データシート3!$A$1:$AB$1,0),0)/10^3</f>
        <v>318515.614</v>
      </c>
      <c r="AE8" s="606">
        <f t="shared" si="0"/>
        <v>11.466562104000001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8245</v>
      </c>
      <c r="L9" s="684">
        <f>VLOOKUP(年度マスタ!$K$4&amp;"_"&amp;L$5,データシート1!$A:$BS,MATCH("cb_"&amp;$G9,データシート1!$A$1:$BS$1,0),0)</f>
        <v>8245</v>
      </c>
      <c r="M9" s="684">
        <f>VLOOKUP(年度マスタ!$K$4&amp;"_"&amp;M$5,データシート1!$A:$BS,MATCH("cb_"&amp;$G9,データシート1!$A$1:$BS$1,0),0)</f>
        <v>8245</v>
      </c>
      <c r="N9" s="684">
        <f>VLOOKUP(年度マスタ!$K$4&amp;"_"&amp;N$5,データシート1!$A:$BS,MATCH("cb_"&amp;$G9,データシート1!$A$1:$BS$1,0),0)</f>
        <v>8245</v>
      </c>
      <c r="O9" s="684">
        <f>VLOOKUP(年度マスタ!$K$4&amp;"_"&amp;O$5,データシート1!$A:$BS,MATCH("cb_"&amp;$G9,データシート1!$A$1:$BS$1,0),0)</f>
        <v>8245</v>
      </c>
      <c r="P9" s="684">
        <f>VLOOKUP(年度マスタ!$K$4&amp;"_"&amp;P$5,データシート1!$A:$BS,MATCH("cb_"&amp;$G9,データシート1!$A$1:$BS$1,0),0)</f>
        <v>8245</v>
      </c>
      <c r="Q9" s="684">
        <f>VLOOKUP(年度マスタ!$K$4&amp;"_"&amp;Q$5,データシート1!$A:$BS,MATCH("cb_"&amp;$G9,データシート1!$A$1:$BS$1,0),0)</f>
        <v>8245</v>
      </c>
      <c r="R9" s="705">
        <f>VLOOKUP(年度マスタ!$K$4&amp;"_"&amp;R$5,データシート1!$A:$BS,MATCH("cb_"&amp;$G9,データシート1!$A$1:$BS$1,0),0)</f>
        <v>8245</v>
      </c>
      <c r="S9" s="627"/>
      <c r="T9" s="226"/>
      <c r="U9" s="640"/>
      <c r="V9" s="231"/>
      <c r="W9" s="231"/>
      <c r="X9" s="231"/>
      <c r="Y9" s="232" t="s">
        <v>238</v>
      </c>
      <c r="Z9" s="244" t="s">
        <v>222</v>
      </c>
      <c r="AA9" s="244"/>
      <c r="AB9" s="244"/>
      <c r="AC9" s="737">
        <f>VLOOKUP(年度マスタ!$K$4&amp;"_令和4年度",データシート3!A:AB,MATCH("ea_"&amp;$Y9&amp;"_設備",データシート3!$A$1:$AB$1,0),0)</f>
        <v>236500</v>
      </c>
      <c r="AD9" s="737">
        <f>VLOOKUP(年度マスタ!$K$4&amp;"_令和4年度",データシート3!A:AB,MATCH("ea_"&amp;$Y9&amp;"_年間発電",データシート3!$A$1:$AB$1,0),0)/10^3</f>
        <v>660324.69900000002</v>
      </c>
      <c r="AE9" s="738">
        <f t="shared" si="0"/>
        <v>23.771689164000001</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40932</v>
      </c>
      <c r="AD10" s="737">
        <f>SUM(AD11:AD12)</f>
        <v>262308.967</v>
      </c>
      <c r="AE10" s="738">
        <f t="shared" si="0"/>
        <v>9.4431228120000004</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40932</v>
      </c>
      <c r="AD11" s="671">
        <f>VLOOKUP(年度マスタ!$K$4&amp;"_令和4年度",データシート3!A:AB,MATCH("ea_"&amp;$Y11&amp;"_年間発電",データシート3!$A$1:$AB$1,0),0)/10^3</f>
        <v>262308.967</v>
      </c>
      <c r="AE11" s="606">
        <f t="shared" si="0"/>
        <v>9.4431228120000004</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239.1</v>
      </c>
      <c r="K12" s="722">
        <f t="shared" ref="K12:Q12" si="1">SUM(K6:K11)</f>
        <v>8551</v>
      </c>
      <c r="L12" s="722">
        <f t="shared" si="1"/>
        <v>8582.2999999999993</v>
      </c>
      <c r="M12" s="722">
        <f t="shared" si="1"/>
        <v>8607.6</v>
      </c>
      <c r="N12" s="722">
        <f t="shared" si="1"/>
        <v>8666</v>
      </c>
      <c r="O12" s="722">
        <f t="shared" si="1"/>
        <v>8698.2999999999993</v>
      </c>
      <c r="P12" s="722">
        <f t="shared" si="1"/>
        <v>8935.6</v>
      </c>
      <c r="Q12" s="722">
        <f t="shared" si="1"/>
        <v>8967.1</v>
      </c>
      <c r="R12" s="723">
        <f t="shared" ref="R12" si="2">SUM(R6:R11)</f>
        <v>8983.1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26</v>
      </c>
      <c r="AD13" s="737">
        <f>SUM(AD14:AD16)</f>
        <v>156.97900000000001</v>
      </c>
      <c r="AE13" s="738">
        <f t="shared" si="0"/>
        <v>5.6512440000000006E-3</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26</v>
      </c>
      <c r="AD16" s="671">
        <f>VLOOKUP(年度マスタ!$K$4&amp;"_令和4年度",データシート3!A:AB,MATCH("ea_"&amp;$Y16&amp;"_年間発電",データシート3!$A$1:$AB$1,0),0)/10^3</f>
        <v>156.97900000000001</v>
      </c>
      <c r="AE16" s="606">
        <f t="shared" si="0"/>
        <v>5.6512440000000006E-3</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0.22047781999999999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3.3552252600000001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168.13681199999999</v>
      </c>
      <c r="K19" s="682">
        <f>K6*別紙!$C5/100*別紙!$E5/10^3</f>
        <v>189.0189</v>
      </c>
      <c r="L19" s="682">
        <f>L6*別紙!$C5/100*別紙!$E5/10^3</f>
        <v>226.58265600000001</v>
      </c>
      <c r="M19" s="682">
        <f>M6*別紙!$C5/100*別紙!$E5/10^3</f>
        <v>256.94569200000001</v>
      </c>
      <c r="N19" s="682">
        <f>N6*別紙!$C5/100*別紙!$E5/10^3</f>
        <v>267.62675999999999</v>
      </c>
      <c r="O19" s="682">
        <f>O6*別紙!$C5/100*別紙!$E5/10^3</f>
        <v>292.46924399999995</v>
      </c>
      <c r="P19" s="682">
        <f>P6*別紙!$C5/100*別紙!$E5/10^3</f>
        <v>339.63396</v>
      </c>
      <c r="Q19" s="682">
        <f>Q6*別紙!$C5/100*別紙!$E5/10^3</f>
        <v>377.43773999999991</v>
      </c>
      <c r="R19" s="710">
        <f>R6*別紙!$C5/100*別紙!$E5/10^3</f>
        <v>396.63965999999999</v>
      </c>
      <c r="S19" s="631"/>
      <c r="T19" s="227"/>
      <c r="U19" s="647"/>
      <c r="W19" s="237"/>
      <c r="X19" s="237"/>
      <c r="Y19" s="209"/>
      <c r="Z19" s="699" t="s">
        <v>229</v>
      </c>
      <c r="AA19" s="748"/>
      <c r="AB19" s="749"/>
      <c r="AC19" s="750">
        <f>SUM($AC$6,$AC$9,$AC$10,$AC$13)</f>
        <v>590062</v>
      </c>
      <c r="AD19" s="750">
        <f>SUM($AD$6,$AD$9,$AD$10,$AD$13)</f>
        <v>1309959.926</v>
      </c>
      <c r="AE19" s="751">
        <f>SUM($AE$6,$AE$9,$AE$10,$AE$13,$AE$17,$AE$18)</f>
        <v>50.734260415999998</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130.95323999999997</v>
      </c>
      <c r="K20" s="684">
        <f>K7*別紙!$C6/100*別紙!$E6/10^3</f>
        <v>196.42986000000002</v>
      </c>
      <c r="L20" s="684">
        <f>L7*別紙!$C6/100*別紙!$E6/10^3</f>
        <v>196.42986000000002</v>
      </c>
      <c r="M20" s="684">
        <f>M7*別紙!$C6/100*別紙!$E6/10^3</f>
        <v>196.42986000000002</v>
      </c>
      <c r="N20" s="684">
        <f>N7*別紙!$C6/100*別紙!$E6/10^3</f>
        <v>261.90647999999993</v>
      </c>
      <c r="O20" s="684">
        <f>O7*別紙!$C6/100*別紙!$E6/10^3</f>
        <v>277.250496</v>
      </c>
      <c r="P20" s="684">
        <f>P7*別紙!$C6/100*別紙!$E6/10^3</f>
        <v>539.15697599999999</v>
      </c>
      <c r="Q20" s="684">
        <f>Q7*別紙!$C6/100*別紙!$E6/10^3</f>
        <v>539.15697599999999</v>
      </c>
      <c r="R20" s="705">
        <f>R7*別紙!$C6/100*別紙!$E6/10^3</f>
        <v>539.15697599999999</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43335.72</v>
      </c>
      <c r="L22" s="684">
        <f>L9*別紙!$C8/100*別紙!$E8/10^3</f>
        <v>43335.72</v>
      </c>
      <c r="M22" s="684">
        <f>M9*別紙!$C8/100*別紙!$E8/10^3</f>
        <v>43335.72</v>
      </c>
      <c r="N22" s="684">
        <f>N9*別紙!$C8/100*別紙!$E8/10^3</f>
        <v>43335.72</v>
      </c>
      <c r="O22" s="684">
        <f>O9*別紙!$C8/100*別紙!$E8/10^3</f>
        <v>43335.72</v>
      </c>
      <c r="P22" s="684">
        <f>P9*別紙!$C8/100*別紙!$E8/10^3</f>
        <v>43335.72</v>
      </c>
      <c r="Q22" s="684">
        <f>Q9*別紙!$C8/100*別紙!$E8/10^3</f>
        <v>43335.72</v>
      </c>
      <c r="R22" s="705">
        <f>R9*別紙!$C8/100*別紙!$E8/10^3</f>
        <v>43335.72</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299.09005199999996</v>
      </c>
      <c r="K25" s="728">
        <f t="shared" si="3"/>
        <v>43721.16876</v>
      </c>
      <c r="L25" s="728">
        <f t="shared" si="3"/>
        <v>43758.732516000004</v>
      </c>
      <c r="M25" s="728">
        <f t="shared" si="3"/>
        <v>43789.095551999999</v>
      </c>
      <c r="N25" s="728">
        <f t="shared" si="3"/>
        <v>43865.253239999998</v>
      </c>
      <c r="O25" s="728">
        <f t="shared" si="3"/>
        <v>43905.439740000002</v>
      </c>
      <c r="P25" s="728">
        <f t="shared" si="3"/>
        <v>44214.510935999999</v>
      </c>
      <c r="Q25" s="728">
        <f t="shared" si="3"/>
        <v>44252.314716000001</v>
      </c>
      <c r="R25" s="729">
        <f t="shared" ref="R25" si="4">SUM(R19:R24)</f>
        <v>44271.516636</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30015.596284683197</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29509.632724504936</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28788.984886410664</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28793.052447662674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27832.685890082394</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28587.419365569291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25315.065665769049</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25474.373168088092</v>
      </c>
      <c r="R26" s="726">
        <f>Q26</f>
        <v>25474.373168088092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9.9644881002288813E-3</v>
      </c>
      <c r="K27" s="951">
        <f t="shared" ref="K27:P27" si="5">K25/K26</f>
        <v>1.4815897292985873</v>
      </c>
      <c r="L27" s="951">
        <f t="shared" si="5"/>
        <v>1.5199817808322775</v>
      </c>
      <c r="M27" s="951">
        <f t="shared" si="5"/>
        <v>1.5208215812337276</v>
      </c>
      <c r="N27" s="951">
        <f t="shared" si="5"/>
        <v>1.5760337832013001</v>
      </c>
      <c r="O27" s="951">
        <f t="shared" si="5"/>
        <v>1.5358308204930085</v>
      </c>
      <c r="P27" s="951">
        <f t="shared" si="5"/>
        <v>1.7465690794468971</v>
      </c>
      <c r="Q27" s="951">
        <f>Q25/Q26</f>
        <v>1.7371306616264519</v>
      </c>
      <c r="R27" s="952">
        <f>R25/R26</f>
        <v>1.7378844356201553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1.7378844356201553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51.422655912138204</v>
      </c>
      <c r="AA52" s="209"/>
      <c r="AB52" s="755" t="s">
        <v>232</v>
      </c>
      <c r="AC52" s="756">
        <f>$AD6</f>
        <v>387169.28100000002</v>
      </c>
      <c r="AD52" s="757">
        <f>R19+R20</f>
        <v>935.79663600000003</v>
      </c>
      <c r="AE52" s="758">
        <f t="shared" ref="AE52:AE54" si="6">IFERROR(AD52/AC52,"-")</f>
        <v>2.4170219124383476E-3</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1284485.5528319119</v>
      </c>
      <c r="Z53" s="1142"/>
      <c r="AA53" s="209"/>
      <c r="AB53" s="755" t="s">
        <v>222</v>
      </c>
      <c r="AC53" s="756">
        <f>$AD9</f>
        <v>660324.69900000002</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262308.967</v>
      </c>
      <c r="AD54" s="756">
        <f>R22</f>
        <v>43335.72</v>
      </c>
      <c r="AE54" s="758">
        <f t="shared" si="6"/>
        <v>0.16520868689936932</v>
      </c>
      <c r="AF54" s="523"/>
      <c r="AG54" s="47"/>
      <c r="AH54" s="468"/>
      <c r="AI54" s="490" t="s">
        <v>1284</v>
      </c>
      <c r="AJ54" s="491">
        <f>VLOOKUP(年度マスタ!$K$4&amp;"_"&amp;AJ$53,データシート1!$A$1:$BS$996,MATCH("ca_太陽光発電（10kW未満）",データシート1!$A$1:$BS$1,0),0)</f>
        <v>30</v>
      </c>
      <c r="AK54" s="491">
        <f>VLOOKUP(年度マスタ!$K$4&amp;"_"&amp;AK$53,データシート1!$A$1:$BS$996,MATCH("ca_太陽光発電（10kW未満）",データシート1!$A$1:$BS$1,0),0)</f>
        <v>33</v>
      </c>
      <c r="AL54" s="491">
        <f>VLOOKUP(年度マスタ!$K$4&amp;"_"&amp;AL$53,データシート1!$A$1:$BS$996,MATCH("ca_太陽光発電（10kW未満）",データシート1!$A$1:$BS$1,0),0)</f>
        <v>38</v>
      </c>
      <c r="AM54" s="491">
        <f>VLOOKUP(年度マスタ!$K$4&amp;"_"&amp;AM$53,データシート1!$A$1:$BS$996,MATCH("ca_太陽光発電（10kW未満）",データシート1!$A$1:$BS$1,0),0)</f>
        <v>43</v>
      </c>
      <c r="AN54" s="491">
        <f>VLOOKUP(年度マスタ!$K$4&amp;"_"&amp;AN$53,データシート1!$A$1:$BS$996,MATCH("ca_太陽光発電（10kW未満）",データシート1!$A$1:$BS$1,0),0)</f>
        <v>45</v>
      </c>
      <c r="AO54" s="201">
        <f>VLOOKUP(年度マスタ!$K$4&amp;"_"&amp;AO$53,データシート1!$A$1:$BS$996,MATCH("ca_太陽光発電（10kW未満）",データシート1!$A$1:$BS$1,0),0)</f>
        <v>49</v>
      </c>
      <c r="AP54" s="201">
        <f>VLOOKUP(年度マスタ!$K$4&amp;"_"&amp;AP$53,データシート1!$A$1:$BS$996,MATCH("ca_太陽光発電（10kW未満）",データシート1!$A$1:$BS$1,0),0)</f>
        <v>55</v>
      </c>
      <c r="AQ54" s="201">
        <f>VLOOKUP(年度マスタ!$K$4&amp;"_"&amp;AQ$53,データシート1!$A$1:$BS$996,MATCH("ca_太陽光発電（10kW未満）",データシート1!$A$1:$BS$1,0),0)</f>
        <v>60</v>
      </c>
      <c r="AR54" s="201">
        <f>VLOOKUP(年度マスタ!$K$4&amp;"_"&amp;AR$53,データシート1!$A$1:$BS$996,MATCH("ca_太陽光発電（10kW未満）",データシート1!$A$1:$BS$1,0),0)</f>
        <v>62</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156.97900000000001</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下郷町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福島県</v>
      </c>
      <c r="AY12" s="25" t="str">
        <f>年度マスタ!$J4</f>
        <v>下郷町</v>
      </c>
      <c r="AZ12" s="25" t="str">
        <f>年度マスタ!$K4</f>
        <v>07362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07546</v>
      </c>
      <c r="AY21" s="20" t="str">
        <f>IF(IFERROR(比較地域マスタ!$Z6,"")=0,"",IFERROR(比較地域マスタ!$Z6,""))</f>
        <v>双葉町</v>
      </c>
      <c r="BB21" s="122" t="str">
        <f t="shared" ref="BB21:BC68" si="0">AX21</f>
        <v>07546</v>
      </c>
      <c r="BC21" s="123" t="str">
        <f t="shared" si="0"/>
        <v>双葉町</v>
      </c>
      <c r="BD21" s="40">
        <f>SUM(BE21,BI21:BK21,BQ21)</f>
        <v>11.558040031528702</v>
      </c>
      <c r="BE21" s="40">
        <f>SUM(BF21:BH21)</f>
        <v>1.0940727403232674E-2</v>
      </c>
      <c r="BF21" s="40">
        <f>VLOOKUP($AX21&amp;"_"&amp;$BC$14,データシート1!$A:$BS,MATCH($BC$12&amp;"_"&amp;BF$20,データシート1!$A$1:$BS$1,0),0)</f>
        <v>0</v>
      </c>
      <c r="BG21" s="40">
        <f>VLOOKUP($AX21&amp;"_"&amp;$BC$14,データシート1!$A:$BS,MATCH($BC$12&amp;"_"&amp;BG$20,データシート1!$A$1:$BS$1,0),0)</f>
        <v>1.0940727403232674E-2</v>
      </c>
      <c r="BH21" s="40">
        <f>VLOOKUP($AX21&amp;"_"&amp;$BC$14,データシート1!$A:$BS,MATCH($BC$12&amp;"_"&amp;BH$20,データシート1!$A$1:$BS$1,0),0)</f>
        <v>0</v>
      </c>
      <c r="BI21" s="40">
        <f>VLOOKUP($AX21&amp;"_"&amp;$BC$14,データシート1!$A:$BS,MATCH($BC$12&amp;"_"&amp;BI$20,データシート1!$A$1:$BS$1,0),0)</f>
        <v>3.0241748287810125E-2</v>
      </c>
      <c r="BJ21" s="40">
        <f>VLOOKUP($AX21&amp;"_"&amp;$BC$14,データシート1!$A:$BS,MATCH($BC$12&amp;"_"&amp;BJ$20,データシート1!$A$1:$BS$1,0),0)</f>
        <v>7.5867665324330078</v>
      </c>
      <c r="BK21" s="40">
        <f t="shared" ref="BK21:BK68" si="1">SUM(BL21,BO21:BP21)</f>
        <v>3.5765526014101496</v>
      </c>
      <c r="BL21" s="40">
        <f t="shared" ref="BL21:BL67" si="2">SUM(BM21:BN21)</f>
        <v>3.235214804188975</v>
      </c>
      <c r="BM21" s="40">
        <f>VLOOKUP($AX21&amp;"_"&amp;$BC$14,データシート1!$A:$BS,MATCH($BC$12&amp;"_"&amp;BM$20,データシート1!$A$1:$BS$1,0),0)</f>
        <v>1.4400174631496618</v>
      </c>
      <c r="BN21" s="40">
        <f>VLOOKUP($AX21&amp;"_"&amp;$BC$14,データシート1!$A:$BS,MATCH($BC$12&amp;"_"&amp;BN$20,データシート1!$A$1:$BS$1,0),0)</f>
        <v>1.7951973410393134</v>
      </c>
      <c r="BO21" s="40">
        <f>VLOOKUP($AX21&amp;"_"&amp;$BC$14,データシート1!$A:$BS,MATCH($BC$12&amp;"_"&amp;BO$20,データシート1!$A$1:$BS$1,0),0)</f>
        <v>0.34133779722117447</v>
      </c>
      <c r="BP21" s="40">
        <f>VLOOKUP($AX21&amp;"_"&amp;$BC$14,データシート1!$A:$BS,MATCH($BC$12&amp;"_"&amp;BP$20,データシート1!$A$1:$BS$1,0),0)</f>
        <v>0</v>
      </c>
      <c r="BQ21" s="40">
        <f>VLOOKUP($AX21&amp;"_"&amp;$BC$14,データシート1!$A:$BS,MATCH($BC$12&amp;"_"&amp;BQ$20,データシート1!$A$1:$BS$1,0),0)</f>
        <v>0.35353842199449981</v>
      </c>
      <c r="BR21" s="41">
        <f t="shared" ref="BR21:BR68" si="3">BD21</f>
        <v>11.558040031528702</v>
      </c>
      <c r="BT21" s="124" t="str">
        <f t="shared" ref="BT21:BT68" si="4">AY21</f>
        <v>双葉町</v>
      </c>
      <c r="BU21" s="40">
        <f>BD21</f>
        <v>11.558040031528702</v>
      </c>
      <c r="BV21" s="70">
        <f>BE21/$BR21</f>
        <v>9.4659019811212922E-4</v>
      </c>
      <c r="BW21" s="70">
        <f t="shared" ref="BW21:CH42" si="5">BF21/$BR21</f>
        <v>0</v>
      </c>
      <c r="BX21" s="70">
        <f t="shared" si="5"/>
        <v>9.4659019811212922E-4</v>
      </c>
      <c r="BY21" s="70">
        <f t="shared" si="5"/>
        <v>0</v>
      </c>
      <c r="BZ21" s="70">
        <f t="shared" si="5"/>
        <v>2.6165118138814975E-3</v>
      </c>
      <c r="CA21" s="70">
        <f t="shared" si="5"/>
        <v>0.65640597469271433</v>
      </c>
      <c r="CB21" s="70">
        <f t="shared" si="5"/>
        <v>0.30944282868495171</v>
      </c>
      <c r="CC21" s="70">
        <f t="shared" si="5"/>
        <v>0.2799103304162095</v>
      </c>
      <c r="CD21" s="70">
        <f t="shared" si="5"/>
        <v>0.12459010863619588</v>
      </c>
      <c r="CE21" s="70">
        <f t="shared" si="5"/>
        <v>0.15532022178001362</v>
      </c>
      <c r="CF21" s="70">
        <f t="shared" si="5"/>
        <v>2.9532498268742203E-2</v>
      </c>
      <c r="CG21" s="70">
        <f t="shared" si="5"/>
        <v>0</v>
      </c>
      <c r="CH21" s="70">
        <f>BQ21/$BR21</f>
        <v>3.058809461034024E-2</v>
      </c>
      <c r="CI21" s="125">
        <f t="shared" ref="CI21:CI68" si="6">BR21/$BR21</f>
        <v>1</v>
      </c>
      <c r="CK21" s="126" t="str">
        <f t="shared" ref="CK21:CK68" si="7">AY21</f>
        <v>双葉町</v>
      </c>
      <c r="CL21" s="127">
        <f>CN21+CP21+CR21</f>
        <v>1.0940727403232674E-2</v>
      </c>
      <c r="CM21" s="71">
        <f>IF(IF(CL21=0,0,CW21/CL21)&gt;1,1,IF(CL21=0,0,CW21/CL21))</f>
        <v>0</v>
      </c>
      <c r="CN21" s="72">
        <f>BF21</f>
        <v>0</v>
      </c>
      <c r="CO21" s="71">
        <f>IF(IF(CN21=0,0,CX21/CN21)&gt;1,1,IF(CN21=0,0,CX21/CN21))</f>
        <v>0</v>
      </c>
      <c r="CP21" s="72">
        <f t="shared" ref="CP21:CP68" si="8">BG21</f>
        <v>1.0940727403232674E-2</v>
      </c>
      <c r="CQ21" s="71">
        <f>IF(IF(CP21=0,0,CY21/CP21)&gt;1,1,IF(CP21=0,0,CY21/CP21))</f>
        <v>0</v>
      </c>
      <c r="CR21" s="72">
        <f t="shared" ref="CR21:CR68" si="9">BH21</f>
        <v>0</v>
      </c>
      <c r="CS21" s="71">
        <f>IF(IF(CR21=0,0,CZ21/CR21)&gt;1,1,IF(CR21=0,0,CZ21/CR21))</f>
        <v>0</v>
      </c>
      <c r="CT21" s="72">
        <f t="shared" ref="CT21:CT68" si="10">BI21</f>
        <v>3.0241748287810125E-2</v>
      </c>
      <c r="CU21" s="73">
        <f>IF(IF(CT21=0,0,DA21/CT21)&gt;1,1,IF(CT21=0,0,DA21/CT21))</f>
        <v>1</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102.31100000000001</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102.31100000000001</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4</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4</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01401</v>
      </c>
      <c r="AY22" s="20" t="str">
        <f>IF(IFERROR(比較地域マスタ!$Z7,"")=0,"",IFERROR(比較地域マスタ!$Z7,""))</f>
        <v>共和町</v>
      </c>
      <c r="BB22" s="122" t="str">
        <f t="shared" si="0"/>
        <v>01401</v>
      </c>
      <c r="BC22" s="123" t="str">
        <f t="shared" si="0"/>
        <v>共和町</v>
      </c>
      <c r="BD22" s="40">
        <f t="shared" ref="BD22:BD68" si="14">SUM(BE22,BI22:BK22,BQ22)</f>
        <v>49.997064012565971</v>
      </c>
      <c r="BE22" s="40">
        <f t="shared" ref="BE22:BE67" si="15">SUM(BF22:BH22)</f>
        <v>16.959342412433827</v>
      </c>
      <c r="BF22" s="40">
        <f>VLOOKUP($AX22&amp;"_"&amp;$BC$14,データシート1!$A:$BS,MATCH($BC$12&amp;"_"&amp;BF$20,データシート1!$A$1:$BS$1,0),0)</f>
        <v>10.986947012875589</v>
      </c>
      <c r="BG22" s="40">
        <f>VLOOKUP($AX22&amp;"_"&amp;$BC$14,データシート1!$A:$BS,MATCH($BC$12&amp;"_"&amp;BG$20,データシート1!$A$1:$BS$1,0),0)</f>
        <v>1.0650264555100155</v>
      </c>
      <c r="BH22" s="40">
        <f>VLOOKUP($AX22&amp;"_"&amp;$BC$14,データシート1!$A:$BS,MATCH($BC$12&amp;"_"&amp;BH$20,データシート1!$A$1:$BS$1,0),0)</f>
        <v>4.9073689440482244</v>
      </c>
      <c r="BI22" s="40">
        <f>VLOOKUP($AX22&amp;"_"&amp;$BC$14,データシート1!$A:$BS,MATCH($BC$12&amp;"_"&amp;BI$20,データシート1!$A$1:$BS$1,0),0)</f>
        <v>5.2392266504187894</v>
      </c>
      <c r="BJ22" s="40">
        <f>VLOOKUP($AX22&amp;"_"&amp;$BC$14,データシート1!$A:$BS,MATCH($BC$12&amp;"_"&amp;BJ$20,データシート1!$A$1:$BS$1,0),0)</f>
        <v>12.580558801967257</v>
      </c>
      <c r="BK22" s="40">
        <f t="shared" si="1"/>
        <v>14.550058687804608</v>
      </c>
      <c r="BL22" s="40">
        <f t="shared" si="2"/>
        <v>14.212199717675514</v>
      </c>
      <c r="BM22" s="40">
        <f>VLOOKUP($AX22&amp;"_"&amp;$BC$14,データシート1!$A:$BS,MATCH($BC$12&amp;"_"&amp;BM$20,データシート1!$A$1:$BS$1,0),0)</f>
        <v>5.2450781845334626</v>
      </c>
      <c r="BN22" s="40">
        <f>VLOOKUP($AX22&amp;"_"&amp;$BC$14,データシート1!$A:$BS,MATCH($BC$12&amp;"_"&amp;BN$20,データシート1!$A$1:$BS$1,0),0)</f>
        <v>8.967121533142052</v>
      </c>
      <c r="BO22" s="40">
        <f>VLOOKUP($AX22&amp;"_"&amp;$BC$14,データシート1!$A:$BS,MATCH($BC$12&amp;"_"&amp;BO$20,データシート1!$A$1:$BS$1,0),0)</f>
        <v>0.33785897012909483</v>
      </c>
      <c r="BP22" s="40">
        <f>VLOOKUP($AX22&amp;"_"&amp;$BC$14,データシート1!$A:$BS,MATCH($BC$12&amp;"_"&amp;BP$20,データシート1!$A$1:$BS$1,0),0)</f>
        <v>0</v>
      </c>
      <c r="BQ22" s="40">
        <f>VLOOKUP($AX22&amp;"_"&amp;$BC$14,データシート1!$A:$BS,MATCH($BC$12&amp;"_"&amp;BQ$20,データシート1!$A$1:$BS$1,0),0)</f>
        <v>0.66787745994149283</v>
      </c>
      <c r="BR22" s="41">
        <f t="shared" si="3"/>
        <v>49.997064012565971</v>
      </c>
      <c r="BT22" s="134" t="str">
        <f t="shared" si="4"/>
        <v>共和町</v>
      </c>
      <c r="BU22" s="38">
        <f>BD22</f>
        <v>49.997064012565971</v>
      </c>
      <c r="BV22" s="69">
        <f t="shared" ref="BV22:BZ68" si="16">BE22/$BR22</f>
        <v>0.33920676638474939</v>
      </c>
      <c r="BW22" s="69">
        <f t="shared" si="5"/>
        <v>0.21975184403056536</v>
      </c>
      <c r="BX22" s="69">
        <f t="shared" si="5"/>
        <v>2.1301779945365151E-2</v>
      </c>
      <c r="BY22" s="69">
        <f t="shared" si="5"/>
        <v>9.815314240881895E-2</v>
      </c>
      <c r="BZ22" s="69">
        <f t="shared" si="5"/>
        <v>0.10479068629113887</v>
      </c>
      <c r="CA22" s="69">
        <f t="shared" si="5"/>
        <v>0.25162595145197592</v>
      </c>
      <c r="CB22" s="69">
        <f t="shared" si="5"/>
        <v>0.29101826227531441</v>
      </c>
      <c r="CC22" s="69">
        <f t="shared" si="5"/>
        <v>0.28426068606955607</v>
      </c>
      <c r="CD22" s="69">
        <f t="shared" si="5"/>
        <v>0.10490772384584814</v>
      </c>
      <c r="CE22" s="69">
        <f t="shared" si="5"/>
        <v>0.17935296222370792</v>
      </c>
      <c r="CF22" s="69">
        <f t="shared" si="5"/>
        <v>6.7575762057583881E-3</v>
      </c>
      <c r="CG22" s="69">
        <f t="shared" si="5"/>
        <v>0</v>
      </c>
      <c r="CH22" s="69">
        <f t="shared" si="5"/>
        <v>1.3358333596821453E-2</v>
      </c>
      <c r="CI22" s="135">
        <f t="shared" si="6"/>
        <v>1</v>
      </c>
      <c r="CK22" s="136" t="str">
        <f t="shared" si="7"/>
        <v>共和町</v>
      </c>
      <c r="CL22" s="137">
        <f t="shared" ref="CL22:CL68" si="17">CN22+CP22+CR22</f>
        <v>16.959342412433827</v>
      </c>
      <c r="CM22" s="75">
        <f t="shared" ref="CM22:CM68" si="18">IF(IF(CL22=0,0,CW22/CL22)&gt;1,1,IF(CL22=0,0,CW22/CL22))</f>
        <v>0.63310237737331809</v>
      </c>
      <c r="CN22" s="76">
        <f t="shared" ref="CN22:CN68" si="19">BF22</f>
        <v>10.986947012875589</v>
      </c>
      <c r="CO22" s="75">
        <f t="shared" ref="CO22:CO68" si="20">IF(IF(CN22=0,0,CX22/CN22)&gt;1,1,IF(CN22=0,0,CX22/CN22))</f>
        <v>0.97725054898483843</v>
      </c>
      <c r="CP22" s="76">
        <f t="shared" si="8"/>
        <v>1.0650264555100155</v>
      </c>
      <c r="CQ22" s="75">
        <f t="shared" ref="CQ22:CQ68" si="21">IF(IF(CP22=0,0,CY22/CP22)&gt;1,1,IF(CP22=0,0,CY22/CP22))</f>
        <v>0</v>
      </c>
      <c r="CR22" s="76">
        <f t="shared" si="9"/>
        <v>4.9073689440482244</v>
      </c>
      <c r="CS22" s="75">
        <f t="shared" ref="CS22:CS68" si="22">IF(IF(CR22=0,0,CZ22/CR22)&gt;1,1,IF(CR22=0,0,CZ22/CR22))</f>
        <v>0</v>
      </c>
      <c r="CT22" s="76">
        <f t="shared" si="10"/>
        <v>5.2392266504187894</v>
      </c>
      <c r="CU22" s="77">
        <f t="shared" ref="CU22:CU68" si="23">IF(IF(CT22=0,0,DA22/CT22)&gt;1,1,IF(CT22=0,0,DA22/CT22))</f>
        <v>0</v>
      </c>
      <c r="CV22" s="18"/>
      <c r="CW22" s="1078">
        <f t="shared" ref="CW22:CW68" si="24">SUM(CX22:CZ22)</f>
        <v>10.737</v>
      </c>
      <c r="CX22" s="1079">
        <f>VLOOKUP($AX22&amp;"_"&amp;$CW$14,データシート1!$A:$BS,MATCH($CW$12&amp;"_"&amp;CX$20,データシート1!$A$1:$BS$1,0),0)</f>
        <v>10.737</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10.737</v>
      </c>
      <c r="DE22" s="18"/>
      <c r="DF22" s="138">
        <f>VLOOKUP($AX22&amp;"_"&amp;$DF$14,データシート1!$A:$BS,MATCH($DF$12&amp;"_"&amp;DF$20,データシート1!$A$1:$BS$1,0),0)</f>
        <v>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1</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39411</v>
      </c>
      <c r="AY23" s="20" t="str">
        <f>IF(IFERROR(比較地域マスタ!$Z8,"")=0,"",IFERROR(比較地域マスタ!$Z8,""))</f>
        <v>津野町</v>
      </c>
      <c r="BB23" s="122" t="str">
        <f t="shared" si="0"/>
        <v>39411</v>
      </c>
      <c r="BC23" s="123" t="str">
        <f t="shared" si="0"/>
        <v>津野町</v>
      </c>
      <c r="BD23" s="40">
        <f t="shared" si="14"/>
        <v>36.454081379213193</v>
      </c>
      <c r="BE23" s="40">
        <f t="shared" si="15"/>
        <v>10.247533897624546</v>
      </c>
      <c r="BF23" s="40">
        <f>VLOOKUP($AX23&amp;"_"&amp;$BC$14,データシート1!$A:$BS,MATCH($BC$12&amp;"_"&amp;BF$20,データシート1!$A$1:$BS$1,0),0)</f>
        <v>6.1618756595191506</v>
      </c>
      <c r="BG23" s="40">
        <f>VLOOKUP($AX23&amp;"_"&amp;$BC$14,データシート1!$A:$BS,MATCH($BC$12&amp;"_"&amp;BG$20,データシート1!$A$1:$BS$1,0),0)</f>
        <v>1.3111227578348115</v>
      </c>
      <c r="BH23" s="40">
        <f>VLOOKUP($AX23&amp;"_"&amp;$BC$14,データシート1!$A:$BS,MATCH($BC$12&amp;"_"&amp;BH$20,データシート1!$A$1:$BS$1,0),0)</f>
        <v>2.7745354802705835</v>
      </c>
      <c r="BI23" s="40">
        <f>VLOOKUP($AX23&amp;"_"&amp;$BC$14,データシート1!$A:$BS,MATCH($BC$12&amp;"_"&amp;BI$20,データシート1!$A$1:$BS$1,0),0)</f>
        <v>4.710836771267191</v>
      </c>
      <c r="BJ23" s="40">
        <f>VLOOKUP($AX23&amp;"_"&amp;$BC$14,データシート1!$A:$BS,MATCH($BC$12&amp;"_"&amp;BJ$20,データシート1!$A$1:$BS$1,0),0)</f>
        <v>8.101464282498366</v>
      </c>
      <c r="BK23" s="40">
        <f t="shared" si="1"/>
        <v>13.394246427823088</v>
      </c>
      <c r="BL23" s="40">
        <f t="shared" si="2"/>
        <v>13.062873406509734</v>
      </c>
      <c r="BM23" s="40">
        <f>VLOOKUP($AX23&amp;"_"&amp;$BC$14,データシート1!$A:$BS,MATCH($BC$12&amp;"_"&amp;BM$20,データシート1!$A$1:$BS$1,0),0)</f>
        <v>4.7650723634835748</v>
      </c>
      <c r="BN23" s="40">
        <f>VLOOKUP($AX23&amp;"_"&amp;$BC$14,データシート1!$A:$BS,MATCH($BC$12&amp;"_"&amp;BN$20,データシート1!$A$1:$BS$1,0),0)</f>
        <v>8.2978010430261602</v>
      </c>
      <c r="BO23" s="40">
        <f>VLOOKUP($AX23&amp;"_"&amp;$BC$14,データシート1!$A:$BS,MATCH($BC$12&amp;"_"&amp;BO$20,データシート1!$A$1:$BS$1,0),0)</f>
        <v>0.331373021313353</v>
      </c>
      <c r="BP23" s="40">
        <f>VLOOKUP($AX23&amp;"_"&amp;$BC$14,データシート1!$A:$BS,MATCH($BC$12&amp;"_"&amp;BP$20,データシート1!$A$1:$BS$1,0),0)</f>
        <v>0</v>
      </c>
      <c r="BQ23" s="40">
        <f>VLOOKUP($AX23&amp;"_"&amp;$BC$14,データシート1!$A:$BS,MATCH($BC$12&amp;"_"&amp;BQ$20,データシート1!$A$1:$BS$1,0),0)</f>
        <v>0</v>
      </c>
      <c r="BR23" s="41">
        <f t="shared" si="3"/>
        <v>36.454081379213193</v>
      </c>
      <c r="BT23" s="134" t="str">
        <f t="shared" si="4"/>
        <v>津野町</v>
      </c>
      <c r="BU23" s="38">
        <f t="shared" ref="BU23:BU68" si="25">BD23</f>
        <v>36.454081379213193</v>
      </c>
      <c r="BV23" s="69">
        <f t="shared" si="16"/>
        <v>0.28110799970584044</v>
      </c>
      <c r="BW23" s="69">
        <f t="shared" si="5"/>
        <v>0.16903115992473669</v>
      </c>
      <c r="BX23" s="69">
        <f t="shared" si="5"/>
        <v>3.5966418799471891E-2</v>
      </c>
      <c r="BY23" s="69">
        <f t="shared" si="5"/>
        <v>7.6110420981631871E-2</v>
      </c>
      <c r="BZ23" s="69">
        <f t="shared" si="5"/>
        <v>0.12922659392408661</v>
      </c>
      <c r="CA23" s="69">
        <f t="shared" si="5"/>
        <v>0.22223751020422022</v>
      </c>
      <c r="CB23" s="69">
        <f t="shared" si="5"/>
        <v>0.36742789616585264</v>
      </c>
      <c r="CC23" s="69">
        <f t="shared" si="5"/>
        <v>0.35833774744241481</v>
      </c>
      <c r="CD23" s="69">
        <f t="shared" si="5"/>
        <v>0.1307143722513526</v>
      </c>
      <c r="CE23" s="69">
        <f t="shared" si="5"/>
        <v>0.22762337519106224</v>
      </c>
      <c r="CF23" s="69">
        <f t="shared" si="5"/>
        <v>9.0901487234378141E-3</v>
      </c>
      <c r="CG23" s="69">
        <f t="shared" si="5"/>
        <v>0</v>
      </c>
      <c r="CH23" s="69">
        <f t="shared" si="5"/>
        <v>0</v>
      </c>
      <c r="CI23" s="135">
        <f t="shared" si="6"/>
        <v>1</v>
      </c>
      <c r="CK23" s="136" t="str">
        <f t="shared" si="7"/>
        <v>津野町</v>
      </c>
      <c r="CL23" s="137">
        <f t="shared" si="17"/>
        <v>10.247533897624546</v>
      </c>
      <c r="CM23" s="75">
        <f t="shared" si="18"/>
        <v>0</v>
      </c>
      <c r="CN23" s="76">
        <f t="shared" si="19"/>
        <v>6.1618756595191506</v>
      </c>
      <c r="CO23" s="75">
        <f t="shared" si="20"/>
        <v>0</v>
      </c>
      <c r="CP23" s="76">
        <f t="shared" si="8"/>
        <v>1.3111227578348115</v>
      </c>
      <c r="CQ23" s="75">
        <f t="shared" si="21"/>
        <v>0</v>
      </c>
      <c r="CR23" s="76">
        <f t="shared" si="9"/>
        <v>2.7745354802705835</v>
      </c>
      <c r="CS23" s="75">
        <f t="shared" si="22"/>
        <v>0</v>
      </c>
      <c r="CT23" s="76">
        <f t="shared" si="10"/>
        <v>4.710836771267191</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01641</v>
      </c>
      <c r="AY24" s="20" t="str">
        <f>IF(IFERROR(比較地域マスタ!$Z9,"")=0,"",IFERROR(比較地域マスタ!$Z9,""))</f>
        <v>大樹町</v>
      </c>
      <c r="BB24" s="122" t="str">
        <f t="shared" si="0"/>
        <v>01641</v>
      </c>
      <c r="BC24" s="123" t="str">
        <f t="shared" si="0"/>
        <v>大樹町</v>
      </c>
      <c r="BD24" s="40">
        <f t="shared" si="14"/>
        <v>98.306231099026277</v>
      </c>
      <c r="BE24" s="40">
        <f t="shared" si="15"/>
        <v>60.634464723235233</v>
      </c>
      <c r="BF24" s="40">
        <f>VLOOKUP($AX24&amp;"_"&amp;$BC$14,データシート1!$A:$BS,MATCH($BC$12&amp;"_"&amp;BF$20,データシート1!$A$1:$BS$1,0),0)</f>
        <v>30.61232794477429</v>
      </c>
      <c r="BG24" s="40">
        <f>VLOOKUP($AX24&amp;"_"&amp;$BC$14,データシート1!$A:$BS,MATCH($BC$12&amp;"_"&amp;BG$20,データシート1!$A$1:$BS$1,0),0)</f>
        <v>0.67509873682602084</v>
      </c>
      <c r="BH24" s="40">
        <f>VLOOKUP($AX24&amp;"_"&amp;$BC$14,データシート1!$A:$BS,MATCH($BC$12&amp;"_"&amp;BH$20,データシート1!$A$1:$BS$1,0),0)</f>
        <v>29.347038041634924</v>
      </c>
      <c r="BI24" s="40">
        <f>VLOOKUP($AX24&amp;"_"&amp;$BC$14,データシート1!$A:$BS,MATCH($BC$12&amp;"_"&amp;BI$20,データシート1!$A$1:$BS$1,0),0)</f>
        <v>8.5282471285777728</v>
      </c>
      <c r="BJ24" s="40">
        <f>VLOOKUP($AX24&amp;"_"&amp;$BC$14,データシート1!$A:$BS,MATCH($BC$12&amp;"_"&amp;BJ$20,データシート1!$A$1:$BS$1,0),0)</f>
        <v>12.109343525285798</v>
      </c>
      <c r="BK24" s="40">
        <f t="shared" si="1"/>
        <v>16.562916606634204</v>
      </c>
      <c r="BL24" s="40">
        <f t="shared" si="2"/>
        <v>16.241508361228671</v>
      </c>
      <c r="BM24" s="40">
        <f>VLOOKUP($AX24&amp;"_"&amp;$BC$14,データシート1!$A:$BS,MATCH($BC$12&amp;"_"&amp;BM$20,データシート1!$A$1:$BS$1,0),0)</f>
        <v>5.7362794766282441</v>
      </c>
      <c r="BN24" s="40">
        <f>VLOOKUP($AX24&amp;"_"&amp;$BC$14,データシート1!$A:$BS,MATCH($BC$12&amp;"_"&amp;BN$20,データシート1!$A$1:$BS$1,0),0)</f>
        <v>10.505228884600427</v>
      </c>
      <c r="BO24" s="40">
        <f>VLOOKUP($AX24&amp;"_"&amp;$BC$14,データシート1!$A:$BS,MATCH($BC$12&amp;"_"&amp;BO$20,データシート1!$A$1:$BS$1,0),0)</f>
        <v>0.32140824540553159</v>
      </c>
      <c r="BP24" s="40">
        <f>VLOOKUP($AX24&amp;"_"&amp;$BC$14,データシート1!$A:$BS,MATCH($BC$12&amp;"_"&amp;BP$20,データシート1!$A$1:$BS$1,0),0)</f>
        <v>0</v>
      </c>
      <c r="BQ24" s="40">
        <f>VLOOKUP($AX24&amp;"_"&amp;$BC$14,データシート1!$A:$BS,MATCH($BC$12&amp;"_"&amp;BQ$20,データシート1!$A$1:$BS$1,0),0)</f>
        <v>0.47125911529327841</v>
      </c>
      <c r="BR24" s="41">
        <f t="shared" si="3"/>
        <v>98.306231099026277</v>
      </c>
      <c r="BT24" s="134" t="str">
        <f t="shared" si="4"/>
        <v>大樹町</v>
      </c>
      <c r="BU24" s="38">
        <f t="shared" si="25"/>
        <v>98.306231099026277</v>
      </c>
      <c r="BV24" s="69">
        <f t="shared" si="16"/>
        <v>0.61679167276951807</v>
      </c>
      <c r="BW24" s="69">
        <f t="shared" si="5"/>
        <v>0.31139763576062379</v>
      </c>
      <c r="BX24" s="69">
        <f t="shared" si="5"/>
        <v>6.8673036213338029E-3</v>
      </c>
      <c r="BY24" s="69">
        <f t="shared" si="5"/>
        <v>0.29852673338756047</v>
      </c>
      <c r="BZ24" s="69">
        <f t="shared" si="5"/>
        <v>8.6751847092856813E-2</v>
      </c>
      <c r="CA24" s="69">
        <f t="shared" si="5"/>
        <v>0.1231798166800613</v>
      </c>
      <c r="CB24" s="69">
        <f t="shared" si="5"/>
        <v>0.16848287663423869</v>
      </c>
      <c r="CC24" s="69">
        <f t="shared" si="5"/>
        <v>0.1652134170912137</v>
      </c>
      <c r="CD24" s="69">
        <f t="shared" si="5"/>
        <v>5.835112802615685E-2</v>
      </c>
      <c r="CE24" s="69">
        <f t="shared" si="5"/>
        <v>0.10686228906505685</v>
      </c>
      <c r="CF24" s="69">
        <f t="shared" si="5"/>
        <v>3.2694595430249906E-3</v>
      </c>
      <c r="CG24" s="69">
        <f t="shared" si="5"/>
        <v>0</v>
      </c>
      <c r="CH24" s="69">
        <f t="shared" si="5"/>
        <v>4.7937868233252435E-3</v>
      </c>
      <c r="CI24" s="135">
        <f t="shared" si="6"/>
        <v>1</v>
      </c>
      <c r="CK24" s="136" t="str">
        <f t="shared" si="7"/>
        <v>大樹町</v>
      </c>
      <c r="CL24" s="137">
        <f t="shared" si="17"/>
        <v>60.634464723235233</v>
      </c>
      <c r="CM24" s="75">
        <f t="shared" si="18"/>
        <v>0.61031296588356354</v>
      </c>
      <c r="CN24" s="76">
        <f t="shared" si="19"/>
        <v>30.61232794477429</v>
      </c>
      <c r="CO24" s="75">
        <f t="shared" si="20"/>
        <v>1</v>
      </c>
      <c r="CP24" s="76">
        <f t="shared" si="8"/>
        <v>0.67509873682602084</v>
      </c>
      <c r="CQ24" s="75">
        <f t="shared" si="21"/>
        <v>0</v>
      </c>
      <c r="CR24" s="76">
        <f t="shared" si="9"/>
        <v>29.347038041634924</v>
      </c>
      <c r="CS24" s="75">
        <f t="shared" si="22"/>
        <v>0</v>
      </c>
      <c r="CT24" s="76">
        <f t="shared" si="10"/>
        <v>8.5282471285777728</v>
      </c>
      <c r="CU24" s="77">
        <f t="shared" si="23"/>
        <v>0</v>
      </c>
      <c r="CV24" s="18"/>
      <c r="CW24" s="1078">
        <f t="shared" si="24"/>
        <v>37.006</v>
      </c>
      <c r="CX24" s="1081">
        <f>VLOOKUP($AX24&amp;"_"&amp;$CW$14,データシート1!$A:$BS,MATCH($CW$12&amp;"_"&amp;CX$20,データシート1!$A$1:$BS$1,0),0)</f>
        <v>37.006</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37.006</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01663</v>
      </c>
      <c r="AY25" s="20" t="str">
        <f>IF(IFERROR(比較地域マスタ!$Z10,"")=0,"",IFERROR(比較地域マスタ!$Z10,""))</f>
        <v>浜中町</v>
      </c>
      <c r="BB25" s="122" t="str">
        <f t="shared" si="0"/>
        <v>01663</v>
      </c>
      <c r="BC25" s="123" t="str">
        <f t="shared" si="0"/>
        <v>浜中町</v>
      </c>
      <c r="BD25" s="40">
        <f t="shared" si="14"/>
        <v>137.08489279387427</v>
      </c>
      <c r="BE25" s="40">
        <f t="shared" si="15"/>
        <v>102.64897838372809</v>
      </c>
      <c r="BF25" s="40">
        <f>VLOOKUP($AX25&amp;"_"&amp;$BC$14,データシート1!$A:$BS,MATCH($BC$12&amp;"_"&amp;BF$20,データシート1!$A$1:$BS$1,0),0)</f>
        <v>90.619761968672222</v>
      </c>
      <c r="BG25" s="40">
        <f>VLOOKUP($AX25&amp;"_"&amp;$BC$14,データシート1!$A:$BS,MATCH($BC$12&amp;"_"&amp;BG$20,データシート1!$A$1:$BS$1,0),0)</f>
        <v>0.61108075316148425</v>
      </c>
      <c r="BH25" s="40">
        <f>VLOOKUP($AX25&amp;"_"&amp;$BC$14,データシート1!$A:$BS,MATCH($BC$12&amp;"_"&amp;BH$20,データシート1!$A$1:$BS$1,0),0)</f>
        <v>11.418135661894384</v>
      </c>
      <c r="BI25" s="40">
        <f>VLOOKUP($AX25&amp;"_"&amp;$BC$14,データシート1!$A:$BS,MATCH($BC$12&amp;"_"&amp;BI$20,データシート1!$A$1:$BS$1,0),0)</f>
        <v>5.8193795163084339</v>
      </c>
      <c r="BJ25" s="40">
        <f>VLOOKUP($AX25&amp;"_"&amp;$BC$14,データシート1!$A:$BS,MATCH($BC$12&amp;"_"&amp;BJ$20,データシート1!$A$1:$BS$1,0),0)</f>
        <v>11.069113574875786</v>
      </c>
      <c r="BK25" s="40">
        <f t="shared" si="1"/>
        <v>17.54742131896197</v>
      </c>
      <c r="BL25" s="40">
        <f t="shared" si="2"/>
        <v>17.120515921482848</v>
      </c>
      <c r="BM25" s="40">
        <f>VLOOKUP($AX25&amp;"_"&amp;$BC$14,データシート1!$A:$BS,MATCH($BC$12&amp;"_"&amp;BM$20,データシート1!$A$1:$BS$1,0),0)</f>
        <v>5.9238036166302406</v>
      </c>
      <c r="BN25" s="40">
        <f>VLOOKUP($AX25&amp;"_"&amp;$BC$14,データシート1!$A:$BS,MATCH($BC$12&amp;"_"&amp;BN$20,データシート1!$A$1:$BS$1,0),0)</f>
        <v>11.196712304852607</v>
      </c>
      <c r="BO25" s="40">
        <f>VLOOKUP($AX25&amp;"_"&amp;$BC$14,データシート1!$A:$BS,MATCH($BC$12&amp;"_"&amp;BO$20,データシート1!$A$1:$BS$1,0),0)</f>
        <v>0.33396740083964971</v>
      </c>
      <c r="BP25" s="40">
        <f>VLOOKUP($AX25&amp;"_"&amp;$BC$14,データシート1!$A:$BS,MATCH($BC$12&amp;"_"&amp;BP$20,データシート1!$A$1:$BS$1,0),0)</f>
        <v>9.2937996639470305E-2</v>
      </c>
      <c r="BQ25" s="40">
        <f>VLOOKUP($AX25&amp;"_"&amp;$BC$14,データシート1!$A:$BS,MATCH($BC$12&amp;"_"&amp;BQ$20,データシート1!$A$1:$BS$1,0),0)</f>
        <v>0</v>
      </c>
      <c r="BR25" s="41">
        <f t="shared" si="3"/>
        <v>137.08489279387427</v>
      </c>
      <c r="BT25" s="134" t="str">
        <f t="shared" si="4"/>
        <v>浜中町</v>
      </c>
      <c r="BU25" s="38">
        <f t="shared" si="25"/>
        <v>137.08489279387427</v>
      </c>
      <c r="BV25" s="69">
        <f t="shared" si="16"/>
        <v>0.74879861880969445</v>
      </c>
      <c r="BW25" s="69">
        <f t="shared" si="5"/>
        <v>0.66104849427085532</v>
      </c>
      <c r="BX25" s="69">
        <f t="shared" si="5"/>
        <v>4.4576812273568831E-3</v>
      </c>
      <c r="BY25" s="69">
        <f t="shared" si="5"/>
        <v>8.3292443311482167E-2</v>
      </c>
      <c r="BZ25" s="69">
        <f t="shared" si="5"/>
        <v>4.2450917805061571E-2</v>
      </c>
      <c r="CA25" s="69">
        <f t="shared" si="5"/>
        <v>8.0746414497472732E-2</v>
      </c>
      <c r="CB25" s="69">
        <f t="shared" si="5"/>
        <v>0.12800404888777128</v>
      </c>
      <c r="CC25" s="69">
        <f t="shared" si="5"/>
        <v>0.12488988080711319</v>
      </c>
      <c r="CD25" s="69">
        <f t="shared" si="5"/>
        <v>4.3212665494347963E-2</v>
      </c>
      <c r="CE25" s="69">
        <f t="shared" si="5"/>
        <v>8.1677215312765228E-2</v>
      </c>
      <c r="CF25" s="69">
        <f t="shared" si="5"/>
        <v>2.4362086443895387E-3</v>
      </c>
      <c r="CG25" s="69">
        <f t="shared" si="5"/>
        <v>6.7795943626855503E-4</v>
      </c>
      <c r="CH25" s="69">
        <f t="shared" si="5"/>
        <v>0</v>
      </c>
      <c r="CI25" s="135">
        <f t="shared" si="6"/>
        <v>1</v>
      </c>
      <c r="CK25" s="136" t="str">
        <f t="shared" si="7"/>
        <v>浜中町</v>
      </c>
      <c r="CL25" s="137">
        <f t="shared" si="17"/>
        <v>102.64897838372809</v>
      </c>
      <c r="CM25" s="75">
        <f t="shared" si="18"/>
        <v>0.13417571433115494</v>
      </c>
      <c r="CN25" s="76">
        <f t="shared" si="19"/>
        <v>90.619761968672222</v>
      </c>
      <c r="CO25" s="75">
        <f t="shared" si="20"/>
        <v>0.15198671570955358</v>
      </c>
      <c r="CP25" s="76">
        <f t="shared" si="8"/>
        <v>0.61108075316148425</v>
      </c>
      <c r="CQ25" s="75">
        <f t="shared" si="21"/>
        <v>0</v>
      </c>
      <c r="CR25" s="76">
        <f t="shared" si="9"/>
        <v>11.418135661894384</v>
      </c>
      <c r="CS25" s="75">
        <f t="shared" si="22"/>
        <v>0</v>
      </c>
      <c r="CT25" s="76">
        <f t="shared" si="10"/>
        <v>5.8193795163084339</v>
      </c>
      <c r="CU25" s="77">
        <f t="shared" si="23"/>
        <v>0</v>
      </c>
      <c r="CV25" s="18"/>
      <c r="CW25" s="1078">
        <f t="shared" si="24"/>
        <v>13.773</v>
      </c>
      <c r="CX25" s="1081">
        <f>VLOOKUP($AX25&amp;"_"&amp;$CW$14,データシート1!$A:$BS,MATCH($CW$12&amp;"_"&amp;CX$20,データシート1!$A$1:$BS$1,0),0)</f>
        <v>13.773</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13.773</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05363</v>
      </c>
      <c r="AY26" s="20" t="str">
        <f>IF(IFERROR(比較地域マスタ!$Z11,"")=0,"",IFERROR(比較地域マスタ!$Z11,""))</f>
        <v>八郎潟町</v>
      </c>
      <c r="BB26" s="122" t="str">
        <f t="shared" si="0"/>
        <v>05363</v>
      </c>
      <c r="BC26" s="123" t="str">
        <f t="shared" si="0"/>
        <v>八郎潟町</v>
      </c>
      <c r="BD26" s="40">
        <f t="shared" si="14"/>
        <v>31.089550618291682</v>
      </c>
      <c r="BE26" s="40">
        <f t="shared" si="15"/>
        <v>4.7567518067145755</v>
      </c>
      <c r="BF26" s="40">
        <f>VLOOKUP($AX26&amp;"_"&amp;$BC$14,データシート1!$A:$BS,MATCH($BC$12&amp;"_"&amp;BF$20,データシート1!$A$1:$BS$1,0),0)</f>
        <v>3.022119640303746</v>
      </c>
      <c r="BG26" s="40">
        <f>VLOOKUP($AX26&amp;"_"&amp;$BC$14,データシート1!$A:$BS,MATCH($BC$12&amp;"_"&amp;BG$20,データシート1!$A$1:$BS$1,0),0)</f>
        <v>0.29444050639574099</v>
      </c>
      <c r="BH26" s="40">
        <f>VLOOKUP($AX26&amp;"_"&amp;$BC$14,データシート1!$A:$BS,MATCH($BC$12&amp;"_"&amp;BH$20,データシート1!$A$1:$BS$1,0),0)</f>
        <v>1.4401916600150886</v>
      </c>
      <c r="BI26" s="40">
        <f>VLOOKUP($AX26&amp;"_"&amp;$BC$14,データシート1!$A:$BS,MATCH($BC$12&amp;"_"&amp;BI$20,データシート1!$A$1:$BS$1,0),0)</f>
        <v>5.1745059727213594</v>
      </c>
      <c r="BJ26" s="40">
        <f>VLOOKUP($AX26&amp;"_"&amp;$BC$14,データシート1!$A:$BS,MATCH($BC$12&amp;"_"&amp;BJ$20,データシート1!$A$1:$BS$1,0),0)</f>
        <v>9.9964373259119004</v>
      </c>
      <c r="BK26" s="40">
        <f t="shared" si="1"/>
        <v>10.634848562863496</v>
      </c>
      <c r="BL26" s="40">
        <f t="shared" si="2"/>
        <v>10.3036524310633</v>
      </c>
      <c r="BM26" s="40">
        <f>VLOOKUP($AX26&amp;"_"&amp;$BC$14,データシート1!$A:$BS,MATCH($BC$12&amp;"_"&amp;BM$20,データシート1!$A$1:$BS$1,0),0)</f>
        <v>4.9889817843814805</v>
      </c>
      <c r="BN26" s="40">
        <f>VLOOKUP($AX26&amp;"_"&amp;$BC$14,データシート1!$A:$BS,MATCH($BC$12&amp;"_"&amp;BN$20,データシート1!$A$1:$BS$1,0),0)</f>
        <v>5.3146706466818197</v>
      </c>
      <c r="BO26" s="40">
        <f>VLOOKUP($AX26&amp;"_"&amp;$BC$14,データシート1!$A:$BS,MATCH($BC$12&amp;"_"&amp;BO$20,データシート1!$A$1:$BS$1,0),0)</f>
        <v>0.33119613180019647</v>
      </c>
      <c r="BP26" s="40">
        <f>VLOOKUP($AX26&amp;"_"&amp;$BC$14,データシート1!$A:$BS,MATCH($BC$12&amp;"_"&amp;BP$20,データシート1!$A$1:$BS$1,0),0)</f>
        <v>0</v>
      </c>
      <c r="BQ26" s="40">
        <f>VLOOKUP($AX26&amp;"_"&amp;$BC$14,データシート1!$A:$BS,MATCH($BC$12&amp;"_"&amp;BQ$20,データシート1!$A$1:$BS$1,0),0)</f>
        <v>0.5270069500803487</v>
      </c>
      <c r="BR26" s="41">
        <f t="shared" si="3"/>
        <v>31.089550618291682</v>
      </c>
      <c r="BT26" s="134" t="str">
        <f t="shared" si="4"/>
        <v>八郎潟町</v>
      </c>
      <c r="BU26" s="38">
        <f t="shared" si="25"/>
        <v>31.089550618291682</v>
      </c>
      <c r="BV26" s="69">
        <f t="shared" si="16"/>
        <v>0.15300162633794773</v>
      </c>
      <c r="BW26" s="69">
        <f t="shared" si="5"/>
        <v>9.7206925806308311E-2</v>
      </c>
      <c r="BX26" s="69">
        <f t="shared" si="5"/>
        <v>9.4707224948599143E-3</v>
      </c>
      <c r="BY26" s="69">
        <f t="shared" si="5"/>
        <v>4.6323978036779505E-2</v>
      </c>
      <c r="BZ26" s="69">
        <f t="shared" si="5"/>
        <v>0.16643875095695063</v>
      </c>
      <c r="CA26" s="69">
        <f t="shared" si="5"/>
        <v>0.32153688706038902</v>
      </c>
      <c r="CB26" s="69">
        <f t="shared" si="5"/>
        <v>0.34207147904564544</v>
      </c>
      <c r="CC26" s="69">
        <f t="shared" si="5"/>
        <v>0.33141850641614284</v>
      </c>
      <c r="CD26" s="69">
        <f t="shared" si="5"/>
        <v>0.16047133796286492</v>
      </c>
      <c r="CE26" s="69">
        <f t="shared" si="5"/>
        <v>0.17094716845327795</v>
      </c>
      <c r="CF26" s="69">
        <f t="shared" si="5"/>
        <v>1.0652972629502586E-2</v>
      </c>
      <c r="CG26" s="69">
        <f t="shared" si="5"/>
        <v>0</v>
      </c>
      <c r="CH26" s="69">
        <f t="shared" si="5"/>
        <v>1.6951256599067138E-2</v>
      </c>
      <c r="CI26" s="135">
        <f t="shared" si="6"/>
        <v>1</v>
      </c>
      <c r="CK26" s="136" t="str">
        <f t="shared" si="7"/>
        <v>八郎潟町</v>
      </c>
      <c r="CL26" s="137">
        <f t="shared" si="17"/>
        <v>4.7567518067145755</v>
      </c>
      <c r="CM26" s="75">
        <f t="shared" si="18"/>
        <v>0</v>
      </c>
      <c r="CN26" s="76">
        <f t="shared" si="19"/>
        <v>3.022119640303746</v>
      </c>
      <c r="CO26" s="75">
        <f t="shared" si="20"/>
        <v>0</v>
      </c>
      <c r="CP26" s="76">
        <f t="shared" si="8"/>
        <v>0.29444050639574099</v>
      </c>
      <c r="CQ26" s="75">
        <f t="shared" si="21"/>
        <v>0</v>
      </c>
      <c r="CR26" s="76">
        <f t="shared" si="9"/>
        <v>1.4401916600150886</v>
      </c>
      <c r="CS26" s="75">
        <f t="shared" si="22"/>
        <v>0</v>
      </c>
      <c r="CT26" s="76">
        <f t="shared" si="10"/>
        <v>5.1745059727213594</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03506</v>
      </c>
      <c r="AY27" s="20" t="str">
        <f>IF(IFERROR(比較地域マスタ!$Z12,"")=0,"",IFERROR(比較地域マスタ!$Z12,""))</f>
        <v>九戸村</v>
      </c>
      <c r="BB27" s="122" t="str">
        <f t="shared" si="0"/>
        <v>03506</v>
      </c>
      <c r="BC27" s="123" t="str">
        <f t="shared" si="0"/>
        <v>九戸村</v>
      </c>
      <c r="BD27" s="40">
        <f t="shared" si="14"/>
        <v>51.490776003888222</v>
      </c>
      <c r="BE27" s="40">
        <f t="shared" si="15"/>
        <v>25.433477666547805</v>
      </c>
      <c r="BF27" s="40">
        <f>VLOOKUP($AX27&amp;"_"&amp;$BC$14,データシート1!$A:$BS,MATCH($BC$12&amp;"_"&amp;BF$20,データシート1!$A$1:$BS$1,0),0)</f>
        <v>16.133173902580069</v>
      </c>
      <c r="BG27" s="40">
        <f>VLOOKUP($AX27&amp;"_"&amp;$BC$14,データシート1!$A:$BS,MATCH($BC$12&amp;"_"&amp;BG$20,データシート1!$A$1:$BS$1,0),0)</f>
        <v>0.48001989820075491</v>
      </c>
      <c r="BH27" s="40">
        <f>VLOOKUP($AX27&amp;"_"&amp;$BC$14,データシート1!$A:$BS,MATCH($BC$12&amp;"_"&amp;BH$20,データシート1!$A$1:$BS$1,0),0)</f>
        <v>8.8202838657669815</v>
      </c>
      <c r="BI27" s="40">
        <f>VLOOKUP($AX27&amp;"_"&amp;$BC$14,データシート1!$A:$BS,MATCH($BC$12&amp;"_"&amp;BI$20,データシート1!$A$1:$BS$1,0),0)</f>
        <v>3.7724468232554282</v>
      </c>
      <c r="BJ27" s="40">
        <f>VLOOKUP($AX27&amp;"_"&amp;$BC$14,データシート1!$A:$BS,MATCH($BC$12&amp;"_"&amp;BJ$20,データシート1!$A$1:$BS$1,0),0)</f>
        <v>8.366162697747006</v>
      </c>
      <c r="BK27" s="40">
        <f t="shared" si="1"/>
        <v>13.494101459380611</v>
      </c>
      <c r="BL27" s="40">
        <f t="shared" si="2"/>
        <v>13.163435996119883</v>
      </c>
      <c r="BM27" s="40">
        <f>VLOOKUP($AX27&amp;"_"&amp;$BC$14,データシート1!$A:$BS,MATCH($BC$12&amp;"_"&amp;BM$20,データシート1!$A$1:$BS$1,0),0)</f>
        <v>4.7104944421397095</v>
      </c>
      <c r="BN27" s="40">
        <f>VLOOKUP($AX27&amp;"_"&amp;$BC$14,データシート1!$A:$BS,MATCH($BC$12&amp;"_"&amp;BN$20,データシート1!$A$1:$BS$1,0),0)</f>
        <v>8.4529415539801747</v>
      </c>
      <c r="BO27" s="40">
        <f>VLOOKUP($AX27&amp;"_"&amp;$BC$14,データシート1!$A:$BS,MATCH($BC$12&amp;"_"&amp;BO$20,データシート1!$A$1:$BS$1,0),0)</f>
        <v>0.33066546326072666</v>
      </c>
      <c r="BP27" s="40">
        <f>VLOOKUP($AX27&amp;"_"&amp;$BC$14,データシート1!$A:$BS,MATCH($BC$12&amp;"_"&amp;BP$20,データシート1!$A$1:$BS$1,0),0)</f>
        <v>0</v>
      </c>
      <c r="BQ27" s="40">
        <f>VLOOKUP($AX27&amp;"_"&amp;$BC$14,データシート1!$A:$BS,MATCH($BC$12&amp;"_"&amp;BQ$20,データシート1!$A$1:$BS$1,0),0)</f>
        <v>0.42458735695737138</v>
      </c>
      <c r="BR27" s="41">
        <f t="shared" si="3"/>
        <v>51.490776003888222</v>
      </c>
      <c r="BT27" s="134" t="str">
        <f t="shared" si="4"/>
        <v>九戸村</v>
      </c>
      <c r="BU27" s="38">
        <f t="shared" si="25"/>
        <v>51.490776003888222</v>
      </c>
      <c r="BV27" s="69">
        <f t="shared" si="16"/>
        <v>0.4939424036768692</v>
      </c>
      <c r="BW27" s="69">
        <f t="shared" si="5"/>
        <v>0.31332163068122737</v>
      </c>
      <c r="BX27" s="69">
        <f t="shared" si="5"/>
        <v>9.3224444347956067E-3</v>
      </c>
      <c r="BY27" s="69">
        <f t="shared" si="5"/>
        <v>0.17129832856084623</v>
      </c>
      <c r="BZ27" s="69">
        <f t="shared" si="5"/>
        <v>7.3264516793659501E-2</v>
      </c>
      <c r="CA27" s="69">
        <f t="shared" si="5"/>
        <v>0.16247886217747529</v>
      </c>
      <c r="CB27" s="69">
        <f t="shared" si="5"/>
        <v>0.26206832575919287</v>
      </c>
      <c r="CC27" s="69">
        <f t="shared" si="5"/>
        <v>0.25564648695770043</v>
      </c>
      <c r="CD27" s="69">
        <f t="shared" si="5"/>
        <v>9.1482296591995541E-2</v>
      </c>
      <c r="CE27" s="69">
        <f t="shared" si="5"/>
        <v>0.16416419036570487</v>
      </c>
      <c r="CF27" s="69">
        <f t="shared" si="5"/>
        <v>6.4218388014924679E-3</v>
      </c>
      <c r="CG27" s="69">
        <f t="shared" si="5"/>
        <v>0</v>
      </c>
      <c r="CH27" s="69">
        <f t="shared" si="5"/>
        <v>8.2458915928031364E-3</v>
      </c>
      <c r="CI27" s="135">
        <f t="shared" si="6"/>
        <v>1</v>
      </c>
      <c r="CK27" s="136" t="str">
        <f t="shared" si="7"/>
        <v>九戸村</v>
      </c>
      <c r="CL27" s="137">
        <f t="shared" si="17"/>
        <v>25.433477666547805</v>
      </c>
      <c r="CM27" s="75">
        <f t="shared" si="18"/>
        <v>0</v>
      </c>
      <c r="CN27" s="76">
        <f t="shared" si="19"/>
        <v>16.133173902580069</v>
      </c>
      <c r="CO27" s="75">
        <f t="shared" si="20"/>
        <v>0</v>
      </c>
      <c r="CP27" s="76">
        <f t="shared" si="8"/>
        <v>0.48001989820075491</v>
      </c>
      <c r="CQ27" s="75">
        <f t="shared" si="21"/>
        <v>0</v>
      </c>
      <c r="CR27" s="76">
        <f t="shared" si="9"/>
        <v>8.8202838657669815</v>
      </c>
      <c r="CS27" s="75">
        <f t="shared" si="22"/>
        <v>0</v>
      </c>
      <c r="CT27" s="76">
        <f t="shared" si="10"/>
        <v>3.7724468232554282</v>
      </c>
      <c r="CU27" s="77">
        <f t="shared" si="23"/>
        <v>1</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41.133000000000003</v>
      </c>
      <c r="DB27" s="1081">
        <f>VLOOKUP($AX27&amp;"_"&amp;$CW$14,データシート1!$A:$BS,MATCH($CW$12&amp;"_"&amp;DB$20,データシート1!$A$1:$BS$1,0),0)</f>
        <v>0</v>
      </c>
      <c r="DC27" s="1081">
        <f>VLOOKUP($AX27&amp;"_"&amp;$CW$14,データシート1!$A:$BS,MATCH($CW$12&amp;"_"&amp;DC$20,データシート1!$A$1:$BS$1,0),0)</f>
        <v>0</v>
      </c>
      <c r="DD27" s="1080">
        <f t="shared" si="11"/>
        <v>41.133000000000003</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1</v>
      </c>
      <c r="DM27" s="18"/>
      <c r="DN27" s="139">
        <f t="shared" si="26"/>
        <v>0</v>
      </c>
      <c r="DO27" s="140">
        <f t="shared" si="27"/>
        <v>0</v>
      </c>
      <c r="DP27" s="140">
        <f t="shared" si="13"/>
        <v>0</v>
      </c>
      <c r="DQ27" s="140">
        <f t="shared" si="13"/>
        <v>1</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46502</v>
      </c>
      <c r="AY28" s="20" t="str">
        <f>IF(IFERROR(比較地域マスタ!$Z13,"")=0,"",IFERROR(比較地域マスタ!$Z13,""))</f>
        <v>南種子町</v>
      </c>
      <c r="BB28" s="122" t="str">
        <f t="shared" si="0"/>
        <v>46502</v>
      </c>
      <c r="BC28" s="123" t="str">
        <f t="shared" si="0"/>
        <v>南種子町</v>
      </c>
      <c r="BD28" s="40">
        <f t="shared" si="14"/>
        <v>36.934521300310983</v>
      </c>
      <c r="BE28" s="40">
        <f t="shared" si="15"/>
        <v>5.4982823985424547</v>
      </c>
      <c r="BF28" s="40">
        <f>VLOOKUP($AX28&amp;"_"&amp;$BC$14,データシート1!$A:$BS,MATCH($BC$12&amp;"_"&amp;BF$20,データシート1!$A$1:$BS$1,0),0)</f>
        <v>1.129526051717604</v>
      </c>
      <c r="BG28" s="40">
        <f>VLOOKUP($AX28&amp;"_"&amp;$BC$14,データシート1!$A:$BS,MATCH($BC$12&amp;"_"&amp;BG$20,データシート1!$A$1:$BS$1,0),0)</f>
        <v>0.62690538301604704</v>
      </c>
      <c r="BH28" s="40">
        <f>VLOOKUP($AX28&amp;"_"&amp;$BC$14,データシート1!$A:$BS,MATCH($BC$12&amp;"_"&amp;BH$20,データシート1!$A$1:$BS$1,0),0)</f>
        <v>3.7418509638088038</v>
      </c>
      <c r="BI28" s="40">
        <f>VLOOKUP($AX28&amp;"_"&amp;$BC$14,データシート1!$A:$BS,MATCH($BC$12&amp;"_"&amp;BI$20,データシート1!$A$1:$BS$1,0),0)</f>
        <v>6.8833938994423534</v>
      </c>
      <c r="BJ28" s="40">
        <f>VLOOKUP($AX28&amp;"_"&amp;$BC$14,データシート1!$A:$BS,MATCH($BC$12&amp;"_"&amp;BJ$20,データシート1!$A$1:$BS$1,0),0)</f>
        <v>5.9451346359926767</v>
      </c>
      <c r="BK28" s="40">
        <f t="shared" si="1"/>
        <v>17.922063524333502</v>
      </c>
      <c r="BL28" s="40">
        <f t="shared" si="2"/>
        <v>16.222591845924274</v>
      </c>
      <c r="BM28" s="40">
        <f>VLOOKUP($AX28&amp;"_"&amp;$BC$14,データシート1!$A:$BS,MATCH($BC$12&amp;"_"&amp;BM$20,データシート1!$A$1:$BS$1,0),0)</f>
        <v>4.8308457558723346</v>
      </c>
      <c r="BN28" s="40">
        <f>VLOOKUP($AX28&amp;"_"&amp;$BC$14,データシート1!$A:$BS,MATCH($BC$12&amp;"_"&amp;BN$20,データシート1!$A$1:$BS$1,0),0)</f>
        <v>11.39174609005194</v>
      </c>
      <c r="BO28" s="40">
        <f>VLOOKUP($AX28&amp;"_"&amp;$BC$14,データシート1!$A:$BS,MATCH($BC$12&amp;"_"&amp;BO$20,データシート1!$A$1:$BS$1,0),0)</f>
        <v>0.32724559933969916</v>
      </c>
      <c r="BP28" s="40">
        <f>VLOOKUP($AX28&amp;"_"&amp;$BC$14,データシート1!$A:$BS,MATCH($BC$12&amp;"_"&amp;BP$20,データシート1!$A$1:$BS$1,0),0)</f>
        <v>1.3722260790695324</v>
      </c>
      <c r="BQ28" s="40">
        <f>VLOOKUP($AX28&amp;"_"&amp;$BC$14,データシート1!$A:$BS,MATCH($BC$12&amp;"_"&amp;BQ$20,データシート1!$A$1:$BS$1,0),0)</f>
        <v>0.68564684199999992</v>
      </c>
      <c r="BR28" s="41">
        <f t="shared" si="3"/>
        <v>36.934521300310983</v>
      </c>
      <c r="BT28" s="134" t="str">
        <f t="shared" si="4"/>
        <v>南種子町</v>
      </c>
      <c r="BU28" s="38">
        <f t="shared" si="25"/>
        <v>36.934521300310983</v>
      </c>
      <c r="BV28" s="69">
        <f t="shared" si="16"/>
        <v>0.14886567376456453</v>
      </c>
      <c r="BW28" s="69">
        <f t="shared" si="5"/>
        <v>3.0581851664829716E-2</v>
      </c>
      <c r="BX28" s="69">
        <f t="shared" si="5"/>
        <v>1.6973426511169336E-2</v>
      </c>
      <c r="BY28" s="69">
        <f t="shared" si="5"/>
        <v>0.10131039558856549</v>
      </c>
      <c r="BZ28" s="69">
        <f t="shared" si="5"/>
        <v>0.18636748648978418</v>
      </c>
      <c r="CA28" s="69">
        <f t="shared" si="5"/>
        <v>0.16096417190988799</v>
      </c>
      <c r="CB28" s="69">
        <f t="shared" si="5"/>
        <v>0.48523881976460331</v>
      </c>
      <c r="CC28" s="69">
        <f t="shared" si="5"/>
        <v>0.43922572365348844</v>
      </c>
      <c r="CD28" s="69">
        <f t="shared" si="5"/>
        <v>0.13079486577322066</v>
      </c>
      <c r="CE28" s="69">
        <f t="shared" si="5"/>
        <v>0.30843085788026781</v>
      </c>
      <c r="CF28" s="69">
        <f t="shared" si="5"/>
        <v>8.8601554269215291E-3</v>
      </c>
      <c r="CG28" s="69">
        <f t="shared" si="5"/>
        <v>3.715294068419342E-2</v>
      </c>
      <c r="CH28" s="69">
        <f t="shared" si="5"/>
        <v>1.8563848071160106E-2</v>
      </c>
      <c r="CI28" s="135">
        <f t="shared" si="6"/>
        <v>1</v>
      </c>
      <c r="CK28" s="136" t="str">
        <f t="shared" si="7"/>
        <v>南種子町</v>
      </c>
      <c r="CL28" s="137">
        <f t="shared" si="17"/>
        <v>5.4982823985424547</v>
      </c>
      <c r="CM28" s="75">
        <f t="shared" si="18"/>
        <v>0</v>
      </c>
      <c r="CN28" s="76">
        <f t="shared" si="19"/>
        <v>1.129526051717604</v>
      </c>
      <c r="CO28" s="75">
        <f t="shared" si="20"/>
        <v>0</v>
      </c>
      <c r="CP28" s="76">
        <f t="shared" si="8"/>
        <v>0.62690538301604704</v>
      </c>
      <c r="CQ28" s="75">
        <f t="shared" si="21"/>
        <v>0</v>
      </c>
      <c r="CR28" s="76">
        <f t="shared" si="9"/>
        <v>3.7418509638088038</v>
      </c>
      <c r="CS28" s="75">
        <f t="shared" si="22"/>
        <v>0</v>
      </c>
      <c r="CT28" s="76">
        <f t="shared" si="10"/>
        <v>6.8833938994423534</v>
      </c>
      <c r="CU28" s="77">
        <f t="shared" si="23"/>
        <v>1</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22.576000000000001</v>
      </c>
      <c r="DB28" s="1081">
        <f>VLOOKUP($AX28&amp;"_"&amp;$CW$14,データシート1!$A:$BS,MATCH($CW$12&amp;"_"&amp;DB$20,データシート1!$A$1:$BS$1,0),0)</f>
        <v>3.0219999999999998</v>
      </c>
      <c r="DC28" s="1081">
        <f>VLOOKUP($AX28&amp;"_"&amp;$CW$14,データシート1!$A:$BS,MATCH($CW$12&amp;"_"&amp;DC$20,データシート1!$A$1:$BS$1,0),0)</f>
        <v>0</v>
      </c>
      <c r="DD28" s="1080">
        <f t="shared" si="11"/>
        <v>25.597999999999999</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v>
      </c>
      <c r="DJ28" s="74">
        <f>VLOOKUP($AX28&amp;"_"&amp;$DF$14,データシート1!$A:$BS,MATCH($DF$12&amp;"_"&amp;DJ$20,データシート1!$A$1:$BS$1,0),0)</f>
        <v>1</v>
      </c>
      <c r="DK28" s="74">
        <f>VLOOKUP($AX28&amp;"_"&amp;$DF$14,データシート1!$A:$BS,MATCH($DF$12&amp;"_"&amp;DK$20,データシート1!$A$1:$BS$1,0),0)</f>
        <v>0</v>
      </c>
      <c r="DL28" s="78">
        <f t="shared" si="12"/>
        <v>2</v>
      </c>
      <c r="DM28" s="18"/>
      <c r="DN28" s="139">
        <f t="shared" si="26"/>
        <v>0</v>
      </c>
      <c r="DO28" s="140">
        <f t="shared" si="27"/>
        <v>0</v>
      </c>
      <c r="DP28" s="140">
        <f t="shared" si="13"/>
        <v>0</v>
      </c>
      <c r="DQ28" s="140">
        <f t="shared" si="13"/>
        <v>0.88</v>
      </c>
      <c r="DR28" s="140">
        <f t="shared" si="13"/>
        <v>0.12</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02307</v>
      </c>
      <c r="AY29" s="20" t="str">
        <f>IF(IFERROR(比較地域マスタ!$Z14,"")=0,"",IFERROR(比較地域マスタ!$Z14,""))</f>
        <v>外ヶ浜町</v>
      </c>
      <c r="BB29" s="122" t="str">
        <f t="shared" si="0"/>
        <v>02307</v>
      </c>
      <c r="BC29" s="123" t="str">
        <f t="shared" si="0"/>
        <v>外ヶ浜町</v>
      </c>
      <c r="BD29" s="40">
        <f t="shared" si="14"/>
        <v>49.925444427595529</v>
      </c>
      <c r="BE29" s="40">
        <f t="shared" si="15"/>
        <v>21.590002042416597</v>
      </c>
      <c r="BF29" s="40">
        <f>VLOOKUP($AX29&amp;"_"&amp;$BC$14,データシート1!$A:$BS,MATCH($BC$12&amp;"_"&amp;BF$20,データシート1!$A$1:$BS$1,0),0)</f>
        <v>8.4702930019268834</v>
      </c>
      <c r="BG29" s="40">
        <f>VLOOKUP($AX29&amp;"_"&amp;$BC$14,データシート1!$A:$BS,MATCH($BC$12&amp;"_"&amp;BG$20,データシート1!$A$1:$BS$1,0),0)</f>
        <v>0.79486973013292828</v>
      </c>
      <c r="BH29" s="40">
        <f>VLOOKUP($AX29&amp;"_"&amp;$BC$14,データシート1!$A:$BS,MATCH($BC$12&amp;"_"&amp;BH$20,データシート1!$A$1:$BS$1,0),0)</f>
        <v>12.324839310356785</v>
      </c>
      <c r="BI29" s="40">
        <f>VLOOKUP($AX29&amp;"_"&amp;$BC$14,データシート1!$A:$BS,MATCH($BC$12&amp;"_"&amp;BI$20,データシート1!$A$1:$BS$1,0),0)</f>
        <v>5.185512843579704</v>
      </c>
      <c r="BJ29" s="40">
        <f>VLOOKUP($AX29&amp;"_"&amp;$BC$14,データシート1!$A:$BS,MATCH($BC$12&amp;"_"&amp;BJ$20,データシート1!$A$1:$BS$1,0),0)</f>
        <v>12.843187239124072</v>
      </c>
      <c r="BK29" s="40">
        <f t="shared" si="1"/>
        <v>9.4818194890751535</v>
      </c>
      <c r="BL29" s="40">
        <f t="shared" si="2"/>
        <v>9.1437246662618499</v>
      </c>
      <c r="BM29" s="40">
        <f>VLOOKUP($AX29&amp;"_"&amp;$BC$14,データシート1!$A:$BS,MATCH($BC$12&amp;"_"&amp;BM$20,データシート1!$A$1:$BS$1,0),0)</f>
        <v>3.9575990143704987</v>
      </c>
      <c r="BN29" s="40">
        <f>VLOOKUP($AX29&amp;"_"&amp;$BC$14,データシート1!$A:$BS,MATCH($BC$12&amp;"_"&amp;BN$20,データシート1!$A$1:$BS$1,0),0)</f>
        <v>5.1861256518913503</v>
      </c>
      <c r="BO29" s="40">
        <f>VLOOKUP($AX29&amp;"_"&amp;$BC$14,データシート1!$A:$BS,MATCH($BC$12&amp;"_"&amp;BO$20,データシート1!$A$1:$BS$1,0),0)</f>
        <v>0.33809482281330361</v>
      </c>
      <c r="BP29" s="40">
        <f>VLOOKUP($AX29&amp;"_"&amp;$BC$14,データシート1!$A:$BS,MATCH($BC$12&amp;"_"&amp;BP$20,データシート1!$A$1:$BS$1,0),0)</f>
        <v>0</v>
      </c>
      <c r="BQ29" s="40">
        <f>VLOOKUP($AX29&amp;"_"&amp;$BC$14,データシート1!$A:$BS,MATCH($BC$12&amp;"_"&amp;BQ$20,データシート1!$A$1:$BS$1,0),0)</f>
        <v>0.82492281339999995</v>
      </c>
      <c r="BR29" s="41">
        <f t="shared" si="3"/>
        <v>49.925444427595529</v>
      </c>
      <c r="BT29" s="134" t="str">
        <f t="shared" si="4"/>
        <v>外ヶ浜町</v>
      </c>
      <c r="BU29" s="38">
        <f t="shared" si="25"/>
        <v>49.925444427595529</v>
      </c>
      <c r="BV29" s="69">
        <f t="shared" si="16"/>
        <v>0.43244486433621115</v>
      </c>
      <c r="BW29" s="69">
        <f t="shared" si="5"/>
        <v>0.16965884027754508</v>
      </c>
      <c r="BX29" s="69">
        <f t="shared" si="5"/>
        <v>1.5921134789009032E-2</v>
      </c>
      <c r="BY29" s="69">
        <f t="shared" si="5"/>
        <v>0.246864889269657</v>
      </c>
      <c r="BZ29" s="69">
        <f t="shared" si="5"/>
        <v>0.10386513135801934</v>
      </c>
      <c r="CA29" s="69">
        <f t="shared" si="5"/>
        <v>0.25724732922007193</v>
      </c>
      <c r="CB29" s="69">
        <f t="shared" si="5"/>
        <v>0.18991958104301265</v>
      </c>
      <c r="CC29" s="69">
        <f t="shared" si="5"/>
        <v>0.18314758678858742</v>
      </c>
      <c r="CD29" s="69">
        <f t="shared" si="5"/>
        <v>7.9270180961734132E-2</v>
      </c>
      <c r="CE29" s="69">
        <f t="shared" si="5"/>
        <v>0.10387740582685326</v>
      </c>
      <c r="CF29" s="69">
        <f t="shared" si="5"/>
        <v>6.7719942544252412E-3</v>
      </c>
      <c r="CG29" s="69">
        <f t="shared" si="5"/>
        <v>0</v>
      </c>
      <c r="CH29" s="69">
        <f t="shared" si="5"/>
        <v>1.6523094042684903E-2</v>
      </c>
      <c r="CI29" s="135">
        <f t="shared" si="6"/>
        <v>1</v>
      </c>
      <c r="CK29" s="136" t="str">
        <f t="shared" si="7"/>
        <v>外ヶ浜町</v>
      </c>
      <c r="CL29" s="137">
        <f t="shared" si="17"/>
        <v>21.590002042416597</v>
      </c>
      <c r="CM29" s="75">
        <f t="shared" si="18"/>
        <v>0</v>
      </c>
      <c r="CN29" s="76">
        <f t="shared" si="19"/>
        <v>8.4702930019268834</v>
      </c>
      <c r="CO29" s="75">
        <f t="shared" si="20"/>
        <v>0</v>
      </c>
      <c r="CP29" s="76">
        <f t="shared" si="8"/>
        <v>0.79486973013292828</v>
      </c>
      <c r="CQ29" s="75">
        <f t="shared" si="21"/>
        <v>0</v>
      </c>
      <c r="CR29" s="76">
        <f t="shared" si="9"/>
        <v>12.324839310356785</v>
      </c>
      <c r="CS29" s="75">
        <f t="shared" si="22"/>
        <v>0</v>
      </c>
      <c r="CT29" s="76">
        <f t="shared" si="10"/>
        <v>5.185512843579704</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07482</v>
      </c>
      <c r="AY30" s="20" t="str">
        <f>IF(IFERROR(比較地域マスタ!$Z15,"")=0,"",IFERROR(比較地域マスタ!$Z15,""))</f>
        <v>矢祭町</v>
      </c>
      <c r="BB30" s="122" t="str">
        <f t="shared" si="0"/>
        <v>07482</v>
      </c>
      <c r="BC30" s="123" t="str">
        <f t="shared" si="0"/>
        <v>矢祭町</v>
      </c>
      <c r="BD30" s="40">
        <f t="shared" si="14"/>
        <v>75.609598594747993</v>
      </c>
      <c r="BE30" s="40">
        <f t="shared" si="15"/>
        <v>52.334950531390078</v>
      </c>
      <c r="BF30" s="40">
        <f>VLOOKUP($AX30&amp;"_"&amp;$BC$14,データシート1!$A:$BS,MATCH($BC$12&amp;"_"&amp;BF$20,データシート1!$A$1:$BS$1,0),0)</f>
        <v>48.194784971055668</v>
      </c>
      <c r="BG30" s="40">
        <f>VLOOKUP($AX30&amp;"_"&amp;$BC$14,データシート1!$A:$BS,MATCH($BC$12&amp;"_"&amp;BG$20,データシート1!$A$1:$BS$1,0),0)</f>
        <v>0.56672967948745245</v>
      </c>
      <c r="BH30" s="40">
        <f>VLOOKUP($AX30&amp;"_"&amp;$BC$14,データシート1!$A:$BS,MATCH($BC$12&amp;"_"&amp;BH$20,データシート1!$A$1:$BS$1,0),0)</f>
        <v>3.5734358808469544</v>
      </c>
      <c r="BI30" s="40">
        <f>VLOOKUP($AX30&amp;"_"&amp;$BC$14,データシート1!$A:$BS,MATCH($BC$12&amp;"_"&amp;BI$20,データシート1!$A$1:$BS$1,0),0)</f>
        <v>3.3530538414109472</v>
      </c>
      <c r="BJ30" s="40">
        <f>VLOOKUP($AX30&amp;"_"&amp;$BC$14,データシート1!$A:$BS,MATCH($BC$12&amp;"_"&amp;BJ$20,データシート1!$A$1:$BS$1,0),0)</f>
        <v>7.1432954671379125</v>
      </c>
      <c r="BK30" s="40">
        <f t="shared" si="1"/>
        <v>12.022529634309517</v>
      </c>
      <c r="BL30" s="40">
        <f t="shared" si="2"/>
        <v>11.69239483958826</v>
      </c>
      <c r="BM30" s="40">
        <f>VLOOKUP($AX30&amp;"_"&amp;$BC$14,データシート1!$A:$BS,MATCH($BC$12&amp;"_"&amp;BM$20,データシート1!$A$1:$BS$1,0),0)</f>
        <v>5.2296844118467307</v>
      </c>
      <c r="BN30" s="40">
        <f>VLOOKUP($AX30&amp;"_"&amp;$BC$14,データシート1!$A:$BS,MATCH($BC$12&amp;"_"&amp;BN$20,データシート1!$A$1:$BS$1,0),0)</f>
        <v>6.4627104277415288</v>
      </c>
      <c r="BO30" s="40">
        <f>VLOOKUP($AX30&amp;"_"&amp;$BC$14,データシート1!$A:$BS,MATCH($BC$12&amp;"_"&amp;BO$20,データシート1!$A$1:$BS$1,0),0)</f>
        <v>0.33013479472125684</v>
      </c>
      <c r="BP30" s="40">
        <f>VLOOKUP($AX30&amp;"_"&amp;$BC$14,データシート1!$A:$BS,MATCH($BC$12&amp;"_"&amp;BP$20,データシート1!$A$1:$BS$1,0),0)</f>
        <v>0</v>
      </c>
      <c r="BQ30" s="40">
        <f>VLOOKUP($AX30&amp;"_"&amp;$BC$14,データシート1!$A:$BS,MATCH($BC$12&amp;"_"&amp;BQ$20,データシート1!$A$1:$BS$1,0),0)</f>
        <v>0.75576912049952982</v>
      </c>
      <c r="BR30" s="41">
        <f t="shared" si="3"/>
        <v>75.609598594747993</v>
      </c>
      <c r="BT30" s="134" t="str">
        <f t="shared" si="4"/>
        <v>矢祭町</v>
      </c>
      <c r="BU30" s="38">
        <f t="shared" si="25"/>
        <v>75.609598594747993</v>
      </c>
      <c r="BV30" s="69">
        <f t="shared" si="16"/>
        <v>0.69217336825043507</v>
      </c>
      <c r="BW30" s="69">
        <f t="shared" si="5"/>
        <v>0.63741622580712098</v>
      </c>
      <c r="BX30" s="69">
        <f t="shared" si="5"/>
        <v>7.4954726651176628E-3</v>
      </c>
      <c r="BY30" s="69">
        <f t="shared" si="5"/>
        <v>4.7261669778196298E-2</v>
      </c>
      <c r="BZ30" s="69">
        <f t="shared" si="5"/>
        <v>4.4346933507511802E-2</v>
      </c>
      <c r="CA30" s="69">
        <f t="shared" si="5"/>
        <v>9.4476040078251403E-2</v>
      </c>
      <c r="CB30" s="69">
        <f t="shared" si="5"/>
        <v>0.15900798123195733</v>
      </c>
      <c r="CC30" s="69">
        <f t="shared" si="5"/>
        <v>0.15464167323856734</v>
      </c>
      <c r="CD30" s="69">
        <f t="shared" si="5"/>
        <v>6.9166937915869267E-2</v>
      </c>
      <c r="CE30" s="69">
        <f t="shared" si="5"/>
        <v>8.5474735322698073E-2</v>
      </c>
      <c r="CF30" s="69">
        <f t="shared" si="5"/>
        <v>4.3663079933899916E-3</v>
      </c>
      <c r="CG30" s="69">
        <f t="shared" si="5"/>
        <v>0</v>
      </c>
      <c r="CH30" s="69">
        <f t="shared" si="5"/>
        <v>9.9956769318443016E-3</v>
      </c>
      <c r="CI30" s="135">
        <f t="shared" si="6"/>
        <v>1</v>
      </c>
      <c r="CK30" s="136" t="str">
        <f t="shared" si="7"/>
        <v>矢祭町</v>
      </c>
      <c r="CL30" s="137">
        <f t="shared" si="17"/>
        <v>52.334950531390078</v>
      </c>
      <c r="CM30" s="75">
        <f t="shared" si="18"/>
        <v>0.17504554617865373</v>
      </c>
      <c r="CN30" s="76">
        <f t="shared" si="19"/>
        <v>48.194784971055668</v>
      </c>
      <c r="CO30" s="75">
        <f t="shared" si="20"/>
        <v>0.19008280679127046</v>
      </c>
      <c r="CP30" s="76">
        <f t="shared" si="8"/>
        <v>0.56672967948745245</v>
      </c>
      <c r="CQ30" s="75">
        <f t="shared" si="21"/>
        <v>0</v>
      </c>
      <c r="CR30" s="76">
        <f t="shared" si="9"/>
        <v>3.5734358808469544</v>
      </c>
      <c r="CS30" s="75">
        <f t="shared" si="22"/>
        <v>0</v>
      </c>
      <c r="CT30" s="76">
        <f t="shared" si="10"/>
        <v>3.3530538414109472</v>
      </c>
      <c r="CU30" s="77">
        <f t="shared" si="23"/>
        <v>0</v>
      </c>
      <c r="CV30" s="18"/>
      <c r="CW30" s="1078">
        <f t="shared" si="24"/>
        <v>9.1609999999999996</v>
      </c>
      <c r="CX30" s="1081">
        <f>VLOOKUP($AX30&amp;"_"&amp;$CW$14,データシート1!$A:$BS,MATCH($CW$12&amp;"_"&amp;CX$20,データシート1!$A$1:$BS$1,0),0)</f>
        <v>9.1609999999999996</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9.1609999999999996</v>
      </c>
      <c r="DE30" s="18"/>
      <c r="DF30" s="138">
        <f>VLOOKUP($AX30&amp;"_"&amp;$DF$14,データシート1!$A:$BS,MATCH($DF$12&amp;"_"&amp;DF$20,データシート1!$A$1:$BS$1,0),0)</f>
        <v>1</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1</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10424</v>
      </c>
      <c r="AY31" s="20" t="str">
        <f>IF(IFERROR(比較地域マスタ!$Z16,"")=0,"",IFERROR(比較地域マスタ!$Z16,""))</f>
        <v>長野原町</v>
      </c>
      <c r="BB31" s="122" t="str">
        <f t="shared" si="0"/>
        <v>10424</v>
      </c>
      <c r="BC31" s="123" t="str">
        <f t="shared" si="0"/>
        <v>長野原町</v>
      </c>
      <c r="BD31" s="40">
        <f t="shared" si="14"/>
        <v>38.88367240405077</v>
      </c>
      <c r="BE31" s="40">
        <f t="shared" si="15"/>
        <v>5.0972270412201999</v>
      </c>
      <c r="BF31" s="40">
        <f>VLOOKUP($AX31&amp;"_"&amp;$BC$14,データシート1!$A:$BS,MATCH($BC$12&amp;"_"&amp;BF$20,データシート1!$A$1:$BS$1,0),0)</f>
        <v>0.92449655316283008</v>
      </c>
      <c r="BG31" s="40">
        <f>VLOOKUP($AX31&amp;"_"&amp;$BC$14,データシート1!$A:$BS,MATCH($BC$12&amp;"_"&amp;BG$20,データシート1!$A$1:$BS$1,0),0)</f>
        <v>0.86772548107108505</v>
      </c>
      <c r="BH31" s="40">
        <f>VLOOKUP($AX31&amp;"_"&amp;$BC$14,データシート1!$A:$BS,MATCH($BC$12&amp;"_"&amp;BH$20,データシート1!$A$1:$BS$1,0),0)</f>
        <v>3.3050050069862849</v>
      </c>
      <c r="BI31" s="40">
        <f>VLOOKUP($AX31&amp;"_"&amp;$BC$14,データシート1!$A:$BS,MATCH($BC$12&amp;"_"&amp;BI$20,データシート1!$A$1:$BS$1,0),0)</f>
        <v>8.1086557938232371</v>
      </c>
      <c r="BJ31" s="40">
        <f>VLOOKUP($AX31&amp;"_"&amp;$BC$14,データシート1!$A:$BS,MATCH($BC$12&amp;"_"&amp;BJ$20,データシート1!$A$1:$BS$1,0),0)</f>
        <v>6.5129414233232685</v>
      </c>
      <c r="BK31" s="40">
        <f t="shared" si="1"/>
        <v>17.999246356439862</v>
      </c>
      <c r="BL31" s="40">
        <f t="shared" si="2"/>
        <v>17.679371153481686</v>
      </c>
      <c r="BM31" s="40">
        <f>VLOOKUP($AX31&amp;"_"&amp;$BC$14,データシート1!$A:$BS,MATCH($BC$12&amp;"_"&amp;BM$20,データシート1!$A$1:$BS$1,0),0)</f>
        <v>6.4206026442474711</v>
      </c>
      <c r="BN31" s="40">
        <f>VLOOKUP($AX31&amp;"_"&amp;$BC$14,データシート1!$A:$BS,MATCH($BC$12&amp;"_"&amp;BN$20,データシート1!$A$1:$BS$1,0),0)</f>
        <v>11.258768509234214</v>
      </c>
      <c r="BO31" s="40">
        <f>VLOOKUP($AX31&amp;"_"&amp;$BC$14,データシート1!$A:$BS,MATCH($BC$12&amp;"_"&amp;BO$20,データシート1!$A$1:$BS$1,0),0)</f>
        <v>0.3198752029581744</v>
      </c>
      <c r="BP31" s="40">
        <f>VLOOKUP($AX31&amp;"_"&amp;$BC$14,データシート1!$A:$BS,MATCH($BC$12&amp;"_"&amp;BP$20,データシート1!$A$1:$BS$1,0),0)</f>
        <v>0</v>
      </c>
      <c r="BQ31" s="40">
        <f>VLOOKUP($AX31&amp;"_"&amp;$BC$14,データシート1!$A:$BS,MATCH($BC$12&amp;"_"&amp;BQ$20,データシート1!$A$1:$BS$1,0),0)</f>
        <v>1.165601789244207</v>
      </c>
      <c r="BR31" s="41">
        <f t="shared" si="3"/>
        <v>38.88367240405077</v>
      </c>
      <c r="BT31" s="134" t="str">
        <f t="shared" si="4"/>
        <v>長野原町</v>
      </c>
      <c r="BU31" s="38">
        <f t="shared" si="25"/>
        <v>38.88367240405077</v>
      </c>
      <c r="BV31" s="69">
        <f t="shared" si="16"/>
        <v>0.13108913654691701</v>
      </c>
      <c r="BW31" s="69">
        <f t="shared" si="5"/>
        <v>2.3775957773641748E-2</v>
      </c>
      <c r="BX31" s="69">
        <f t="shared" si="5"/>
        <v>2.2315934360682667E-2</v>
      </c>
      <c r="BY31" s="69">
        <f t="shared" si="5"/>
        <v>8.4997244412592585E-2</v>
      </c>
      <c r="BZ31" s="69">
        <f t="shared" si="5"/>
        <v>0.20853626451647875</v>
      </c>
      <c r="CA31" s="69">
        <f t="shared" si="5"/>
        <v>0.16749810449089095</v>
      </c>
      <c r="CB31" s="69">
        <f t="shared" si="5"/>
        <v>0.46289985599623457</v>
      </c>
      <c r="CC31" s="69">
        <f t="shared" si="5"/>
        <v>0.45467339015128388</v>
      </c>
      <c r="CD31" s="69">
        <f t="shared" si="5"/>
        <v>0.16512336019934665</v>
      </c>
      <c r="CE31" s="69">
        <f t="shared" si="5"/>
        <v>0.28955002995193718</v>
      </c>
      <c r="CF31" s="69">
        <f t="shared" si="5"/>
        <v>8.2264658449506655E-3</v>
      </c>
      <c r="CG31" s="69">
        <f t="shared" si="5"/>
        <v>0</v>
      </c>
      <c r="CH31" s="69">
        <f t="shared" si="5"/>
        <v>2.9976638449478822E-2</v>
      </c>
      <c r="CI31" s="135">
        <f t="shared" si="6"/>
        <v>1</v>
      </c>
      <c r="CK31" s="136" t="str">
        <f t="shared" si="7"/>
        <v>長野原町</v>
      </c>
      <c r="CL31" s="137">
        <f t="shared" si="17"/>
        <v>5.0972270412201999</v>
      </c>
      <c r="CM31" s="75">
        <f t="shared" si="18"/>
        <v>0</v>
      </c>
      <c r="CN31" s="76">
        <f t="shared" si="19"/>
        <v>0.92449655316283008</v>
      </c>
      <c r="CO31" s="75">
        <f t="shared" si="20"/>
        <v>0</v>
      </c>
      <c r="CP31" s="76">
        <f t="shared" si="8"/>
        <v>0.86772548107108505</v>
      </c>
      <c r="CQ31" s="75">
        <f t="shared" si="21"/>
        <v>0</v>
      </c>
      <c r="CR31" s="76">
        <f t="shared" si="9"/>
        <v>3.3050050069862849</v>
      </c>
      <c r="CS31" s="75">
        <f t="shared" si="22"/>
        <v>0</v>
      </c>
      <c r="CT31" s="76">
        <f t="shared" si="10"/>
        <v>8.1086557938232371</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07344</v>
      </c>
      <c r="AY32" s="20" t="str">
        <f>IF(IFERROR(比較地域マスタ!$Z17,"")=0,"",IFERROR(比較地域マスタ!$Z17,""))</f>
        <v>天栄村</v>
      </c>
      <c r="AZ32" s="18"/>
      <c r="BA32" s="18"/>
      <c r="BB32" s="122" t="str">
        <f t="shared" si="0"/>
        <v>07344</v>
      </c>
      <c r="BC32" s="123" t="str">
        <f t="shared" si="0"/>
        <v>天栄村</v>
      </c>
      <c r="BD32" s="40">
        <f t="shared" si="14"/>
        <v>34.208749626039697</v>
      </c>
      <c r="BE32" s="40">
        <f t="shared" si="15"/>
        <v>8.7732054395842578</v>
      </c>
      <c r="BF32" s="40">
        <f>VLOOKUP($AX32&amp;"_"&amp;$BC$14,データシート1!$A:$BS,MATCH($BC$12&amp;"_"&amp;BF$20,データシート1!$A$1:$BS$1,0),0)</f>
        <v>6.1615172271554961</v>
      </c>
      <c r="BG32" s="40">
        <f>VLOOKUP($AX32&amp;"_"&amp;$BC$14,データシート1!$A:$BS,MATCH($BC$12&amp;"_"&amp;BG$20,データシート1!$A$1:$BS$1,0),0)</f>
        <v>0.54703637016163364</v>
      </c>
      <c r="BH32" s="40">
        <f>VLOOKUP($AX32&amp;"_"&amp;$BC$14,データシート1!$A:$BS,MATCH($BC$12&amp;"_"&amp;BH$20,データシート1!$A$1:$BS$1,0),0)</f>
        <v>2.0646518422671289</v>
      </c>
      <c r="BI32" s="40">
        <f>VLOOKUP($AX32&amp;"_"&amp;$BC$14,データシート1!$A:$BS,MATCH($BC$12&amp;"_"&amp;BI$20,データシート1!$A$1:$BS$1,0),0)</f>
        <v>3.7991196286561464</v>
      </c>
      <c r="BJ32" s="40">
        <f>VLOOKUP($AX32&amp;"_"&amp;$BC$14,データシート1!$A:$BS,MATCH($BC$12&amp;"_"&amp;BJ$20,データシート1!$A$1:$BS$1,0),0)</f>
        <v>6.7680507195805255</v>
      </c>
      <c r="BK32" s="40">
        <f t="shared" si="1"/>
        <v>14.09743655126255</v>
      </c>
      <c r="BL32" s="40">
        <f t="shared" si="2"/>
        <v>13.772254662909678</v>
      </c>
      <c r="BM32" s="40">
        <f>VLOOKUP($AX32&amp;"_"&amp;$BC$14,データシート1!$A:$BS,MATCH($BC$12&amp;"_"&amp;BM$20,データシート1!$A$1:$BS$1,0),0)</f>
        <v>6.0329594593179703</v>
      </c>
      <c r="BN32" s="40">
        <f>VLOOKUP($AX32&amp;"_"&amp;$BC$14,データシート1!$A:$BS,MATCH($BC$12&amp;"_"&amp;BN$20,データシート1!$A$1:$BS$1,0),0)</f>
        <v>7.7392952035917064</v>
      </c>
      <c r="BO32" s="40">
        <f>VLOOKUP($AX32&amp;"_"&amp;$BC$14,データシート1!$A:$BS,MATCH($BC$12&amp;"_"&amp;BO$20,データシート1!$A$1:$BS$1,0),0)</f>
        <v>0.32518188835287221</v>
      </c>
      <c r="BP32" s="40">
        <f>VLOOKUP($AX32&amp;"_"&amp;$BC$14,データシート1!$A:$BS,MATCH($BC$12&amp;"_"&amp;BP$20,データシート1!$A$1:$BS$1,0),0)</f>
        <v>0</v>
      </c>
      <c r="BQ32" s="40">
        <f>VLOOKUP($AX32&amp;"_"&amp;$BC$14,データシート1!$A:$BS,MATCH($BC$12&amp;"_"&amp;BQ$20,データシート1!$A$1:$BS$1,0),0)</f>
        <v>0.77093728695622155</v>
      </c>
      <c r="BR32" s="41">
        <f t="shared" si="3"/>
        <v>34.208749626039697</v>
      </c>
      <c r="BS32" s="23"/>
      <c r="BT32" s="134" t="str">
        <f t="shared" si="4"/>
        <v>天栄村</v>
      </c>
      <c r="BU32" s="38">
        <f t="shared" si="25"/>
        <v>34.208749626039697</v>
      </c>
      <c r="BV32" s="69">
        <f t="shared" si="16"/>
        <v>0.25646086265912782</v>
      </c>
      <c r="BW32" s="69">
        <f t="shared" si="5"/>
        <v>0.18011524228483786</v>
      </c>
      <c r="BX32" s="69">
        <f t="shared" si="5"/>
        <v>1.5991124380214983E-2</v>
      </c>
      <c r="BY32" s="69">
        <f t="shared" si="5"/>
        <v>6.0354495994075039E-2</v>
      </c>
      <c r="BZ32" s="69">
        <f t="shared" si="5"/>
        <v>0.1110569567782231</v>
      </c>
      <c r="CA32" s="69">
        <f t="shared" si="5"/>
        <v>0.19784560364137618</v>
      </c>
      <c r="CB32" s="69">
        <f t="shared" si="5"/>
        <v>0.41210031659653479</v>
      </c>
      <c r="CC32" s="69">
        <f t="shared" si="5"/>
        <v>0.40259450618523157</v>
      </c>
      <c r="CD32" s="69">
        <f t="shared" si="5"/>
        <v>0.17635720467040053</v>
      </c>
      <c r="CE32" s="69">
        <f t="shared" si="5"/>
        <v>0.22623730151483104</v>
      </c>
      <c r="CF32" s="69">
        <f t="shared" si="5"/>
        <v>9.5058104113031876E-3</v>
      </c>
      <c r="CG32" s="69">
        <f t="shared" si="5"/>
        <v>0</v>
      </c>
      <c r="CH32" s="69">
        <f t="shared" si="5"/>
        <v>2.2536260324738211E-2</v>
      </c>
      <c r="CI32" s="135">
        <f t="shared" si="6"/>
        <v>1</v>
      </c>
      <c r="CJ32" s="18"/>
      <c r="CK32" s="136" t="str">
        <f t="shared" si="7"/>
        <v>天栄村</v>
      </c>
      <c r="CL32" s="137">
        <f t="shared" si="17"/>
        <v>8.7732054395842578</v>
      </c>
      <c r="CM32" s="75">
        <f t="shared" si="18"/>
        <v>0.56455990163553171</v>
      </c>
      <c r="CN32" s="76">
        <f t="shared" si="19"/>
        <v>6.1615172271554961</v>
      </c>
      <c r="CO32" s="75">
        <f t="shared" si="20"/>
        <v>0.803860448230311</v>
      </c>
      <c r="CP32" s="76">
        <f t="shared" si="8"/>
        <v>0.54703637016163364</v>
      </c>
      <c r="CQ32" s="75">
        <f t="shared" si="21"/>
        <v>0</v>
      </c>
      <c r="CR32" s="76">
        <f t="shared" si="9"/>
        <v>2.0646518422671289</v>
      </c>
      <c r="CS32" s="75">
        <f t="shared" si="22"/>
        <v>0</v>
      </c>
      <c r="CT32" s="76">
        <f t="shared" si="10"/>
        <v>3.7991196286561464</v>
      </c>
      <c r="CU32" s="77">
        <f t="shared" si="23"/>
        <v>0</v>
      </c>
      <c r="CV32" s="18"/>
      <c r="CW32" s="1078">
        <f t="shared" si="24"/>
        <v>4.9530000000000003</v>
      </c>
      <c r="CX32" s="1081">
        <f>VLOOKUP($AX32&amp;"_"&amp;$CW$14,データシート1!$A:$BS,MATCH($CW$12&amp;"_"&amp;CX$20,データシート1!$A$1:$BS$1,0),0)</f>
        <v>4.9530000000000003</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4.9530000000000003</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29402</v>
      </c>
      <c r="AY33" s="20" t="str">
        <f>IF(IFERROR(比較地域マスタ!$Z18,"")=0,"",IFERROR(比較地域マスタ!$Z18,""))</f>
        <v>明日香村</v>
      </c>
      <c r="BB33" s="122" t="str">
        <f t="shared" si="0"/>
        <v>29402</v>
      </c>
      <c r="BC33" s="123" t="str">
        <f t="shared" si="0"/>
        <v>明日香村</v>
      </c>
      <c r="BD33" s="40">
        <f t="shared" si="14"/>
        <v>20.745680343868944</v>
      </c>
      <c r="BE33" s="40">
        <f t="shared" si="15"/>
        <v>2.0081811750346299</v>
      </c>
      <c r="BF33" s="40">
        <f>VLOOKUP($AX33&amp;"_"&amp;$BC$14,データシート1!$A:$BS,MATCH($BC$12&amp;"_"&amp;BF$20,データシート1!$A$1:$BS$1,0),0)</f>
        <v>0.50468412036837018</v>
      </c>
      <c r="BG33" s="40">
        <f>VLOOKUP($AX33&amp;"_"&amp;$BC$14,データシート1!$A:$BS,MATCH($BC$12&amp;"_"&amp;BG$20,データシート1!$A$1:$BS$1,0),0)</f>
        <v>0.41974919396924321</v>
      </c>
      <c r="BH33" s="40">
        <f>VLOOKUP($AX33&amp;"_"&amp;$BC$14,データシート1!$A:$BS,MATCH($BC$12&amp;"_"&amp;BH$20,データシート1!$A$1:$BS$1,0),0)</f>
        <v>1.0837478606970168</v>
      </c>
      <c r="BI33" s="40">
        <f>VLOOKUP($AX33&amp;"_"&amp;$BC$14,データシート1!$A:$BS,MATCH($BC$12&amp;"_"&amp;BI$20,データシート1!$A$1:$BS$1,0),0)</f>
        <v>3.7544829669967497</v>
      </c>
      <c r="BJ33" s="40">
        <f>VLOOKUP($AX33&amp;"_"&amp;$BC$14,データシート1!$A:$BS,MATCH($BC$12&amp;"_"&amp;BJ$20,データシート1!$A$1:$BS$1,0),0)</f>
        <v>5.1997730235980137</v>
      </c>
      <c r="BK33" s="40">
        <f t="shared" si="1"/>
        <v>9.7832431782395517</v>
      </c>
      <c r="BL33" s="40">
        <f t="shared" si="2"/>
        <v>9.4606556694129758</v>
      </c>
      <c r="BM33" s="40">
        <f>VLOOKUP($AX33&amp;"_"&amp;$BC$14,データシート1!$A:$BS,MATCH($BC$12&amp;"_"&amp;BM$20,データシート1!$A$1:$BS$1,0),0)</f>
        <v>4.4474008725846694</v>
      </c>
      <c r="BN33" s="40">
        <f>VLOOKUP($AX33&amp;"_"&amp;$BC$14,データシート1!$A:$BS,MATCH($BC$12&amp;"_"&amp;BN$20,データシート1!$A$1:$BS$1,0),0)</f>
        <v>5.0132547968283054</v>
      </c>
      <c r="BO33" s="40">
        <f>VLOOKUP($AX33&amp;"_"&amp;$BC$14,データシート1!$A:$BS,MATCH($BC$12&amp;"_"&amp;BO$20,データシート1!$A$1:$BS$1,0),0)</f>
        <v>0.32258750882657555</v>
      </c>
      <c r="BP33" s="40">
        <f>VLOOKUP($AX33&amp;"_"&amp;$BC$14,データシート1!$A:$BS,MATCH($BC$12&amp;"_"&amp;BP$20,データシート1!$A$1:$BS$1,0),0)</f>
        <v>0</v>
      </c>
      <c r="BQ33" s="40">
        <f>VLOOKUP($AX33&amp;"_"&amp;$BC$14,データシート1!$A:$BS,MATCH($BC$12&amp;"_"&amp;BQ$20,データシート1!$A$1:$BS$1,0),0)</f>
        <v>0</v>
      </c>
      <c r="BR33" s="41">
        <f t="shared" si="3"/>
        <v>20.745680343868944</v>
      </c>
      <c r="BT33" s="134" t="str">
        <f t="shared" si="4"/>
        <v>明日香村</v>
      </c>
      <c r="BU33" s="38">
        <f t="shared" si="25"/>
        <v>20.745680343868944</v>
      </c>
      <c r="BV33" s="69">
        <f t="shared" si="16"/>
        <v>9.6799967113544966E-2</v>
      </c>
      <c r="BW33" s="69">
        <f t="shared" si="5"/>
        <v>2.4327190624891776E-2</v>
      </c>
      <c r="BX33" s="69">
        <f t="shared" si="5"/>
        <v>2.0233088865330626E-2</v>
      </c>
      <c r="BY33" s="69">
        <f t="shared" si="5"/>
        <v>5.2239687623322567E-2</v>
      </c>
      <c r="BZ33" s="69">
        <f t="shared" si="5"/>
        <v>0.180976613191976</v>
      </c>
      <c r="CA33" s="69">
        <f t="shared" si="5"/>
        <v>0.25064364905895814</v>
      </c>
      <c r="CB33" s="69">
        <f t="shared" si="5"/>
        <v>0.47157977063552092</v>
      </c>
      <c r="CC33" s="69">
        <f t="shared" si="5"/>
        <v>0.45603014760655569</v>
      </c>
      <c r="CD33" s="69">
        <f t="shared" si="5"/>
        <v>0.21437720040350608</v>
      </c>
      <c r="CE33" s="69">
        <f t="shared" si="5"/>
        <v>0.24165294720304958</v>
      </c>
      <c r="CF33" s="69">
        <f t="shared" si="5"/>
        <v>1.5549623028965216E-2</v>
      </c>
      <c r="CG33" s="69">
        <f t="shared" si="5"/>
        <v>0</v>
      </c>
      <c r="CH33" s="69">
        <f t="shared" si="5"/>
        <v>0</v>
      </c>
      <c r="CI33" s="135">
        <f t="shared" si="6"/>
        <v>1</v>
      </c>
      <c r="CK33" s="136" t="str">
        <f t="shared" si="7"/>
        <v>明日香村</v>
      </c>
      <c r="CL33" s="137">
        <f t="shared" si="17"/>
        <v>2.0081811750346299</v>
      </c>
      <c r="CM33" s="75">
        <f t="shared" si="18"/>
        <v>0</v>
      </c>
      <c r="CN33" s="76">
        <f t="shared" si="19"/>
        <v>0.50468412036837018</v>
      </c>
      <c r="CO33" s="75">
        <f t="shared" si="20"/>
        <v>0</v>
      </c>
      <c r="CP33" s="76">
        <f t="shared" si="8"/>
        <v>0.41974919396924321</v>
      </c>
      <c r="CQ33" s="75">
        <f t="shared" si="21"/>
        <v>0</v>
      </c>
      <c r="CR33" s="76">
        <f t="shared" si="9"/>
        <v>1.0837478606970168</v>
      </c>
      <c r="CS33" s="75">
        <f t="shared" si="22"/>
        <v>0</v>
      </c>
      <c r="CT33" s="76">
        <f t="shared" si="10"/>
        <v>3.7544829669967497</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30383</v>
      </c>
      <c r="AY34" s="20" t="str">
        <f>IF(IFERROR(比較地域マスタ!$Z19,"")=0,"",IFERROR(比較地域マスタ!$Z19,""))</f>
        <v>由良町</v>
      </c>
      <c r="BB34" s="122" t="str">
        <f t="shared" si="0"/>
        <v>30383</v>
      </c>
      <c r="BC34" s="123" t="str">
        <f t="shared" si="0"/>
        <v>由良町</v>
      </c>
      <c r="BD34" s="40">
        <f t="shared" si="14"/>
        <v>84.471309010196748</v>
      </c>
      <c r="BE34" s="40">
        <f t="shared" si="15"/>
        <v>57.23139286943502</v>
      </c>
      <c r="BF34" s="40">
        <f>VLOOKUP($AX34&amp;"_"&amp;$BC$14,データシート1!$A:$BS,MATCH($BC$12&amp;"_"&amp;BF$20,データシート1!$A$1:$BS$1,0),0)</f>
        <v>56.049136447758713</v>
      </c>
      <c r="BG34" s="40">
        <f>VLOOKUP($AX34&amp;"_"&amp;$BC$14,データシート1!$A:$BS,MATCH($BC$12&amp;"_"&amp;BG$20,データシート1!$A$1:$BS$1,0),0)</f>
        <v>0.36121055979086814</v>
      </c>
      <c r="BH34" s="40">
        <f>VLOOKUP($AX34&amp;"_"&amp;$BC$14,データシート1!$A:$BS,MATCH($BC$12&amp;"_"&amp;BH$20,データシート1!$A$1:$BS$1,0),0)</f>
        <v>0.82104586188543593</v>
      </c>
      <c r="BI34" s="40">
        <f>VLOOKUP($AX34&amp;"_"&amp;$BC$14,データシート1!$A:$BS,MATCH($BC$12&amp;"_"&amp;BI$20,データシート1!$A$1:$BS$1,0),0)</f>
        <v>3.8067181726559194</v>
      </c>
      <c r="BJ34" s="40">
        <f>VLOOKUP($AX34&amp;"_"&amp;$BC$14,データシート1!$A:$BS,MATCH($BC$12&amp;"_"&amp;BJ$20,データシート1!$A$1:$BS$1,0),0)</f>
        <v>5.7198660603200713</v>
      </c>
      <c r="BK34" s="40">
        <f t="shared" si="1"/>
        <v>17.207625495436801</v>
      </c>
      <c r="BL34" s="40">
        <f t="shared" si="2"/>
        <v>9.924171565032049</v>
      </c>
      <c r="BM34" s="40">
        <f>VLOOKUP($AX34&amp;"_"&amp;$BC$14,データシート1!$A:$BS,MATCH($BC$12&amp;"_"&amp;BM$20,データシート1!$A$1:$BS$1,0),0)</f>
        <v>4.6139335043774876</v>
      </c>
      <c r="BN34" s="40">
        <f>VLOOKUP($AX34&amp;"_"&amp;$BC$14,データシート1!$A:$BS,MATCH($BC$12&amp;"_"&amp;BN$20,データシート1!$A$1:$BS$1,0),0)</f>
        <v>5.3102380606545614</v>
      </c>
      <c r="BO34" s="40">
        <f>VLOOKUP($AX34&amp;"_"&amp;$BC$14,データシート1!$A:$BS,MATCH($BC$12&amp;"_"&amp;BO$20,データシート1!$A$1:$BS$1,0),0)</f>
        <v>0.32624322543181183</v>
      </c>
      <c r="BP34" s="40">
        <f>VLOOKUP($AX34&amp;"_"&amp;$BC$14,データシート1!$A:$BS,MATCH($BC$12&amp;"_"&amp;BP$20,データシート1!$A$1:$BS$1,0),0)</f>
        <v>6.9572107049729395</v>
      </c>
      <c r="BQ34" s="40">
        <f>VLOOKUP($AX34&amp;"_"&amp;$BC$14,データシート1!$A:$BS,MATCH($BC$12&amp;"_"&amp;BQ$20,データシート1!$A$1:$BS$1,0),0)</f>
        <v>0.5057064123489371</v>
      </c>
      <c r="BR34" s="41">
        <f t="shared" si="3"/>
        <v>84.471309010196748</v>
      </c>
      <c r="BT34" s="134" t="str">
        <f t="shared" si="4"/>
        <v>由良町</v>
      </c>
      <c r="BU34" s="38">
        <f t="shared" si="25"/>
        <v>84.471309010196748</v>
      </c>
      <c r="BV34" s="69">
        <f t="shared" si="16"/>
        <v>0.67752463576155153</v>
      </c>
      <c r="BW34" s="69">
        <f t="shared" si="5"/>
        <v>0.66352868334256399</v>
      </c>
      <c r="BX34" s="69">
        <f t="shared" si="5"/>
        <v>4.276133092092434E-3</v>
      </c>
      <c r="BY34" s="69">
        <f t="shared" si="5"/>
        <v>9.7198193268950694E-3</v>
      </c>
      <c r="BZ34" s="69">
        <f t="shared" si="5"/>
        <v>4.5065220573252872E-2</v>
      </c>
      <c r="CA34" s="69">
        <f t="shared" si="5"/>
        <v>6.7713714009446827E-2</v>
      </c>
      <c r="CB34" s="69">
        <f t="shared" si="5"/>
        <v>0.20370970566301541</v>
      </c>
      <c r="CC34" s="69">
        <f t="shared" si="5"/>
        <v>0.1174857082401088</v>
      </c>
      <c r="CD34" s="69">
        <f t="shared" si="5"/>
        <v>5.4621309394181729E-2</v>
      </c>
      <c r="CE34" s="69">
        <f t="shared" si="5"/>
        <v>6.2864398845927066E-2</v>
      </c>
      <c r="CF34" s="69">
        <f t="shared" si="5"/>
        <v>3.8621779306442401E-3</v>
      </c>
      <c r="CG34" s="69">
        <f t="shared" si="5"/>
        <v>8.2361819492262359E-2</v>
      </c>
      <c r="CH34" s="69">
        <f t="shared" si="5"/>
        <v>5.9867239927333428E-3</v>
      </c>
      <c r="CI34" s="135">
        <f t="shared" si="6"/>
        <v>1</v>
      </c>
      <c r="CK34" s="136" t="str">
        <f t="shared" si="7"/>
        <v>由良町</v>
      </c>
      <c r="CL34" s="137">
        <f t="shared" si="17"/>
        <v>57.23139286943502</v>
      </c>
      <c r="CM34" s="75">
        <f t="shared" si="18"/>
        <v>0.13599179767921718</v>
      </c>
      <c r="CN34" s="76">
        <f t="shared" si="19"/>
        <v>56.049136447758713</v>
      </c>
      <c r="CO34" s="75">
        <f t="shared" si="20"/>
        <v>0.13886030175066552</v>
      </c>
      <c r="CP34" s="76">
        <f t="shared" si="8"/>
        <v>0.36121055979086814</v>
      </c>
      <c r="CQ34" s="75">
        <f t="shared" si="21"/>
        <v>0</v>
      </c>
      <c r="CR34" s="76">
        <f t="shared" si="9"/>
        <v>0.82104586188543593</v>
      </c>
      <c r="CS34" s="75">
        <f t="shared" si="22"/>
        <v>0</v>
      </c>
      <c r="CT34" s="76">
        <f t="shared" si="10"/>
        <v>3.8067181726559194</v>
      </c>
      <c r="CU34" s="77">
        <f t="shared" si="23"/>
        <v>0</v>
      </c>
      <c r="CV34" s="18"/>
      <c r="CW34" s="1078">
        <f t="shared" si="24"/>
        <v>7.7830000000000004</v>
      </c>
      <c r="CX34" s="1081">
        <f>VLOOKUP($AX34&amp;"_"&amp;$CW$14,データシート1!$A:$BS,MATCH($CW$12&amp;"_"&amp;CX$20,データシート1!$A$1:$BS$1,0),0)</f>
        <v>7.7830000000000004</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7.7830000000000004</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2</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43364</v>
      </c>
      <c r="AY35" s="20" t="str">
        <f>IF(IFERROR(比較地域マスタ!$Z20,"")=0,"",IFERROR(比較地域マスタ!$Z20,""))</f>
        <v>玉東町</v>
      </c>
      <c r="BB35" s="122" t="str">
        <f t="shared" si="0"/>
        <v>43364</v>
      </c>
      <c r="BC35" s="123" t="str">
        <f t="shared" si="0"/>
        <v>玉東町</v>
      </c>
      <c r="BD35" s="40">
        <f t="shared" si="14"/>
        <v>23.248387977763361</v>
      </c>
      <c r="BE35" s="40">
        <f t="shared" si="15"/>
        <v>3.7137579401778655</v>
      </c>
      <c r="BF35" s="40">
        <f>VLOOKUP($AX35&amp;"_"&amp;$BC$14,データシート1!$A:$BS,MATCH($BC$12&amp;"_"&amp;BF$20,データシート1!$A$1:$BS$1,0),0)</f>
        <v>3.0553356971782661</v>
      </c>
      <c r="BG35" s="40">
        <f>VLOOKUP($AX35&amp;"_"&amp;$BC$14,データシート1!$A:$BS,MATCH($BC$12&amp;"_"&amp;BG$20,データシート1!$A$1:$BS$1,0),0)</f>
        <v>0.16184935684961013</v>
      </c>
      <c r="BH35" s="40">
        <f>VLOOKUP($AX35&amp;"_"&amp;$BC$14,データシート1!$A:$BS,MATCH($BC$12&amp;"_"&amp;BH$20,データシート1!$A$1:$BS$1,0),0)</f>
        <v>0.4965728861499894</v>
      </c>
      <c r="BI35" s="40">
        <f>VLOOKUP($AX35&amp;"_"&amp;$BC$14,データシート1!$A:$BS,MATCH($BC$12&amp;"_"&amp;BI$20,データシート1!$A$1:$BS$1,0),0)</f>
        <v>3.0372198564494814</v>
      </c>
      <c r="BJ35" s="40">
        <f>VLOOKUP($AX35&amp;"_"&amp;$BC$14,データシート1!$A:$BS,MATCH($BC$12&amp;"_"&amp;BJ$20,データシート1!$A$1:$BS$1,0),0)</f>
        <v>4.5427938384988424</v>
      </c>
      <c r="BK35" s="40">
        <f t="shared" si="1"/>
        <v>11.474949841435768</v>
      </c>
      <c r="BL35" s="40">
        <f t="shared" si="2"/>
        <v>11.165511119753832</v>
      </c>
      <c r="BM35" s="40">
        <f>VLOOKUP($AX35&amp;"_"&amp;$BC$14,データシート1!$A:$BS,MATCH($BC$12&amp;"_"&amp;BM$20,データシート1!$A$1:$BS$1,0),0)</f>
        <v>4.6895029339305312</v>
      </c>
      <c r="BN35" s="40">
        <f>VLOOKUP($AX35&amp;"_"&amp;$BC$14,データシート1!$A:$BS,MATCH($BC$12&amp;"_"&amp;BN$20,データシート1!$A$1:$BS$1,0),0)</f>
        <v>6.476008185823301</v>
      </c>
      <c r="BO35" s="40">
        <f>VLOOKUP($AX35&amp;"_"&amp;$BC$14,データシート1!$A:$BS,MATCH($BC$12&amp;"_"&amp;BO$20,データシート1!$A$1:$BS$1,0),0)</f>
        <v>0.30943872168193537</v>
      </c>
      <c r="BP35" s="40">
        <f>VLOOKUP($AX35&amp;"_"&amp;$BC$14,データシート1!$A:$BS,MATCH($BC$12&amp;"_"&amp;BP$20,データシート1!$A$1:$BS$1,0),0)</f>
        <v>0</v>
      </c>
      <c r="BQ35" s="40">
        <f>VLOOKUP($AX35&amp;"_"&amp;$BC$14,データシート1!$A:$BS,MATCH($BC$12&amp;"_"&amp;BQ$20,データシート1!$A$1:$BS$1,0),0)</f>
        <v>0.47966650120140358</v>
      </c>
      <c r="BR35" s="41">
        <f t="shared" si="3"/>
        <v>23.248387977763361</v>
      </c>
      <c r="BT35" s="134" t="str">
        <f t="shared" si="4"/>
        <v>玉東町</v>
      </c>
      <c r="BU35" s="38">
        <f t="shared" si="25"/>
        <v>23.248387977763361</v>
      </c>
      <c r="BV35" s="69">
        <f t="shared" si="16"/>
        <v>0.15974259994843532</v>
      </c>
      <c r="BW35" s="69">
        <f t="shared" si="5"/>
        <v>0.13142140006010897</v>
      </c>
      <c r="BX35" s="69">
        <f t="shared" si="5"/>
        <v>6.9617453478673852E-3</v>
      </c>
      <c r="BY35" s="69">
        <f t="shared" si="5"/>
        <v>2.1359454540458973E-2</v>
      </c>
      <c r="BZ35" s="69">
        <f t="shared" si="5"/>
        <v>0.13064217008742818</v>
      </c>
      <c r="CA35" s="69">
        <f t="shared" si="5"/>
        <v>0.19540253039668548</v>
      </c>
      <c r="CB35" s="69">
        <f t="shared" si="5"/>
        <v>0.49358045178923105</v>
      </c>
      <c r="CC35" s="69">
        <f t="shared" si="5"/>
        <v>0.48027033661144292</v>
      </c>
      <c r="CD35" s="69">
        <f t="shared" si="5"/>
        <v>0.20171303655186548</v>
      </c>
      <c r="CE35" s="69">
        <f t="shared" si="5"/>
        <v>0.27855730005957741</v>
      </c>
      <c r="CF35" s="69">
        <f t="shared" si="5"/>
        <v>1.3310115177788137E-2</v>
      </c>
      <c r="CG35" s="69">
        <f t="shared" si="5"/>
        <v>0</v>
      </c>
      <c r="CH35" s="69">
        <f t="shared" si="5"/>
        <v>2.0632247778219953E-2</v>
      </c>
      <c r="CI35" s="135">
        <f t="shared" si="6"/>
        <v>1</v>
      </c>
      <c r="CK35" s="136" t="str">
        <f t="shared" si="7"/>
        <v>玉東町</v>
      </c>
      <c r="CL35" s="137">
        <f t="shared" si="17"/>
        <v>3.7137579401778655</v>
      </c>
      <c r="CM35" s="75">
        <f t="shared" si="18"/>
        <v>0</v>
      </c>
      <c r="CN35" s="76">
        <f t="shared" si="19"/>
        <v>3.0553356971782661</v>
      </c>
      <c r="CO35" s="75">
        <f t="shared" si="20"/>
        <v>0</v>
      </c>
      <c r="CP35" s="76">
        <f t="shared" si="8"/>
        <v>0.16184935684961013</v>
      </c>
      <c r="CQ35" s="75">
        <f t="shared" si="21"/>
        <v>0</v>
      </c>
      <c r="CR35" s="76">
        <f t="shared" si="9"/>
        <v>0.4965728861499894</v>
      </c>
      <c r="CS35" s="75">
        <f t="shared" si="22"/>
        <v>0</v>
      </c>
      <c r="CT35" s="76">
        <f t="shared" si="10"/>
        <v>3.0372198564494814</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01604</v>
      </c>
      <c r="AY36" s="20" t="str">
        <f>IF(IFERROR(比較地域マスタ!$Z21,"")=0,"",IFERROR(比較地域マスタ!$Z21,""))</f>
        <v>新冠町</v>
      </c>
      <c r="BB36" s="122" t="str">
        <f t="shared" si="0"/>
        <v>01604</v>
      </c>
      <c r="BC36" s="123" t="str">
        <f t="shared" si="0"/>
        <v>新冠町</v>
      </c>
      <c r="BD36" s="40">
        <f t="shared" si="14"/>
        <v>72.042250931613552</v>
      </c>
      <c r="BE36" s="40">
        <f t="shared" si="15"/>
        <v>39.376771485513466</v>
      </c>
      <c r="BF36" s="40">
        <f>VLOOKUP($AX36&amp;"_"&amp;$BC$14,データシート1!$A:$BS,MATCH($BC$12&amp;"_"&amp;BF$20,データシート1!$A$1:$BS$1,0),0)</f>
        <v>4.9936393375593848</v>
      </c>
      <c r="BG36" s="40">
        <f>VLOOKUP($AX36&amp;"_"&amp;$BC$14,データシート1!$A:$BS,MATCH($BC$12&amp;"_"&amp;BG$20,データシート1!$A$1:$BS$1,0),0)</f>
        <v>0.8089545208518697</v>
      </c>
      <c r="BH36" s="40">
        <f>VLOOKUP($AX36&amp;"_"&amp;$BC$14,データシート1!$A:$BS,MATCH($BC$12&amp;"_"&amp;BH$20,データシート1!$A$1:$BS$1,0),0)</f>
        <v>33.574177627102209</v>
      </c>
      <c r="BI36" s="40">
        <f>VLOOKUP($AX36&amp;"_"&amp;$BC$14,データシート1!$A:$BS,MATCH($BC$12&amp;"_"&amp;BI$20,データシート1!$A$1:$BS$1,0),0)</f>
        <v>5.7033489431305053</v>
      </c>
      <c r="BJ36" s="40">
        <f>VLOOKUP($AX36&amp;"_"&amp;$BC$14,データシート1!$A:$BS,MATCH($BC$12&amp;"_"&amp;BJ$20,データシート1!$A$1:$BS$1,0),0)</f>
        <v>12.220479203748406</v>
      </c>
      <c r="BK36" s="40">
        <f t="shared" si="1"/>
        <v>13.666021689923001</v>
      </c>
      <c r="BL36" s="40">
        <f t="shared" si="2"/>
        <v>13.348092271609548</v>
      </c>
      <c r="BM36" s="40">
        <f>VLOOKUP($AX36&amp;"_"&amp;$BC$14,データシート1!$A:$BS,MATCH($BC$12&amp;"_"&amp;BM$20,データシート1!$A$1:$BS$1,0),0)</f>
        <v>5.1877013954283733</v>
      </c>
      <c r="BN36" s="40">
        <f>VLOOKUP($AX36&amp;"_"&amp;$BC$14,データシート1!$A:$BS,MATCH($BC$12&amp;"_"&amp;BN$20,データシート1!$A$1:$BS$1,0),0)</f>
        <v>8.1603908761811752</v>
      </c>
      <c r="BO36" s="40">
        <f>VLOOKUP($AX36&amp;"_"&amp;$BC$14,データシート1!$A:$BS,MATCH($BC$12&amp;"_"&amp;BO$20,データシート1!$A$1:$BS$1,0),0)</f>
        <v>0.31792941831345184</v>
      </c>
      <c r="BP36" s="40">
        <f>VLOOKUP($AX36&amp;"_"&amp;$BC$14,データシート1!$A:$BS,MATCH($BC$12&amp;"_"&amp;BP$20,データシート1!$A$1:$BS$1,0),0)</f>
        <v>0</v>
      </c>
      <c r="BQ36" s="40">
        <f>VLOOKUP($AX36&amp;"_"&amp;$BC$14,データシート1!$A:$BS,MATCH($BC$12&amp;"_"&amp;BQ$20,データシート1!$A$1:$BS$1,0),0)</f>
        <v>1.075629609298181</v>
      </c>
      <c r="BR36" s="41">
        <f t="shared" si="3"/>
        <v>72.042250931613552</v>
      </c>
      <c r="BT36" s="134" t="str">
        <f t="shared" si="4"/>
        <v>新冠町</v>
      </c>
      <c r="BU36" s="38">
        <f t="shared" si="25"/>
        <v>72.042250931613552</v>
      </c>
      <c r="BV36" s="69">
        <f t="shared" si="16"/>
        <v>0.54657886138083123</v>
      </c>
      <c r="BW36" s="69">
        <f t="shared" si="5"/>
        <v>6.9315426336409455E-2</v>
      </c>
      <c r="BX36" s="69">
        <f t="shared" si="5"/>
        <v>1.1228890135870041E-2</v>
      </c>
      <c r="BY36" s="69">
        <f t="shared" si="5"/>
        <v>0.46603454490855173</v>
      </c>
      <c r="BZ36" s="69">
        <f t="shared" si="5"/>
        <v>7.9166723268328146E-2</v>
      </c>
      <c r="CA36" s="69">
        <f t="shared" si="5"/>
        <v>0.16962933619812565</v>
      </c>
      <c r="CB36" s="69">
        <f t="shared" si="5"/>
        <v>0.18969454053976656</v>
      </c>
      <c r="CC36" s="69">
        <f t="shared" si="5"/>
        <v>0.18528144386105161</v>
      </c>
      <c r="CD36" s="69">
        <f t="shared" si="5"/>
        <v>7.2009151967681068E-2</v>
      </c>
      <c r="CE36" s="69">
        <f t="shared" si="5"/>
        <v>0.11327229189337053</v>
      </c>
      <c r="CF36" s="69">
        <f t="shared" si="5"/>
        <v>4.4130966787149367E-3</v>
      </c>
      <c r="CG36" s="69">
        <f t="shared" si="5"/>
        <v>0</v>
      </c>
      <c r="CH36" s="69">
        <f t="shared" si="5"/>
        <v>1.4930538612948498E-2</v>
      </c>
      <c r="CI36" s="135">
        <f t="shared" si="6"/>
        <v>1</v>
      </c>
      <c r="CK36" s="136" t="str">
        <f t="shared" si="7"/>
        <v>新冠町</v>
      </c>
      <c r="CL36" s="137">
        <f t="shared" si="17"/>
        <v>39.376771485513466</v>
      </c>
      <c r="CM36" s="75">
        <f t="shared" si="18"/>
        <v>0</v>
      </c>
      <c r="CN36" s="76">
        <f t="shared" si="19"/>
        <v>4.9936393375593848</v>
      </c>
      <c r="CO36" s="75">
        <f t="shared" si="20"/>
        <v>0</v>
      </c>
      <c r="CP36" s="76">
        <f t="shared" si="8"/>
        <v>0.8089545208518697</v>
      </c>
      <c r="CQ36" s="75">
        <f t="shared" si="21"/>
        <v>0</v>
      </c>
      <c r="CR36" s="76">
        <f t="shared" si="9"/>
        <v>33.574177627102209</v>
      </c>
      <c r="CS36" s="75">
        <f t="shared" si="22"/>
        <v>0</v>
      </c>
      <c r="CT36" s="76">
        <f t="shared" si="10"/>
        <v>5.7033489431305053</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40608</v>
      </c>
      <c r="AY37" s="20" t="str">
        <f>IF(IFERROR(比較地域マスタ!$Z22,"")=0,"",IFERROR(比較地域マスタ!$Z22,""))</f>
        <v>大任町</v>
      </c>
      <c r="BB37" s="122" t="str">
        <f t="shared" si="0"/>
        <v>40608</v>
      </c>
      <c r="BC37" s="123" t="str">
        <f t="shared" si="0"/>
        <v>大任町</v>
      </c>
      <c r="BD37" s="40">
        <f t="shared" si="14"/>
        <v>28.848403381939054</v>
      </c>
      <c r="BE37" s="40">
        <f t="shared" si="15"/>
        <v>4.4295067762397435</v>
      </c>
      <c r="BF37" s="40">
        <f>VLOOKUP($AX37&amp;"_"&amp;$BC$14,データシート1!$A:$BS,MATCH($BC$12&amp;"_"&amp;BF$20,データシート1!$A$1:$BS$1,0),0)</f>
        <v>4.1052378900143092</v>
      </c>
      <c r="BG37" s="40">
        <f>VLOOKUP($AX37&amp;"_"&amp;$BC$14,データシート1!$A:$BS,MATCH($BC$12&amp;"_"&amp;BG$20,データシート1!$A$1:$BS$1,0),0)</f>
        <v>0.29591818865670222</v>
      </c>
      <c r="BH37" s="40">
        <f>VLOOKUP($AX37&amp;"_"&amp;$BC$14,データシート1!$A:$BS,MATCH($BC$12&amp;"_"&amp;BH$20,データシート1!$A$1:$BS$1,0),0)</f>
        <v>2.8350697568731906E-2</v>
      </c>
      <c r="BI37" s="40">
        <f>VLOOKUP($AX37&amp;"_"&amp;$BC$14,データシート1!$A:$BS,MATCH($BC$12&amp;"_"&amp;BI$20,データシート1!$A$1:$BS$1,0),0)</f>
        <v>4.6661217241246771</v>
      </c>
      <c r="BJ37" s="40">
        <f>VLOOKUP($AX37&amp;"_"&amp;$BC$14,データシート1!$A:$BS,MATCH($BC$12&amp;"_"&amp;BJ$20,データシート1!$A$1:$BS$1,0),0)</f>
        <v>4.9205024000452218</v>
      </c>
      <c r="BK37" s="40">
        <f t="shared" si="1"/>
        <v>14.249970444049199</v>
      </c>
      <c r="BL37" s="40">
        <f t="shared" si="2"/>
        <v>13.942123727985672</v>
      </c>
      <c r="BM37" s="40">
        <f>VLOOKUP($AX37&amp;"_"&amp;$BC$14,データシート1!$A:$BS,MATCH($BC$12&amp;"_"&amp;BM$20,データシート1!$A$1:$BS$1,0),0)</f>
        <v>5.9014126745404507</v>
      </c>
      <c r="BN37" s="40">
        <f>VLOOKUP($AX37&amp;"_"&amp;$BC$14,データシート1!$A:$BS,MATCH($BC$12&amp;"_"&amp;BN$20,データシート1!$A$1:$BS$1,0),0)</f>
        <v>8.0407110534452215</v>
      </c>
      <c r="BO37" s="40">
        <f>VLOOKUP($AX37&amp;"_"&amp;$BC$14,データシート1!$A:$BS,MATCH($BC$12&amp;"_"&amp;BO$20,データシート1!$A$1:$BS$1,0),0)</f>
        <v>0.30784671606352598</v>
      </c>
      <c r="BP37" s="40">
        <f>VLOOKUP($AX37&amp;"_"&amp;$BC$14,データシート1!$A:$BS,MATCH($BC$12&amp;"_"&amp;BP$20,データシート1!$A$1:$BS$1,0),0)</f>
        <v>0</v>
      </c>
      <c r="BQ37" s="40">
        <f>VLOOKUP($AX37&amp;"_"&amp;$BC$14,データシート1!$A:$BS,MATCH($BC$12&amp;"_"&amp;BQ$20,データシート1!$A$1:$BS$1,0),0)</f>
        <v>0.58230203748021536</v>
      </c>
      <c r="BR37" s="41">
        <f t="shared" si="3"/>
        <v>28.848403381939054</v>
      </c>
      <c r="BT37" s="134" t="str">
        <f t="shared" si="4"/>
        <v>大任町</v>
      </c>
      <c r="BU37" s="38">
        <f t="shared" si="25"/>
        <v>28.848403381939054</v>
      </c>
      <c r="BV37" s="69">
        <f t="shared" si="16"/>
        <v>0.15354426092824597</v>
      </c>
      <c r="BW37" s="69">
        <f t="shared" si="5"/>
        <v>0.14230381611290319</v>
      </c>
      <c r="BX37" s="69">
        <f t="shared" si="5"/>
        <v>1.0257697271453363E-2</v>
      </c>
      <c r="BY37" s="69">
        <f t="shared" si="5"/>
        <v>9.8274754388942218E-4</v>
      </c>
      <c r="BZ37" s="69">
        <f t="shared" si="5"/>
        <v>0.16174627282998849</v>
      </c>
      <c r="CA37" s="69">
        <f t="shared" si="5"/>
        <v>0.17056411527875998</v>
      </c>
      <c r="CB37" s="69">
        <f t="shared" si="5"/>
        <v>0.49396045442745684</v>
      </c>
      <c r="CC37" s="69">
        <f t="shared" si="5"/>
        <v>0.48328926711813569</v>
      </c>
      <c r="CD37" s="69">
        <f t="shared" si="5"/>
        <v>0.20456635316722979</v>
      </c>
      <c r="CE37" s="69">
        <f t="shared" si="5"/>
        <v>0.27872291395090587</v>
      </c>
      <c r="CF37" s="69">
        <f t="shared" si="5"/>
        <v>1.0671187309321171E-2</v>
      </c>
      <c r="CG37" s="69">
        <f t="shared" si="5"/>
        <v>0</v>
      </c>
      <c r="CH37" s="69">
        <f t="shared" si="5"/>
        <v>2.0184896535548783E-2</v>
      </c>
      <c r="CI37" s="135">
        <f t="shared" si="6"/>
        <v>1</v>
      </c>
      <c r="CK37" s="136" t="str">
        <f t="shared" si="7"/>
        <v>大任町</v>
      </c>
      <c r="CL37" s="137">
        <f t="shared" si="17"/>
        <v>4.4295067762397435</v>
      </c>
      <c r="CM37" s="75">
        <f t="shared" si="18"/>
        <v>0</v>
      </c>
      <c r="CN37" s="76">
        <f t="shared" si="19"/>
        <v>4.1052378900143092</v>
      </c>
      <c r="CO37" s="75">
        <f t="shared" si="20"/>
        <v>0</v>
      </c>
      <c r="CP37" s="76">
        <f t="shared" si="8"/>
        <v>0.29591818865670222</v>
      </c>
      <c r="CQ37" s="75">
        <f t="shared" si="21"/>
        <v>0</v>
      </c>
      <c r="CR37" s="76">
        <f t="shared" si="9"/>
        <v>2.8350697568731906E-2</v>
      </c>
      <c r="CS37" s="75">
        <f t="shared" si="22"/>
        <v>0</v>
      </c>
      <c r="CT37" s="76">
        <f t="shared" si="10"/>
        <v>4.6661217241246771</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01634</v>
      </c>
      <c r="AY38" s="20" t="str">
        <f>IF(IFERROR(比較地域マスタ!$Z23,"")=0,"",IFERROR(比較地域マスタ!$Z23,""))</f>
        <v>鹿追町</v>
      </c>
      <c r="BB38" s="122" t="str">
        <f t="shared" si="0"/>
        <v>01634</v>
      </c>
      <c r="BC38" s="123" t="str">
        <f t="shared" si="0"/>
        <v>鹿追町</v>
      </c>
      <c r="BD38" s="40">
        <f t="shared" si="14"/>
        <v>54.892366000685215</v>
      </c>
      <c r="BE38" s="40">
        <f t="shared" si="15"/>
        <v>19.69471898792375</v>
      </c>
      <c r="BF38" s="40">
        <f>VLOOKUP($AX38&amp;"_"&amp;$BC$14,データシート1!$A:$BS,MATCH($BC$12&amp;"_"&amp;BF$20,データシート1!$A$1:$BS$1,0),0)</f>
        <v>0</v>
      </c>
      <c r="BG38" s="40">
        <f>VLOOKUP($AX38&amp;"_"&amp;$BC$14,データシート1!$A:$BS,MATCH($BC$12&amp;"_"&amp;BG$20,データシート1!$A$1:$BS$1,0),0)</f>
        <v>0.45394570234853115</v>
      </c>
      <c r="BH38" s="40">
        <f>VLOOKUP($AX38&amp;"_"&amp;$BC$14,データシート1!$A:$BS,MATCH($BC$12&amp;"_"&amp;BH$20,データシート1!$A$1:$BS$1,0),0)</f>
        <v>19.240773285575219</v>
      </c>
      <c r="BI38" s="40">
        <f>VLOOKUP($AX38&amp;"_"&amp;$BC$14,データシート1!$A:$BS,MATCH($BC$12&amp;"_"&amp;BI$20,データシート1!$A$1:$BS$1,0),0)</f>
        <v>7.470583826917423</v>
      </c>
      <c r="BJ38" s="40">
        <f>VLOOKUP($AX38&amp;"_"&amp;$BC$14,データシート1!$A:$BS,MATCH($BC$12&amp;"_"&amp;BJ$20,データシート1!$A$1:$BS$1,0),0)</f>
        <v>10.966868750690187</v>
      </c>
      <c r="BK38" s="40">
        <f t="shared" si="1"/>
        <v>16.76019443515386</v>
      </c>
      <c r="BL38" s="40">
        <f t="shared" si="2"/>
        <v>16.450814676642977</v>
      </c>
      <c r="BM38" s="40">
        <f>VLOOKUP($AX38&amp;"_"&amp;$BC$14,データシート1!$A:$BS,MATCH($BC$12&amp;"_"&amp;BM$20,データシート1!$A$1:$BS$1,0),0)</f>
        <v>5.559950807671143</v>
      </c>
      <c r="BN38" s="40">
        <f>VLOOKUP($AX38&amp;"_"&amp;$BC$14,データシート1!$A:$BS,MATCH($BC$12&amp;"_"&amp;BN$20,データシート1!$A$1:$BS$1,0),0)</f>
        <v>10.890863868971836</v>
      </c>
      <c r="BO38" s="40">
        <f>VLOOKUP($AX38&amp;"_"&amp;$BC$14,データシート1!$A:$BS,MATCH($BC$12&amp;"_"&amp;BO$20,データシート1!$A$1:$BS$1,0),0)</f>
        <v>0.30937975851088317</v>
      </c>
      <c r="BP38" s="40">
        <f>VLOOKUP($AX38&amp;"_"&amp;$BC$14,データシート1!$A:$BS,MATCH($BC$12&amp;"_"&amp;BP$20,データシート1!$A$1:$BS$1,0),0)</f>
        <v>0</v>
      </c>
      <c r="BQ38" s="40">
        <f>VLOOKUP($AX38&amp;"_"&amp;$BC$14,データシート1!$A:$BS,MATCH($BC$12&amp;"_"&amp;BQ$20,データシート1!$A$1:$BS$1,0),0)</f>
        <v>0</v>
      </c>
      <c r="BR38" s="41">
        <f t="shared" si="3"/>
        <v>54.892366000685215</v>
      </c>
      <c r="BT38" s="134" t="str">
        <f t="shared" si="4"/>
        <v>鹿追町</v>
      </c>
      <c r="BU38" s="38">
        <f t="shared" si="25"/>
        <v>54.892366000685215</v>
      </c>
      <c r="BV38" s="69">
        <f t="shared" si="16"/>
        <v>0.35878794125357799</v>
      </c>
      <c r="BW38" s="69">
        <f t="shared" si="5"/>
        <v>0</v>
      </c>
      <c r="BX38" s="69">
        <f t="shared" si="5"/>
        <v>8.2697419590706759E-3</v>
      </c>
      <c r="BY38" s="69">
        <f t="shared" si="5"/>
        <v>0.35051819929450734</v>
      </c>
      <c r="BZ38" s="69">
        <f t="shared" si="5"/>
        <v>0.13609513255129443</v>
      </c>
      <c r="CA38" s="69">
        <f t="shared" si="5"/>
        <v>0.19978859629685644</v>
      </c>
      <c r="CB38" s="69">
        <f t="shared" si="5"/>
        <v>0.30532832989827119</v>
      </c>
      <c r="CC38" s="69">
        <f t="shared" si="5"/>
        <v>0.29969221360284642</v>
      </c>
      <c r="CD38" s="69">
        <f t="shared" si="5"/>
        <v>0.10128823391583702</v>
      </c>
      <c r="CE38" s="69">
        <f t="shared" si="5"/>
        <v>0.19840397968700943</v>
      </c>
      <c r="CF38" s="69">
        <f t="shared" si="5"/>
        <v>5.636116295424781E-3</v>
      </c>
      <c r="CG38" s="69">
        <f t="shared" si="5"/>
        <v>0</v>
      </c>
      <c r="CH38" s="69">
        <f t="shared" si="5"/>
        <v>0</v>
      </c>
      <c r="CI38" s="135">
        <f t="shared" si="6"/>
        <v>1</v>
      </c>
      <c r="CK38" s="136" t="str">
        <f t="shared" si="7"/>
        <v>鹿追町</v>
      </c>
      <c r="CL38" s="137">
        <f t="shared" si="17"/>
        <v>19.69471898792375</v>
      </c>
      <c r="CM38" s="75">
        <f t="shared" si="18"/>
        <v>0</v>
      </c>
      <c r="CN38" s="76">
        <f t="shared" si="19"/>
        <v>0</v>
      </c>
      <c r="CO38" s="75">
        <f t="shared" si="20"/>
        <v>0</v>
      </c>
      <c r="CP38" s="76">
        <f t="shared" si="8"/>
        <v>0.45394570234853115</v>
      </c>
      <c r="CQ38" s="75">
        <f t="shared" si="21"/>
        <v>0</v>
      </c>
      <c r="CR38" s="76">
        <f t="shared" si="9"/>
        <v>19.240773285575219</v>
      </c>
      <c r="CS38" s="75">
        <f t="shared" si="22"/>
        <v>0</v>
      </c>
      <c r="CT38" s="76">
        <f t="shared" si="10"/>
        <v>7.470583826917423</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41387</v>
      </c>
      <c r="AY39" s="20" t="str">
        <f>IF(IFERROR(比較地域マスタ!$Z24,"")=0,"",IFERROR(比較地域マスタ!$Z24,""))</f>
        <v>玄海町</v>
      </c>
      <c r="BB39" s="122" t="str">
        <f t="shared" si="0"/>
        <v>41387</v>
      </c>
      <c r="BC39" s="123" t="str">
        <f t="shared" si="0"/>
        <v>玄海町</v>
      </c>
      <c r="BD39" s="40">
        <f t="shared" si="14"/>
        <v>31.438666062047965</v>
      </c>
      <c r="BE39" s="40">
        <f t="shared" si="15"/>
        <v>3.426442409203112</v>
      </c>
      <c r="BF39" s="40">
        <f>VLOOKUP($AX39&amp;"_"&amp;$BC$14,データシート1!$A:$BS,MATCH($BC$12&amp;"_"&amp;BF$20,データシート1!$A$1:$BS$1,0),0)</f>
        <v>0</v>
      </c>
      <c r="BG39" s="40">
        <f>VLOOKUP($AX39&amp;"_"&amp;$BC$14,データシート1!$A:$BS,MATCH($BC$12&amp;"_"&amp;BG$20,データシート1!$A$1:$BS$1,0),0)</f>
        <v>1.898121603248861</v>
      </c>
      <c r="BH39" s="40">
        <f>VLOOKUP($AX39&amp;"_"&amp;$BC$14,データシート1!$A:$BS,MATCH($BC$12&amp;"_"&amp;BH$20,データシート1!$A$1:$BS$1,0),0)</f>
        <v>1.5283208059542508</v>
      </c>
      <c r="BI39" s="40">
        <f>VLOOKUP($AX39&amp;"_"&amp;$BC$14,データシート1!$A:$BS,MATCH($BC$12&amp;"_"&amp;BI$20,データシート1!$A$1:$BS$1,0),0)</f>
        <v>9.0046728191484995</v>
      </c>
      <c r="BJ39" s="40">
        <f>VLOOKUP($AX39&amp;"_"&amp;$BC$14,データシート1!$A:$BS,MATCH($BC$12&amp;"_"&amp;BJ$20,データシート1!$A$1:$BS$1,0),0)</f>
        <v>5.4708524492586701</v>
      </c>
      <c r="BK39" s="40">
        <f t="shared" si="1"/>
        <v>13.536698384437686</v>
      </c>
      <c r="BL39" s="40">
        <f t="shared" si="2"/>
        <v>13.18059114011545</v>
      </c>
      <c r="BM39" s="40">
        <f>VLOOKUP($AX39&amp;"_"&amp;$BC$14,データシート1!$A:$BS,MATCH($BC$12&amp;"_"&amp;BM$20,データシート1!$A$1:$BS$1,0),0)</f>
        <v>5.1709081888610298</v>
      </c>
      <c r="BN39" s="40">
        <f>VLOOKUP($AX39&amp;"_"&amp;$BC$14,データシート1!$A:$BS,MATCH($BC$12&amp;"_"&amp;BN$20,データシート1!$A$1:$BS$1,0),0)</f>
        <v>8.009682951254419</v>
      </c>
      <c r="BO39" s="40">
        <f>VLOOKUP($AX39&amp;"_"&amp;$BC$14,データシート1!$A:$BS,MATCH($BC$12&amp;"_"&amp;BO$20,データシート1!$A$1:$BS$1,0),0)</f>
        <v>0.31875490270818263</v>
      </c>
      <c r="BP39" s="40">
        <f>VLOOKUP($AX39&amp;"_"&amp;$BC$14,データシート1!$A:$BS,MATCH($BC$12&amp;"_"&amp;BP$20,データシート1!$A$1:$BS$1,0),0)</f>
        <v>3.7352341614054443E-2</v>
      </c>
      <c r="BQ39" s="40">
        <f>VLOOKUP($AX39&amp;"_"&amp;$BC$14,データシート1!$A:$BS,MATCH($BC$12&amp;"_"&amp;BQ$20,データシート1!$A$1:$BS$1,0),0)</f>
        <v>0</v>
      </c>
      <c r="BR39" s="41">
        <f t="shared" si="3"/>
        <v>31.438666062047965</v>
      </c>
      <c r="BT39" s="134" t="str">
        <f t="shared" si="4"/>
        <v>玄海町</v>
      </c>
      <c r="BU39" s="38">
        <f t="shared" si="25"/>
        <v>31.438666062047965</v>
      </c>
      <c r="BV39" s="69">
        <f t="shared" si="16"/>
        <v>0.10898816134376117</v>
      </c>
      <c r="BW39" s="69">
        <f t="shared" si="5"/>
        <v>0</v>
      </c>
      <c r="BX39" s="69">
        <f t="shared" si="5"/>
        <v>6.0375386140833431E-2</v>
      </c>
      <c r="BY39" s="69">
        <f t="shared" si="5"/>
        <v>4.8612775202927727E-2</v>
      </c>
      <c r="BZ39" s="69">
        <f t="shared" si="5"/>
        <v>0.28642032080421931</v>
      </c>
      <c r="CA39" s="69">
        <f t="shared" si="5"/>
        <v>0.17401668501014925</v>
      </c>
      <c r="CB39" s="69">
        <f t="shared" si="5"/>
        <v>0.43057483284187043</v>
      </c>
      <c r="CC39" s="69">
        <f t="shared" si="5"/>
        <v>0.41924778596210088</v>
      </c>
      <c r="CD39" s="69">
        <f t="shared" si="5"/>
        <v>0.16447606837566278</v>
      </c>
      <c r="CE39" s="69">
        <f t="shared" si="5"/>
        <v>0.25477171758643807</v>
      </c>
      <c r="CF39" s="69">
        <f t="shared" si="5"/>
        <v>1.0138944892861603E-2</v>
      </c>
      <c r="CG39" s="69">
        <f t="shared" si="5"/>
        <v>1.1881019869079412E-3</v>
      </c>
      <c r="CH39" s="69">
        <f t="shared" si="5"/>
        <v>0</v>
      </c>
      <c r="CI39" s="135">
        <f t="shared" si="6"/>
        <v>1</v>
      </c>
      <c r="CK39" s="136" t="str">
        <f t="shared" si="7"/>
        <v>玄海町</v>
      </c>
      <c r="CL39" s="137">
        <f t="shared" si="17"/>
        <v>3.426442409203112</v>
      </c>
      <c r="CM39" s="75">
        <f t="shared" si="18"/>
        <v>0</v>
      </c>
      <c r="CN39" s="76">
        <f t="shared" si="19"/>
        <v>0</v>
      </c>
      <c r="CO39" s="75">
        <f t="shared" si="20"/>
        <v>0</v>
      </c>
      <c r="CP39" s="76">
        <f t="shared" si="8"/>
        <v>1.898121603248861</v>
      </c>
      <c r="CQ39" s="75">
        <f t="shared" si="21"/>
        <v>0</v>
      </c>
      <c r="CR39" s="76">
        <f t="shared" si="9"/>
        <v>1.5283208059542508</v>
      </c>
      <c r="CS39" s="75">
        <f t="shared" si="22"/>
        <v>0</v>
      </c>
      <c r="CT39" s="76">
        <f t="shared" si="10"/>
        <v>9.0046728191484995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16.282</v>
      </c>
      <c r="DC39" s="1081">
        <f>VLOOKUP($AX39&amp;"_"&amp;$CW$14,データシート1!$A:$BS,MATCH($CW$12&amp;"_"&amp;DC$20,データシート1!$A$1:$BS$1,0),0)</f>
        <v>0</v>
      </c>
      <c r="DD39" s="1080">
        <f t="shared" si="11"/>
        <v>16.282</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1</v>
      </c>
      <c r="DK39" s="74">
        <f>VLOOKUP($AX39&amp;"_"&amp;$DF$14,データシート1!$A:$BS,MATCH($DF$12&amp;"_"&amp;DK$20,データシート1!$A$1:$BS$1,0),0)</f>
        <v>0</v>
      </c>
      <c r="DL39" s="78">
        <f t="shared" si="12"/>
        <v>1</v>
      </c>
      <c r="DM39" s="18"/>
      <c r="DN39" s="139">
        <f t="shared" si="26"/>
        <v>0</v>
      </c>
      <c r="DO39" s="140">
        <f t="shared" si="27"/>
        <v>0</v>
      </c>
      <c r="DP39" s="140">
        <f t="shared" si="29"/>
        <v>0</v>
      </c>
      <c r="DQ39" s="140">
        <f t="shared" si="30"/>
        <v>0</v>
      </c>
      <c r="DR39" s="140">
        <f t="shared" si="31"/>
        <v>1</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07362</v>
      </c>
      <c r="AY40" s="20" t="str">
        <f>IF(IFERROR(比較地域マスタ!$Z25,"")=0,"",IFERROR(比較地域マスタ!$Z25,""))</f>
        <v>下郷町</v>
      </c>
      <c r="BB40" s="122" t="str">
        <f t="shared" si="0"/>
        <v>07362</v>
      </c>
      <c r="BC40" s="123" t="str">
        <f t="shared" si="0"/>
        <v>下郷町</v>
      </c>
      <c r="BD40" s="40">
        <f t="shared" si="14"/>
        <v>33.395226334031832</v>
      </c>
      <c r="BE40" s="40">
        <f t="shared" si="15"/>
        <v>7.5372162149157287</v>
      </c>
      <c r="BF40" s="40">
        <f>VLOOKUP($AX40&amp;"_"&amp;$BC$14,データシート1!$A:$BS,MATCH($BC$12&amp;"_"&amp;BF$20,データシート1!$A$1:$BS$1,0),0)</f>
        <v>4.0770851533307937</v>
      </c>
      <c r="BG40" s="40">
        <f>VLOOKUP($AX40&amp;"_"&amp;$BC$14,データシート1!$A:$BS,MATCH($BC$12&amp;"_"&amp;BG$20,データシート1!$A$1:$BS$1,0),0)</f>
        <v>0.91902110187154462</v>
      </c>
      <c r="BH40" s="40">
        <f>VLOOKUP($AX40&amp;"_"&amp;$BC$14,データシート1!$A:$BS,MATCH($BC$12&amp;"_"&amp;BH$20,データシート1!$A$1:$BS$1,0),0)</f>
        <v>2.5411099597133897</v>
      </c>
      <c r="BI40" s="40">
        <f>VLOOKUP($AX40&amp;"_"&amp;$BC$14,データシート1!$A:$BS,MATCH($BC$12&amp;"_"&amp;BI$20,データシート1!$A$1:$BS$1,0),0)</f>
        <v>5.2771850762228665</v>
      </c>
      <c r="BJ40" s="40">
        <f>VLOOKUP($AX40&amp;"_"&amp;$BC$14,データシート1!$A:$BS,MATCH($BC$12&amp;"_"&amp;BJ$20,データシート1!$A$1:$BS$1,0),0)</f>
        <v>7.5219515305821858</v>
      </c>
      <c r="BK40" s="40">
        <f t="shared" si="1"/>
        <v>12.451080060112318</v>
      </c>
      <c r="BL40" s="40">
        <f t="shared" si="2"/>
        <v>12.131086930812039</v>
      </c>
      <c r="BM40" s="40">
        <f>VLOOKUP($AX40&amp;"_"&amp;$BC$14,データシート1!$A:$BS,MATCH($BC$12&amp;"_"&amp;BM$20,データシート1!$A$1:$BS$1,0),0)</f>
        <v>4.8084548137825438</v>
      </c>
      <c r="BN40" s="40">
        <f>VLOOKUP($AX40&amp;"_"&amp;$BC$14,データシート1!$A:$BS,MATCH($BC$12&amp;"_"&amp;BN$20,データシート1!$A$1:$BS$1,0),0)</f>
        <v>7.3226321170294959</v>
      </c>
      <c r="BO40" s="40">
        <f>VLOOKUP($AX40&amp;"_"&amp;$BC$14,データシート1!$A:$BS,MATCH($BC$12&amp;"_"&amp;BO$20,データシート1!$A$1:$BS$1,0),0)</f>
        <v>0.31999312930027879</v>
      </c>
      <c r="BP40" s="40">
        <f>VLOOKUP($AX40&amp;"_"&amp;$BC$14,データシート1!$A:$BS,MATCH($BC$12&amp;"_"&amp;BP$20,データシート1!$A$1:$BS$1,0),0)</f>
        <v>0</v>
      </c>
      <c r="BQ40" s="40">
        <f>VLOOKUP($AX40&amp;"_"&amp;$BC$14,データシート1!$A:$BS,MATCH($BC$12&amp;"_"&amp;BQ$20,データシート1!$A$1:$BS$1,0),0)</f>
        <v>0.60779345219873526</v>
      </c>
      <c r="BR40" s="41">
        <f t="shared" si="3"/>
        <v>33.395226334031832</v>
      </c>
      <c r="BT40" s="134" t="str">
        <f t="shared" si="4"/>
        <v>下郷町</v>
      </c>
      <c r="BU40" s="38">
        <f t="shared" si="25"/>
        <v>33.395226334031832</v>
      </c>
      <c r="BV40" s="69">
        <f t="shared" si="16"/>
        <v>0.2256974137418806</v>
      </c>
      <c r="BW40" s="69">
        <f t="shared" si="5"/>
        <v>0.1220858667807856</v>
      </c>
      <c r="BX40" s="69">
        <f t="shared" si="5"/>
        <v>2.7519535058069197E-2</v>
      </c>
      <c r="BY40" s="69">
        <f t="shared" si="5"/>
        <v>7.6092011903025766E-2</v>
      </c>
      <c r="BZ40" s="69">
        <f t="shared" si="5"/>
        <v>0.15802213835709458</v>
      </c>
      <c r="CA40" s="69">
        <f t="shared" si="5"/>
        <v>0.22524032193537927</v>
      </c>
      <c r="CB40" s="69">
        <f t="shared" si="5"/>
        <v>0.37284011599657541</v>
      </c>
      <c r="CC40" s="69">
        <f t="shared" si="5"/>
        <v>0.3632581138834714</v>
      </c>
      <c r="CD40" s="69">
        <f t="shared" si="5"/>
        <v>0.1439862921031449</v>
      </c>
      <c r="CE40" s="69">
        <f t="shared" si="5"/>
        <v>0.21927182178032656</v>
      </c>
      <c r="CF40" s="69">
        <f t="shared" si="5"/>
        <v>9.582002113103982E-3</v>
      </c>
      <c r="CG40" s="69">
        <f t="shared" si="5"/>
        <v>0</v>
      </c>
      <c r="CH40" s="69">
        <f t="shared" si="5"/>
        <v>1.8200009969070206E-2</v>
      </c>
      <c r="CI40" s="135">
        <f t="shared" si="6"/>
        <v>1</v>
      </c>
      <c r="CK40" s="136" t="str">
        <f t="shared" si="7"/>
        <v>下郷町</v>
      </c>
      <c r="CL40" s="137">
        <f t="shared" si="17"/>
        <v>7.5372162149157287</v>
      </c>
      <c r="CM40" s="75">
        <f t="shared" si="18"/>
        <v>0</v>
      </c>
      <c r="CN40" s="76">
        <f t="shared" si="19"/>
        <v>4.0770851533307937</v>
      </c>
      <c r="CO40" s="75">
        <f t="shared" si="20"/>
        <v>0</v>
      </c>
      <c r="CP40" s="76">
        <f t="shared" si="8"/>
        <v>0.91902110187154462</v>
      </c>
      <c r="CQ40" s="75">
        <f t="shared" si="21"/>
        <v>0</v>
      </c>
      <c r="CR40" s="76">
        <f t="shared" si="9"/>
        <v>2.5411099597133897</v>
      </c>
      <c r="CS40" s="75">
        <f t="shared" si="22"/>
        <v>0</v>
      </c>
      <c r="CT40" s="76">
        <f t="shared" si="10"/>
        <v>5.2771850762228665</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01395</v>
      </c>
      <c r="AY41" s="20" t="str">
        <f>IF(IFERROR(比較地域マスタ!$Z26,"")=0,"",IFERROR(比較地域マスタ!$Z26,""))</f>
        <v>ニセコ町</v>
      </c>
      <c r="BB41" s="122" t="str">
        <f t="shared" si="0"/>
        <v>01395</v>
      </c>
      <c r="BC41" s="123" t="str">
        <f t="shared" si="0"/>
        <v>ニセコ町</v>
      </c>
      <c r="BD41" s="40">
        <f t="shared" si="14"/>
        <v>39.938676311306338</v>
      </c>
      <c r="BE41" s="40">
        <f t="shared" si="15"/>
        <v>7.6383521938248933</v>
      </c>
      <c r="BF41" s="40">
        <f>VLOOKUP($AX41&amp;"_"&amp;$BC$14,データシート1!$A:$BS,MATCH($BC$12&amp;"_"&amp;BF$20,データシート1!$A$1:$BS$1,0),0)</f>
        <v>4.7238875638789732</v>
      </c>
      <c r="BG41" s="40">
        <f>VLOOKUP($AX41&amp;"_"&amp;$BC$14,データシート1!$A:$BS,MATCH($BC$12&amp;"_"&amp;BG$20,データシート1!$A$1:$BS$1,0),0)</f>
        <v>0.43648625225820303</v>
      </c>
      <c r="BH41" s="40">
        <f>VLOOKUP($AX41&amp;"_"&amp;$BC$14,データシート1!$A:$BS,MATCH($BC$12&amp;"_"&amp;BH$20,データシート1!$A$1:$BS$1,0),0)</f>
        <v>2.4779783776877173</v>
      </c>
      <c r="BI41" s="40">
        <f>VLOOKUP($AX41&amp;"_"&amp;$BC$14,データシート1!$A:$BS,MATCH($BC$12&amp;"_"&amp;BI$20,データシート1!$A$1:$BS$1,0),0)</f>
        <v>9.2645949968223231</v>
      </c>
      <c r="BJ41" s="40">
        <f>VLOOKUP($AX41&amp;"_"&amp;$BC$14,データシート1!$A:$BS,MATCH($BC$12&amp;"_"&amp;BJ$20,データシート1!$A$1:$BS$1,0),0)</f>
        <v>11.398075183125107</v>
      </c>
      <c r="BK41" s="40">
        <f t="shared" si="1"/>
        <v>11.637653937534013</v>
      </c>
      <c r="BL41" s="40">
        <f t="shared" si="2"/>
        <v>11.343073934957232</v>
      </c>
      <c r="BM41" s="40">
        <f>VLOOKUP($AX41&amp;"_"&amp;$BC$14,データシート1!$A:$BS,MATCH($BC$12&amp;"_"&amp;BM$20,データシート1!$A$1:$BS$1,0),0)</f>
        <v>4.5789476573621899</v>
      </c>
      <c r="BN41" s="40">
        <f>VLOOKUP($AX41&amp;"_"&amp;$BC$14,データシート1!$A:$BS,MATCH($BC$12&amp;"_"&amp;BN$20,データシート1!$A$1:$BS$1,0),0)</f>
        <v>6.7641262775950421</v>
      </c>
      <c r="BO41" s="40">
        <f>VLOOKUP($AX41&amp;"_"&amp;$BC$14,データシート1!$A:$BS,MATCH($BC$12&amp;"_"&amp;BO$20,データシート1!$A$1:$BS$1,0),0)</f>
        <v>0.29458000257678146</v>
      </c>
      <c r="BP41" s="40">
        <f>VLOOKUP($AX41&amp;"_"&amp;$BC$14,データシート1!$A:$BS,MATCH($BC$12&amp;"_"&amp;BP$20,データシート1!$A$1:$BS$1,0),0)</f>
        <v>0</v>
      </c>
      <c r="BQ41" s="40">
        <f>VLOOKUP($AX41&amp;"_"&amp;$BC$14,データシート1!$A:$BS,MATCH($BC$12&amp;"_"&amp;BQ$20,データシート1!$A$1:$BS$1,0),0)</f>
        <v>0</v>
      </c>
      <c r="BR41" s="41">
        <f t="shared" si="3"/>
        <v>39.938676311306338</v>
      </c>
      <c r="BT41" s="134" t="str">
        <f t="shared" si="4"/>
        <v>ニセコ町</v>
      </c>
      <c r="BU41" s="38">
        <f t="shared" si="25"/>
        <v>39.938676311306338</v>
      </c>
      <c r="BV41" s="69">
        <f t="shared" si="16"/>
        <v>0.1912520118164891</v>
      </c>
      <c r="BW41" s="69">
        <f t="shared" si="5"/>
        <v>0.11827852097696279</v>
      </c>
      <c r="BX41" s="69">
        <f t="shared" si="5"/>
        <v>1.0928911335367343E-2</v>
      </c>
      <c r="BY41" s="69">
        <f t="shared" si="5"/>
        <v>6.2044579504158988E-2</v>
      </c>
      <c r="BZ41" s="69">
        <f t="shared" si="5"/>
        <v>0.23197050709964531</v>
      </c>
      <c r="CA41" s="69">
        <f t="shared" si="5"/>
        <v>0.28538940785822681</v>
      </c>
      <c r="CB41" s="69">
        <f t="shared" si="5"/>
        <v>0.2913880732256387</v>
      </c>
      <c r="CC41" s="69">
        <f t="shared" si="5"/>
        <v>0.28401226536759538</v>
      </c>
      <c r="CD41" s="69">
        <f t="shared" si="5"/>
        <v>0.11464945962833335</v>
      </c>
      <c r="CE41" s="69">
        <f t="shared" si="5"/>
        <v>0.16936280573926205</v>
      </c>
      <c r="CF41" s="69">
        <f t="shared" si="5"/>
        <v>7.375807858043309E-3</v>
      </c>
      <c r="CG41" s="69">
        <f t="shared" si="5"/>
        <v>0</v>
      </c>
      <c r="CH41" s="69">
        <f t="shared" si="5"/>
        <v>0</v>
      </c>
      <c r="CI41" s="135">
        <f t="shared" si="6"/>
        <v>1</v>
      </c>
      <c r="CK41" s="136" t="str">
        <f t="shared" si="7"/>
        <v>ニセコ町</v>
      </c>
      <c r="CL41" s="137">
        <f t="shared" si="17"/>
        <v>7.6383521938248933</v>
      </c>
      <c r="CM41" s="75">
        <f t="shared" si="18"/>
        <v>0</v>
      </c>
      <c r="CN41" s="76">
        <f t="shared" si="19"/>
        <v>4.7238875638789732</v>
      </c>
      <c r="CO41" s="75">
        <f t="shared" si="20"/>
        <v>0</v>
      </c>
      <c r="CP41" s="76">
        <f t="shared" si="8"/>
        <v>0.43648625225820303</v>
      </c>
      <c r="CQ41" s="75">
        <f t="shared" si="21"/>
        <v>0</v>
      </c>
      <c r="CR41" s="76">
        <f t="shared" si="9"/>
        <v>2.4779783776877173</v>
      </c>
      <c r="CS41" s="75">
        <f t="shared" si="22"/>
        <v>0</v>
      </c>
      <c r="CT41" s="76">
        <f t="shared" si="10"/>
        <v>9.2645949968223231</v>
      </c>
      <c r="CU41" s="77">
        <f t="shared" si="23"/>
        <v>0.87116598219007779</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8.0709999999999997</v>
      </c>
      <c r="DB41" s="1081">
        <f>VLOOKUP($AX41&amp;"_"&amp;$CW$14,データシート1!$A:$BS,MATCH($CW$12&amp;"_"&amp;DB$20,データシート1!$A$1:$BS$1,0),0)</f>
        <v>0</v>
      </c>
      <c r="DC41" s="1081">
        <f>VLOOKUP($AX41&amp;"_"&amp;$CW$14,データシート1!$A:$BS,MATCH($CW$12&amp;"_"&amp;DC$20,データシート1!$A$1:$BS$1,0),0)</f>
        <v>0</v>
      </c>
      <c r="DD41" s="1080">
        <f t="shared" si="11"/>
        <v>8.0709999999999997</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39403</v>
      </c>
      <c r="AY42" s="20" t="str">
        <f>IF(IFERROR(比較地域マスタ!$Z27,"")=0,"",IFERROR(比較地域マスタ!$Z27,""))</f>
        <v>越知町</v>
      </c>
      <c r="BB42" s="122" t="str">
        <f t="shared" si="0"/>
        <v>39403</v>
      </c>
      <c r="BC42" s="123" t="str">
        <f t="shared" si="0"/>
        <v>越知町</v>
      </c>
      <c r="BD42" s="40">
        <f t="shared" si="14"/>
        <v>41.575388450506338</v>
      </c>
      <c r="BE42" s="40">
        <f t="shared" si="15"/>
        <v>12.888919358337816</v>
      </c>
      <c r="BF42" s="40">
        <f>VLOOKUP($AX42&amp;"_"&amp;$BC$14,データシート1!$A:$BS,MATCH($BC$12&amp;"_"&amp;BF$20,データシート1!$A$1:$BS$1,0),0)</f>
        <v>8.2820610963516241</v>
      </c>
      <c r="BG42" s="40">
        <f>VLOOKUP($AX42&amp;"_"&amp;$BC$14,データシート1!$A:$BS,MATCH($BC$12&amp;"_"&amp;BG$20,データシート1!$A$1:$BS$1,0),0)</f>
        <v>0.71070205564877642</v>
      </c>
      <c r="BH42" s="40">
        <f>VLOOKUP($AX42&amp;"_"&amp;$BC$14,データシート1!$A:$BS,MATCH($BC$12&amp;"_"&amp;BH$20,データシート1!$A$1:$BS$1,0),0)</f>
        <v>3.8961562063374151</v>
      </c>
      <c r="BI42" s="40">
        <f>VLOOKUP($AX42&amp;"_"&amp;$BC$14,データシート1!$A:$BS,MATCH($BC$12&amp;"_"&amp;BI$20,データシート1!$A$1:$BS$1,0),0)</f>
        <v>7.019486921806978</v>
      </c>
      <c r="BJ42" s="40">
        <f>VLOOKUP($AX42&amp;"_"&amp;$BC$14,データシート1!$A:$BS,MATCH($BC$12&amp;"_"&amp;BJ$20,データシート1!$A$1:$BS$1,0),0)</f>
        <v>8.4351980719134527</v>
      </c>
      <c r="BK42" s="40">
        <f t="shared" si="1"/>
        <v>12.138120287344833</v>
      </c>
      <c r="BL42" s="40">
        <f t="shared" si="2"/>
        <v>11.821134279768216</v>
      </c>
      <c r="BM42" s="40">
        <f>VLOOKUP($AX42&amp;"_"&amp;$BC$14,データシート1!$A:$BS,MATCH($BC$12&amp;"_"&amp;BM$20,データシート1!$A$1:$BS$1,0),0)</f>
        <v>4.405417856166312</v>
      </c>
      <c r="BN42" s="40">
        <f>VLOOKUP($AX42&amp;"_"&amp;$BC$14,データシート1!$A:$BS,MATCH($BC$12&amp;"_"&amp;BN$20,データシート1!$A$1:$BS$1,0),0)</f>
        <v>7.4157164236019044</v>
      </c>
      <c r="BO42" s="40">
        <f>VLOOKUP($AX42&amp;"_"&amp;$BC$14,データシート1!$A:$BS,MATCH($BC$12&amp;"_"&amp;BO$20,データシート1!$A$1:$BS$1,0),0)</f>
        <v>0.31698600757661671</v>
      </c>
      <c r="BP42" s="40">
        <f>VLOOKUP($AX42&amp;"_"&amp;$BC$14,データシート1!$A:$BS,MATCH($BC$12&amp;"_"&amp;BP$20,データシート1!$A$1:$BS$1,0),0)</f>
        <v>0</v>
      </c>
      <c r="BQ42" s="40">
        <f>VLOOKUP($AX42&amp;"_"&amp;$BC$14,データシート1!$A:$BS,MATCH($BC$12&amp;"_"&amp;BQ$20,データシート1!$A$1:$BS$1,0),0)</f>
        <v>1.0936638111032571</v>
      </c>
      <c r="BR42" s="41">
        <f t="shared" si="3"/>
        <v>41.575388450506338</v>
      </c>
      <c r="BT42" s="134" t="str">
        <f t="shared" si="4"/>
        <v>越知町</v>
      </c>
      <c r="BU42" s="38">
        <f t="shared" si="25"/>
        <v>41.575388450506338</v>
      </c>
      <c r="BV42" s="69">
        <f t="shared" si="16"/>
        <v>0.31001320345284339</v>
      </c>
      <c r="BW42" s="69">
        <f t="shared" si="5"/>
        <v>0.19920586205011775</v>
      </c>
      <c r="BX42" s="69">
        <f t="shared" si="5"/>
        <v>1.7094297422977439E-2</v>
      </c>
      <c r="BY42" s="69">
        <f t="shared" si="5"/>
        <v>9.3713043979748181E-2</v>
      </c>
      <c r="BZ42" s="69">
        <f t="shared" si="5"/>
        <v>0.16883755470290715</v>
      </c>
      <c r="CA42" s="69">
        <f t="shared" ref="CA42:CH68" si="32">BJ42/$BR42</f>
        <v>0.20288921850856986</v>
      </c>
      <c r="CB42" s="69">
        <f t="shared" si="32"/>
        <v>0.29195446488238419</v>
      </c>
      <c r="CC42" s="69">
        <f t="shared" si="32"/>
        <v>0.28433009817432625</v>
      </c>
      <c r="CD42" s="69">
        <f t="shared" si="32"/>
        <v>0.10596215742904645</v>
      </c>
      <c r="CE42" s="69">
        <f t="shared" si="32"/>
        <v>0.17836794074527978</v>
      </c>
      <c r="CF42" s="69">
        <f t="shared" si="32"/>
        <v>7.6243667080579305E-3</v>
      </c>
      <c r="CG42" s="69">
        <f t="shared" si="32"/>
        <v>0</v>
      </c>
      <c r="CH42" s="69">
        <f t="shared" si="32"/>
        <v>2.6305558453295401E-2</v>
      </c>
      <c r="CI42" s="135">
        <f t="shared" si="6"/>
        <v>1</v>
      </c>
      <c r="CK42" s="136" t="str">
        <f t="shared" si="7"/>
        <v>越知町</v>
      </c>
      <c r="CL42" s="137">
        <f t="shared" si="17"/>
        <v>12.888919358337816</v>
      </c>
      <c r="CM42" s="75">
        <f t="shared" si="18"/>
        <v>0</v>
      </c>
      <c r="CN42" s="76">
        <f t="shared" si="19"/>
        <v>8.2820610963516241</v>
      </c>
      <c r="CO42" s="75">
        <f t="shared" si="20"/>
        <v>0</v>
      </c>
      <c r="CP42" s="76">
        <f t="shared" si="8"/>
        <v>0.71070205564877642</v>
      </c>
      <c r="CQ42" s="75">
        <f t="shared" si="21"/>
        <v>0</v>
      </c>
      <c r="CR42" s="76">
        <f t="shared" si="9"/>
        <v>3.8961562063374151</v>
      </c>
      <c r="CS42" s="75">
        <f t="shared" si="22"/>
        <v>0</v>
      </c>
      <c r="CT42" s="76">
        <f t="shared" si="10"/>
        <v>7.019486921806978</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46535</v>
      </c>
      <c r="AY43" s="20" t="str">
        <f>IF(IFERROR(比較地域マスタ!$Z28,"")=0,"",IFERROR(比較地域マスタ!$Z28,""))</f>
        <v>与論町</v>
      </c>
      <c r="AZ43" s="26"/>
      <c r="BB43" s="122" t="str">
        <f t="shared" si="0"/>
        <v>46535</v>
      </c>
      <c r="BC43" s="123" t="str">
        <f t="shared" si="0"/>
        <v>与論町</v>
      </c>
      <c r="BD43" s="40">
        <f t="shared" si="14"/>
        <v>51.162185671923041</v>
      </c>
      <c r="BE43" s="40">
        <f t="shared" si="15"/>
        <v>1.5890204660248357</v>
      </c>
      <c r="BF43" s="40">
        <f>VLOOKUP($AX43&amp;"_"&amp;$BC$14,データシート1!$A:$BS,MATCH($BC$12&amp;"_"&amp;BF$20,データシート1!$A$1:$BS$1,0),0)</f>
        <v>0.40988694654670699</v>
      </c>
      <c r="BG43" s="40">
        <f>VLOOKUP($AX43&amp;"_"&amp;$BC$14,データシート1!$A:$BS,MATCH($BC$12&amp;"_"&amp;BG$20,データシート1!$A$1:$BS$1,0),0)</f>
        <v>0.50644121137766951</v>
      </c>
      <c r="BH43" s="40">
        <f>VLOOKUP($AX43&amp;"_"&amp;$BC$14,データシート1!$A:$BS,MATCH($BC$12&amp;"_"&amp;BH$20,データシート1!$A$1:$BS$1,0),0)</f>
        <v>0.67269230810045921</v>
      </c>
      <c r="BI43" s="40">
        <f>VLOOKUP($AX43&amp;"_"&amp;$BC$14,データシート1!$A:$BS,MATCH($BC$12&amp;"_"&amp;BI$20,データシート1!$A$1:$BS$1,0),0)</f>
        <v>6.1639812887548064</v>
      </c>
      <c r="BJ43" s="40">
        <f>VLOOKUP($AX43&amp;"_"&amp;$BC$14,データシート1!$A:$BS,MATCH($BC$12&amp;"_"&amp;BJ$20,データシート1!$A$1:$BS$1,0),0)</f>
        <v>5.3415059744847326</v>
      </c>
      <c r="BK43" s="40">
        <f t="shared" si="1"/>
        <v>36.998445302718665</v>
      </c>
      <c r="BL43" s="40">
        <f t="shared" si="2"/>
        <v>10.983092920398843</v>
      </c>
      <c r="BM43" s="40">
        <f>VLOOKUP($AX43&amp;"_"&amp;$BC$14,データシート1!$A:$BS,MATCH($BC$12&amp;"_"&amp;BM$20,データシート1!$A$1:$BS$1,0),0)</f>
        <v>2.6365334310728499</v>
      </c>
      <c r="BN43" s="40">
        <f>VLOOKUP($AX43&amp;"_"&amp;$BC$14,データシート1!$A:$BS,MATCH($BC$12&amp;"_"&amp;BN$20,データシート1!$A$1:$BS$1,0),0)</f>
        <v>8.3465594893259922</v>
      </c>
      <c r="BO43" s="40">
        <f>VLOOKUP($AX43&amp;"_"&amp;$BC$14,データシート1!$A:$BS,MATCH($BC$12&amp;"_"&amp;BO$20,データシート1!$A$1:$BS$1,0),0)</f>
        <v>0.30772878972142165</v>
      </c>
      <c r="BP43" s="40">
        <f>VLOOKUP($AX43&amp;"_"&amp;$BC$14,データシート1!$A:$BS,MATCH($BC$12&amp;"_"&amp;BP$20,データシート1!$A$1:$BS$1,0),0)</f>
        <v>25.707623592598402</v>
      </c>
      <c r="BQ43" s="40">
        <f>VLOOKUP($AX43&amp;"_"&amp;$BC$14,データシート1!$A:$BS,MATCH($BC$12&amp;"_"&amp;BQ$20,データシート1!$A$1:$BS$1,0),0)</f>
        <v>1.0692326399400001</v>
      </c>
      <c r="BR43" s="41">
        <f t="shared" si="3"/>
        <v>51.162185671923041</v>
      </c>
      <c r="BT43" s="134" t="str">
        <f t="shared" si="4"/>
        <v>与論町</v>
      </c>
      <c r="BU43" s="38">
        <f t="shared" si="25"/>
        <v>51.162185671923041</v>
      </c>
      <c r="BV43" s="69">
        <f t="shared" si="16"/>
        <v>3.1058494572816186E-2</v>
      </c>
      <c r="BW43" s="69">
        <f t="shared" si="16"/>
        <v>8.0115214227770206E-3</v>
      </c>
      <c r="BX43" s="69">
        <f t="shared" si="16"/>
        <v>9.8987407345186209E-3</v>
      </c>
      <c r="BY43" s="69">
        <f t="shared" si="16"/>
        <v>1.3148232415520543E-2</v>
      </c>
      <c r="BZ43" s="69">
        <f t="shared" si="16"/>
        <v>0.12047924082605206</v>
      </c>
      <c r="CA43" s="69">
        <f t="shared" si="32"/>
        <v>0.10440339685128157</v>
      </c>
      <c r="CB43" s="69">
        <f t="shared" si="32"/>
        <v>0.72315998264755132</v>
      </c>
      <c r="CC43" s="69">
        <f t="shared" si="32"/>
        <v>0.21467208204957869</v>
      </c>
      <c r="CD43" s="69">
        <f t="shared" si="32"/>
        <v>5.1532853736538778E-2</v>
      </c>
      <c r="CE43" s="69">
        <f t="shared" si="32"/>
        <v>0.16313922831303992</v>
      </c>
      <c r="CF43" s="69">
        <f t="shared" si="32"/>
        <v>6.0147701995127648E-3</v>
      </c>
      <c r="CG43" s="69">
        <f t="shared" si="32"/>
        <v>0.50247313039845987</v>
      </c>
      <c r="CH43" s="69">
        <f t="shared" si="32"/>
        <v>2.0898885102298849E-2</v>
      </c>
      <c r="CI43" s="135">
        <f t="shared" si="6"/>
        <v>1</v>
      </c>
      <c r="CJ43" s="26"/>
      <c r="CK43" s="136" t="str">
        <f t="shared" si="7"/>
        <v>与論町</v>
      </c>
      <c r="CL43" s="137">
        <f t="shared" si="17"/>
        <v>1.5890204660248357</v>
      </c>
      <c r="CM43" s="75">
        <f t="shared" si="18"/>
        <v>0</v>
      </c>
      <c r="CN43" s="76">
        <f t="shared" si="19"/>
        <v>0.40988694654670699</v>
      </c>
      <c r="CO43" s="75">
        <f t="shared" si="20"/>
        <v>0</v>
      </c>
      <c r="CP43" s="76">
        <f t="shared" si="8"/>
        <v>0.50644121137766951</v>
      </c>
      <c r="CQ43" s="75">
        <f t="shared" si="21"/>
        <v>0</v>
      </c>
      <c r="CR43" s="76">
        <f t="shared" si="9"/>
        <v>0.67269230810045921</v>
      </c>
      <c r="CS43" s="75">
        <f t="shared" si="22"/>
        <v>0</v>
      </c>
      <c r="CT43" s="76">
        <f t="shared" si="10"/>
        <v>6.1639812887548064</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0.65400000000000003</v>
      </c>
      <c r="DC43" s="1081">
        <f>VLOOKUP($AX43&amp;"_"&amp;$CW$14,データシート1!$A:$BS,MATCH($CW$12&amp;"_"&amp;DC$20,データシート1!$A$1:$BS$1,0),0)</f>
        <v>0</v>
      </c>
      <c r="DD43" s="1080">
        <f t="shared" si="11"/>
        <v>0.65400000000000003</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0</v>
      </c>
      <c r="DR43" s="140">
        <f t="shared" si="31"/>
        <v>1</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03366</v>
      </c>
      <c r="AY44" s="20" t="str">
        <f>IF(IFERROR(比較地域マスタ!$Z29,"")=0,"",IFERROR(比較地域マスタ!$Z29,""))</f>
        <v>西和賀町</v>
      </c>
      <c r="BB44" s="122" t="str">
        <f t="shared" si="0"/>
        <v>03366</v>
      </c>
      <c r="BC44" s="123" t="str">
        <f t="shared" si="0"/>
        <v>西和賀町</v>
      </c>
      <c r="BD44" s="40">
        <f t="shared" si="14"/>
        <v>37.817553698799337</v>
      </c>
      <c r="BE44" s="40">
        <f t="shared" si="15"/>
        <v>8.4080059833822762</v>
      </c>
      <c r="BF44" s="40">
        <f>VLOOKUP($AX44&amp;"_"&amp;$BC$14,データシート1!$A:$BS,MATCH($BC$12&amp;"_"&amp;BF$20,データシート1!$A$1:$BS$1,0),0)</f>
        <v>3.975657134204396</v>
      </c>
      <c r="BG44" s="40">
        <f>VLOOKUP($AX44&amp;"_"&amp;$BC$14,データシート1!$A:$BS,MATCH($BC$12&amp;"_"&amp;BG$20,データシート1!$A$1:$BS$1,0),0)</f>
        <v>0.66902773311730213</v>
      </c>
      <c r="BH44" s="40">
        <f>VLOOKUP($AX44&amp;"_"&amp;$BC$14,データシート1!$A:$BS,MATCH($BC$12&amp;"_"&amp;BH$20,データシート1!$A$1:$BS$1,0),0)</f>
        <v>3.763321116060578</v>
      </c>
      <c r="BI44" s="40">
        <f>VLOOKUP($AX44&amp;"_"&amp;$BC$14,データシート1!$A:$BS,MATCH($BC$12&amp;"_"&amp;BI$20,データシート1!$A$1:$BS$1,0),0)</f>
        <v>5.7449920463208279</v>
      </c>
      <c r="BJ44" s="40">
        <f>VLOOKUP($AX44&amp;"_"&amp;$BC$14,データシート1!$A:$BS,MATCH($BC$12&amp;"_"&amp;BJ$20,データシート1!$A$1:$BS$1,0),0)</f>
        <v>8.6854231593162012</v>
      </c>
      <c r="BK44" s="40">
        <f t="shared" si="1"/>
        <v>12.808760237261948</v>
      </c>
      <c r="BL44" s="40">
        <f t="shared" si="2"/>
        <v>12.492481787737958</v>
      </c>
      <c r="BM44" s="40">
        <f>VLOOKUP($AX44&amp;"_"&amp;$BC$14,データシート1!$A:$BS,MATCH($BC$12&amp;"_"&amp;BM$20,データシート1!$A$1:$BS$1,0),0)</f>
        <v>4.7132933099009335</v>
      </c>
      <c r="BN44" s="40">
        <f>VLOOKUP($AX44&amp;"_"&amp;$BC$14,データシート1!$A:$BS,MATCH($BC$12&amp;"_"&amp;BN$20,データシート1!$A$1:$BS$1,0),0)</f>
        <v>7.7791884778370246</v>
      </c>
      <c r="BO44" s="40">
        <f>VLOOKUP($AX44&amp;"_"&amp;$BC$14,データシート1!$A:$BS,MATCH($BC$12&amp;"_"&amp;BO$20,データシート1!$A$1:$BS$1,0),0)</f>
        <v>0.31627844952399031</v>
      </c>
      <c r="BP44" s="40">
        <f>VLOOKUP($AX44&amp;"_"&amp;$BC$14,データシート1!$A:$BS,MATCH($BC$12&amp;"_"&amp;BP$20,データシート1!$A$1:$BS$1,0),0)</f>
        <v>0</v>
      </c>
      <c r="BQ44" s="40">
        <f>VLOOKUP($AX44&amp;"_"&amp;$BC$14,データシート1!$A:$BS,MATCH($BC$12&amp;"_"&amp;BQ$20,データシート1!$A$1:$BS$1,0),0)</f>
        <v>2.170372272518077</v>
      </c>
      <c r="BR44" s="41">
        <f t="shared" si="3"/>
        <v>37.817553698799337</v>
      </c>
      <c r="BT44" s="134" t="str">
        <f t="shared" si="4"/>
        <v>西和賀町</v>
      </c>
      <c r="BU44" s="38">
        <f t="shared" si="25"/>
        <v>37.817553698799337</v>
      </c>
      <c r="BV44" s="69">
        <f t="shared" si="16"/>
        <v>0.22233077396672596</v>
      </c>
      <c r="BW44" s="69">
        <f t="shared" si="16"/>
        <v>0.10512729527321643</v>
      </c>
      <c r="BX44" s="69">
        <f t="shared" si="16"/>
        <v>1.7690931001138315E-2</v>
      </c>
      <c r="BY44" s="69">
        <f t="shared" si="16"/>
        <v>9.9512547692371195E-2</v>
      </c>
      <c r="BZ44" s="69">
        <f t="shared" si="16"/>
        <v>0.15191337049660156</v>
      </c>
      <c r="CA44" s="69">
        <f t="shared" si="32"/>
        <v>0.22966644612953782</v>
      </c>
      <c r="CB44" s="69">
        <f t="shared" si="32"/>
        <v>0.33869880477405423</v>
      </c>
      <c r="CC44" s="69">
        <f t="shared" si="32"/>
        <v>0.33033553379034614</v>
      </c>
      <c r="CD44" s="69">
        <f t="shared" si="32"/>
        <v>0.12463242195516669</v>
      </c>
      <c r="CE44" s="69">
        <f t="shared" si="32"/>
        <v>0.20570311183517945</v>
      </c>
      <c r="CF44" s="69">
        <f t="shared" si="32"/>
        <v>8.3632709837080706E-3</v>
      </c>
      <c r="CG44" s="69">
        <f t="shared" si="32"/>
        <v>0</v>
      </c>
      <c r="CH44" s="69">
        <f t="shared" si="32"/>
        <v>5.7390604633080322E-2</v>
      </c>
      <c r="CI44" s="135">
        <f t="shared" si="6"/>
        <v>1</v>
      </c>
      <c r="CK44" s="136" t="str">
        <f t="shared" si="7"/>
        <v>西和賀町</v>
      </c>
      <c r="CL44" s="137">
        <f t="shared" si="17"/>
        <v>8.4080059833822762</v>
      </c>
      <c r="CM44" s="75">
        <f t="shared" si="18"/>
        <v>0</v>
      </c>
      <c r="CN44" s="76">
        <f t="shared" si="19"/>
        <v>3.975657134204396</v>
      </c>
      <c r="CO44" s="75">
        <f t="shared" si="20"/>
        <v>0</v>
      </c>
      <c r="CP44" s="76">
        <f t="shared" si="8"/>
        <v>0.66902773311730213</v>
      </c>
      <c r="CQ44" s="75">
        <f t="shared" si="21"/>
        <v>0</v>
      </c>
      <c r="CR44" s="76">
        <f t="shared" si="9"/>
        <v>3.763321116060578</v>
      </c>
      <c r="CS44" s="75">
        <f t="shared" si="22"/>
        <v>0</v>
      </c>
      <c r="CT44" s="76">
        <f t="shared" si="10"/>
        <v>5.7449920463208279</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15581</v>
      </c>
      <c r="AY45" s="20" t="str">
        <f>IF(IFERROR(比較地域マスタ!$Z30,"")=0,"",IFERROR(比較地域マスタ!$Z30,""))</f>
        <v>関川村</v>
      </c>
      <c r="BB45" s="122" t="str">
        <f t="shared" si="0"/>
        <v>15581</v>
      </c>
      <c r="BC45" s="123" t="str">
        <f t="shared" si="0"/>
        <v>関川村</v>
      </c>
      <c r="BD45" s="40">
        <f t="shared" si="14"/>
        <v>39.663081049739723</v>
      </c>
      <c r="BE45" s="40">
        <f t="shared" si="15"/>
        <v>16.302231972809388</v>
      </c>
      <c r="BF45" s="40">
        <f>VLOOKUP($AX45&amp;"_"&amp;$BC$14,データシート1!$A:$BS,MATCH($BC$12&amp;"_"&amp;BF$20,データシート1!$A$1:$BS$1,0),0)</f>
        <v>6.8315739895840082</v>
      </c>
      <c r="BG45" s="40">
        <f>VLOOKUP($AX45&amp;"_"&amp;$BC$14,データシート1!$A:$BS,MATCH($BC$12&amp;"_"&amp;BG$20,データシート1!$A$1:$BS$1,0),0)</f>
        <v>0.88246215824443019</v>
      </c>
      <c r="BH45" s="40">
        <f>VLOOKUP($AX45&amp;"_"&amp;$BC$14,データシート1!$A:$BS,MATCH($BC$12&amp;"_"&amp;BH$20,データシート1!$A$1:$BS$1,0),0)</f>
        <v>8.5881958249809482</v>
      </c>
      <c r="BI45" s="40">
        <f>VLOOKUP($AX45&amp;"_"&amp;$BC$14,データシート1!$A:$BS,MATCH($BC$12&amp;"_"&amp;BI$20,データシート1!$A$1:$BS$1,0),0)</f>
        <v>4.4738117013327026</v>
      </c>
      <c r="BJ45" s="40">
        <f>VLOOKUP($AX45&amp;"_"&amp;$BC$14,データシート1!$A:$BS,MATCH($BC$12&amp;"_"&amp;BJ$20,データシート1!$A$1:$BS$1,0),0)</f>
        <v>7.0685738743293172</v>
      </c>
      <c r="BK45" s="40">
        <f t="shared" si="1"/>
        <v>11.818463501268315</v>
      </c>
      <c r="BL45" s="40">
        <f t="shared" si="2"/>
        <v>11.504661504928517</v>
      </c>
      <c r="BM45" s="40">
        <f>VLOOKUP($AX45&amp;"_"&amp;$BC$14,データシート1!$A:$BS,MATCH($BC$12&amp;"_"&amp;BM$20,データシート1!$A$1:$BS$1,0),0)</f>
        <v>4.9400015985600643</v>
      </c>
      <c r="BN45" s="40">
        <f>VLOOKUP($AX45&amp;"_"&amp;$BC$14,データシート1!$A:$BS,MATCH($BC$12&amp;"_"&amp;BN$20,データシート1!$A$1:$BS$1,0),0)</f>
        <v>6.5646599063684521</v>
      </c>
      <c r="BO45" s="40">
        <f>VLOOKUP($AX45&amp;"_"&amp;$BC$14,データシート1!$A:$BS,MATCH($BC$12&amp;"_"&amp;BO$20,データシート1!$A$1:$BS$1,0),0)</f>
        <v>0.313801996339798</v>
      </c>
      <c r="BP45" s="40">
        <f>VLOOKUP($AX45&amp;"_"&amp;$BC$14,データシート1!$A:$BS,MATCH($BC$12&amp;"_"&amp;BP$20,データシート1!$A$1:$BS$1,0),0)</f>
        <v>0</v>
      </c>
      <c r="BQ45" s="40">
        <f>VLOOKUP($AX45&amp;"_"&amp;$BC$14,データシート1!$A:$BS,MATCH($BC$12&amp;"_"&amp;BQ$20,データシート1!$A$1:$BS$1,0),0)</f>
        <v>0</v>
      </c>
      <c r="BR45" s="41">
        <f t="shared" si="3"/>
        <v>39.663081049739723</v>
      </c>
      <c r="BT45" s="134" t="str">
        <f t="shared" si="4"/>
        <v>関川村</v>
      </c>
      <c r="BU45" s="38">
        <f t="shared" si="25"/>
        <v>39.663081049739723</v>
      </c>
      <c r="BV45" s="69">
        <f t="shared" si="16"/>
        <v>0.41101779139057493</v>
      </c>
      <c r="BW45" s="69">
        <f t="shared" si="16"/>
        <v>0.17224012378203377</v>
      </c>
      <c r="BX45" s="69">
        <f t="shared" si="16"/>
        <v>2.2248956331399804E-2</v>
      </c>
      <c r="BY45" s="69">
        <f t="shared" si="16"/>
        <v>0.21652871127714132</v>
      </c>
      <c r="BZ45" s="69">
        <f t="shared" si="16"/>
        <v>0.11279536493199538</v>
      </c>
      <c r="CA45" s="69">
        <f t="shared" si="32"/>
        <v>0.17821545092437296</v>
      </c>
      <c r="CB45" s="69">
        <f t="shared" si="32"/>
        <v>0.29797139275305667</v>
      </c>
      <c r="CC45" s="69">
        <f t="shared" si="32"/>
        <v>0.29005970288846267</v>
      </c>
      <c r="CD45" s="69">
        <f t="shared" si="32"/>
        <v>0.12454911388162271</v>
      </c>
      <c r="CE45" s="69">
        <f t="shared" si="32"/>
        <v>0.1655105890068399</v>
      </c>
      <c r="CF45" s="69">
        <f t="shared" si="32"/>
        <v>7.9116898645940469E-3</v>
      </c>
      <c r="CG45" s="69">
        <f t="shared" si="32"/>
        <v>0</v>
      </c>
      <c r="CH45" s="69">
        <f t="shared" si="32"/>
        <v>0</v>
      </c>
      <c r="CI45" s="135">
        <f t="shared" si="6"/>
        <v>1</v>
      </c>
      <c r="CK45" s="136" t="str">
        <f t="shared" si="7"/>
        <v>関川村</v>
      </c>
      <c r="CL45" s="137">
        <f t="shared" si="17"/>
        <v>16.302231972809388</v>
      </c>
      <c r="CM45" s="75">
        <f t="shared" si="18"/>
        <v>0.43748610692667816</v>
      </c>
      <c r="CN45" s="76">
        <f t="shared" si="19"/>
        <v>6.8315739895840082</v>
      </c>
      <c r="CO45" s="75">
        <f t="shared" si="20"/>
        <v>1</v>
      </c>
      <c r="CP45" s="76">
        <f t="shared" si="8"/>
        <v>0.88246215824443019</v>
      </c>
      <c r="CQ45" s="75">
        <f t="shared" si="21"/>
        <v>0</v>
      </c>
      <c r="CR45" s="76">
        <f t="shared" si="9"/>
        <v>8.5881958249809482</v>
      </c>
      <c r="CS45" s="75">
        <f t="shared" si="22"/>
        <v>0</v>
      </c>
      <c r="CT45" s="76">
        <f t="shared" si="10"/>
        <v>4.4738117013327026</v>
      </c>
      <c r="CU45" s="77">
        <f t="shared" si="23"/>
        <v>0</v>
      </c>
      <c r="CV45" s="18"/>
      <c r="CW45" s="1078">
        <f t="shared" si="24"/>
        <v>7.1319999999999997</v>
      </c>
      <c r="CX45" s="1081">
        <f>VLOOKUP($AX45&amp;"_"&amp;$CW$14,データシート1!$A:$BS,MATCH($CW$12&amp;"_"&amp;CX$20,データシート1!$A$1:$BS$1,0),0)</f>
        <v>7.1319999999999997</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7.1319999999999997</v>
      </c>
      <c r="DE45" s="18"/>
      <c r="DF45" s="138">
        <f>VLOOKUP($AX45&amp;"_"&amp;$DF$14,データシート1!$A:$BS,MATCH($DF$12&amp;"_"&amp;DF$20,データシート1!$A$1:$BS$1,0),0)</f>
        <v>1</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1</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02443</v>
      </c>
      <c r="AY46" s="20" t="str">
        <f>IF(IFERROR(比較地域マスタ!$Z31,"")=0,"",IFERROR(比較地域マスタ!$Z31,""))</f>
        <v>田子町</v>
      </c>
      <c r="BB46" s="122" t="str">
        <f t="shared" si="0"/>
        <v>02443</v>
      </c>
      <c r="BC46" s="123" t="str">
        <f t="shared" si="0"/>
        <v>田子町</v>
      </c>
      <c r="BD46" s="40">
        <f t="shared" si="14"/>
        <v>62.673248735965892</v>
      </c>
      <c r="BE46" s="40">
        <f t="shared" si="15"/>
        <v>33.180487741300489</v>
      </c>
      <c r="BF46" s="40">
        <f>VLOOKUP($AX46&amp;"_"&amp;$BC$14,データシート1!$A:$BS,MATCH($BC$12&amp;"_"&amp;BF$20,データシート1!$A$1:$BS$1,0),0)</f>
        <v>25.900858536161291</v>
      </c>
      <c r="BG46" s="40">
        <f>VLOOKUP($AX46&amp;"_"&amp;$BC$14,データシート1!$A:$BS,MATCH($BC$12&amp;"_"&amp;BG$20,データシート1!$A$1:$BS$1,0),0)</f>
        <v>0.74087857865220119</v>
      </c>
      <c r="BH46" s="40">
        <f>VLOOKUP($AX46&amp;"_"&amp;$BC$14,データシート1!$A:$BS,MATCH($BC$12&amp;"_"&amp;BH$20,データシート1!$A$1:$BS$1,0),0)</f>
        <v>6.5387506264869959</v>
      </c>
      <c r="BI46" s="40">
        <f>VLOOKUP($AX46&amp;"_"&amp;$BC$14,データシート1!$A:$BS,MATCH($BC$12&amp;"_"&amp;BI$20,データシート1!$A$1:$BS$1,0),0)</f>
        <v>4.1380466517645322</v>
      </c>
      <c r="BJ46" s="40">
        <f>VLOOKUP($AX46&amp;"_"&amp;$BC$14,データシート1!$A:$BS,MATCH($BC$12&amp;"_"&amp;BJ$20,データシート1!$A$1:$BS$1,0),0)</f>
        <v>9.7404406230834706</v>
      </c>
      <c r="BK46" s="40">
        <f t="shared" si="1"/>
        <v>14.77786938026933</v>
      </c>
      <c r="BL46" s="40">
        <f t="shared" si="2"/>
        <v>14.466425910771619</v>
      </c>
      <c r="BM46" s="40">
        <f>VLOOKUP($AX46&amp;"_"&amp;$BC$14,データシート1!$A:$BS,MATCH($BC$12&amp;"_"&amp;BM$20,データシート1!$A$1:$BS$1,0),0)</f>
        <v>4.5285680376601603</v>
      </c>
      <c r="BN46" s="40">
        <f>VLOOKUP($AX46&amp;"_"&amp;$BC$14,データシート1!$A:$BS,MATCH($BC$12&amp;"_"&amp;BN$20,データシート1!$A$1:$BS$1,0),0)</f>
        <v>9.9378578731114597</v>
      </c>
      <c r="BO46" s="40">
        <f>VLOOKUP($AX46&amp;"_"&amp;$BC$14,データシート1!$A:$BS,MATCH($BC$12&amp;"_"&amp;BO$20,データシート1!$A$1:$BS$1,0),0)</f>
        <v>0.31144346949771012</v>
      </c>
      <c r="BP46" s="40">
        <f>VLOOKUP($AX46&amp;"_"&amp;$BC$14,データシート1!$A:$BS,MATCH($BC$12&amp;"_"&amp;BP$20,データシート1!$A$1:$BS$1,0),0)</f>
        <v>0</v>
      </c>
      <c r="BQ46" s="40">
        <f>VLOOKUP($AX46&amp;"_"&amp;$BC$14,データシート1!$A:$BS,MATCH($BC$12&amp;"_"&amp;BQ$20,データシート1!$A$1:$BS$1,0),0)</f>
        <v>0.83640433954806581</v>
      </c>
      <c r="BR46" s="41">
        <f t="shared" si="3"/>
        <v>62.673248735965892</v>
      </c>
      <c r="BT46" s="134" t="str">
        <f t="shared" si="4"/>
        <v>田子町</v>
      </c>
      <c r="BU46" s="38">
        <f t="shared" si="25"/>
        <v>62.673248735965892</v>
      </c>
      <c r="BV46" s="69">
        <f t="shared" si="16"/>
        <v>0.52942026160292877</v>
      </c>
      <c r="BW46" s="69">
        <f t="shared" si="16"/>
        <v>0.41326816558174895</v>
      </c>
      <c r="BX46" s="69">
        <f t="shared" si="16"/>
        <v>1.1821288884726954E-2</v>
      </c>
      <c r="BY46" s="69">
        <f t="shared" si="16"/>
        <v>0.10433080713645286</v>
      </c>
      <c r="BZ46" s="69">
        <f t="shared" si="16"/>
        <v>6.6025724455382476E-2</v>
      </c>
      <c r="CA46" s="69">
        <f t="shared" si="32"/>
        <v>0.15541623929722645</v>
      </c>
      <c r="CB46" s="69">
        <f t="shared" si="32"/>
        <v>0.23579229860137838</v>
      </c>
      <c r="CC46" s="69">
        <f t="shared" si="32"/>
        <v>0.23082297794577011</v>
      </c>
      <c r="CD46" s="69">
        <f t="shared" si="32"/>
        <v>7.2256794230316959E-2</v>
      </c>
      <c r="CE46" s="69">
        <f t="shared" si="32"/>
        <v>0.15856618371545314</v>
      </c>
      <c r="CF46" s="69">
        <f t="shared" si="32"/>
        <v>4.9693206556082684E-3</v>
      </c>
      <c r="CG46" s="69">
        <f t="shared" si="32"/>
        <v>0</v>
      </c>
      <c r="CH46" s="69">
        <f t="shared" si="32"/>
        <v>1.3345476043083815E-2</v>
      </c>
      <c r="CI46" s="135">
        <f t="shared" si="6"/>
        <v>1</v>
      </c>
      <c r="CK46" s="136" t="str">
        <f t="shared" si="7"/>
        <v>田子町</v>
      </c>
      <c r="CL46" s="137">
        <f t="shared" si="17"/>
        <v>33.180487741300489</v>
      </c>
      <c r="CM46" s="75">
        <f t="shared" si="18"/>
        <v>0.11105924749301375</v>
      </c>
      <c r="CN46" s="76">
        <f t="shared" si="19"/>
        <v>25.900858536161291</v>
      </c>
      <c r="CO46" s="75">
        <f t="shared" si="20"/>
        <v>0.14227327618716634</v>
      </c>
      <c r="CP46" s="76">
        <f t="shared" si="8"/>
        <v>0.74087857865220119</v>
      </c>
      <c r="CQ46" s="75">
        <f t="shared" si="21"/>
        <v>0</v>
      </c>
      <c r="CR46" s="76">
        <f t="shared" si="9"/>
        <v>6.5387506264869959</v>
      </c>
      <c r="CS46" s="75">
        <f t="shared" si="22"/>
        <v>0</v>
      </c>
      <c r="CT46" s="76">
        <f t="shared" si="10"/>
        <v>4.1380466517645322</v>
      </c>
      <c r="CU46" s="77">
        <f t="shared" si="23"/>
        <v>0</v>
      </c>
      <c r="CV46" s="18"/>
      <c r="CW46" s="1078">
        <f t="shared" si="24"/>
        <v>3.6850000000000001</v>
      </c>
      <c r="CX46" s="1081">
        <f>VLOOKUP($AX46&amp;"_"&amp;$CW$14,データシート1!$A:$BS,MATCH($CW$12&amp;"_"&amp;CX$20,データシート1!$A$1:$BS$1,0),0)</f>
        <v>3.6850000000000001</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3.6850000000000001</v>
      </c>
      <c r="DE46" s="18"/>
      <c r="DF46" s="138">
        <f>VLOOKUP($AX46&amp;"_"&amp;$DF$14,データシート1!$A:$BS,MATCH($DF$12&amp;"_"&amp;DF$20,データシート1!$A$1:$BS$1,0),0)</f>
        <v>1</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06361</v>
      </c>
      <c r="AY47" s="20" t="str">
        <f>IF(IFERROR(比較地域マスタ!$Z32,"")=0,"",IFERROR(比較地域マスタ!$Z32,""))</f>
        <v>金山町</v>
      </c>
      <c r="BB47" s="122" t="str">
        <f t="shared" si="0"/>
        <v>06361</v>
      </c>
      <c r="BC47" s="123" t="str">
        <f t="shared" si="0"/>
        <v>金山町</v>
      </c>
      <c r="BD47" s="40">
        <f t="shared" si="14"/>
        <v>29.722520985697219</v>
      </c>
      <c r="BE47" s="40">
        <f t="shared" si="15"/>
        <v>7.2412692667762535</v>
      </c>
      <c r="BF47" s="40">
        <f>VLOOKUP($AX47&amp;"_"&amp;$BC$14,データシート1!$A:$BS,MATCH($BC$12&amp;"_"&amp;BF$20,データシート1!$A$1:$BS$1,0),0)</f>
        <v>1.3863145840782569</v>
      </c>
      <c r="BG47" s="40">
        <f>VLOOKUP($AX47&amp;"_"&amp;$BC$14,データシート1!$A:$BS,MATCH($BC$12&amp;"_"&amp;BG$20,データシート1!$A$1:$BS$1,0),0)</f>
        <v>0.72469546724964384</v>
      </c>
      <c r="BH47" s="40">
        <f>VLOOKUP($AX47&amp;"_"&amp;$BC$14,データシート1!$A:$BS,MATCH($BC$12&amp;"_"&amp;BH$20,データシート1!$A$1:$BS$1,0),0)</f>
        <v>5.1302592154483531</v>
      </c>
      <c r="BI47" s="40">
        <f>VLOOKUP($AX47&amp;"_"&amp;$BC$14,データシート1!$A:$BS,MATCH($BC$12&amp;"_"&amp;BI$20,データシート1!$A$1:$BS$1,0),0)</f>
        <v>3.5219356382982685</v>
      </c>
      <c r="BJ47" s="40">
        <f>VLOOKUP($AX47&amp;"_"&amp;$BC$14,データシート1!$A:$BS,MATCH($BC$12&amp;"_"&amp;BJ$20,データシート1!$A$1:$BS$1,0),0)</f>
        <v>6.8498282914545401</v>
      </c>
      <c r="BK47" s="40">
        <f t="shared" si="1"/>
        <v>11.544515691777939</v>
      </c>
      <c r="BL47" s="40">
        <f t="shared" si="2"/>
        <v>11.234133559359169</v>
      </c>
      <c r="BM47" s="40">
        <f>VLOOKUP($AX47&amp;"_"&amp;$BC$14,データシート1!$A:$BS,MATCH($BC$12&amp;"_"&amp;BM$20,データシート1!$A$1:$BS$1,0),0)</f>
        <v>4.5453612442275038</v>
      </c>
      <c r="BN47" s="40">
        <f>VLOOKUP($AX47&amp;"_"&amp;$BC$14,データシート1!$A:$BS,MATCH($BC$12&amp;"_"&amp;BN$20,データシート1!$A$1:$BS$1,0),0)</f>
        <v>6.688772315131664</v>
      </c>
      <c r="BO47" s="40">
        <f>VLOOKUP($AX47&amp;"_"&amp;$BC$14,データシート1!$A:$BS,MATCH($BC$12&amp;"_"&amp;BO$20,データシート1!$A$1:$BS$1,0),0)</f>
        <v>0.3103821324187705</v>
      </c>
      <c r="BP47" s="40">
        <f>VLOOKUP($AX47&amp;"_"&amp;$BC$14,データシート1!$A:$BS,MATCH($BC$12&amp;"_"&amp;BP$20,データシート1!$A$1:$BS$1,0),0)</f>
        <v>0</v>
      </c>
      <c r="BQ47" s="40">
        <f>VLOOKUP($AX47&amp;"_"&amp;$BC$14,データシート1!$A:$BS,MATCH($BC$12&amp;"_"&amp;BQ$20,データシート1!$A$1:$BS$1,0),0)</f>
        <v>0.56497209739021781</v>
      </c>
      <c r="BR47" s="41">
        <f t="shared" si="3"/>
        <v>29.722520985697219</v>
      </c>
      <c r="BT47" s="134" t="str">
        <f t="shared" si="4"/>
        <v>金山町</v>
      </c>
      <c r="BU47" s="38">
        <f t="shared" si="25"/>
        <v>29.722520985697219</v>
      </c>
      <c r="BV47" s="69">
        <f t="shared" si="16"/>
        <v>0.24362904042563638</v>
      </c>
      <c r="BW47" s="69">
        <f t="shared" si="16"/>
        <v>4.6641891000610808E-2</v>
      </c>
      <c r="BX47" s="69">
        <f t="shared" si="16"/>
        <v>2.4382032318132595E-2</v>
      </c>
      <c r="BY47" s="69">
        <f t="shared" si="16"/>
        <v>0.172605117106893</v>
      </c>
      <c r="BZ47" s="69">
        <f t="shared" si="16"/>
        <v>0.11849383973832704</v>
      </c>
      <c r="CA47" s="69">
        <f t="shared" si="32"/>
        <v>0.23045919606720935</v>
      </c>
      <c r="CB47" s="69">
        <f t="shared" si="32"/>
        <v>0.38840970782166417</v>
      </c>
      <c r="CC47" s="69">
        <f t="shared" si="32"/>
        <v>0.37796704945603871</v>
      </c>
      <c r="CD47" s="69">
        <f t="shared" si="32"/>
        <v>0.15292650466677365</v>
      </c>
      <c r="CE47" s="69">
        <f t="shared" si="32"/>
        <v>0.225040544789265</v>
      </c>
      <c r="CF47" s="69">
        <f t="shared" si="32"/>
        <v>1.0442658365625497E-2</v>
      </c>
      <c r="CG47" s="69">
        <f t="shared" si="32"/>
        <v>0</v>
      </c>
      <c r="CH47" s="69">
        <f t="shared" si="32"/>
        <v>1.9008215947163034E-2</v>
      </c>
      <c r="CI47" s="135">
        <f t="shared" si="6"/>
        <v>1</v>
      </c>
      <c r="CK47" s="136" t="str">
        <f t="shared" si="7"/>
        <v>金山町</v>
      </c>
      <c r="CL47" s="137">
        <f t="shared" si="17"/>
        <v>7.2412692667762535</v>
      </c>
      <c r="CM47" s="75">
        <f t="shared" si="18"/>
        <v>0</v>
      </c>
      <c r="CN47" s="76">
        <f t="shared" si="19"/>
        <v>1.3863145840782569</v>
      </c>
      <c r="CO47" s="75">
        <f t="shared" si="20"/>
        <v>0</v>
      </c>
      <c r="CP47" s="76">
        <f t="shared" si="8"/>
        <v>0.72469546724964384</v>
      </c>
      <c r="CQ47" s="75">
        <f t="shared" si="21"/>
        <v>0</v>
      </c>
      <c r="CR47" s="76">
        <f t="shared" si="9"/>
        <v>5.1302592154483531</v>
      </c>
      <c r="CS47" s="75">
        <f t="shared" si="22"/>
        <v>0</v>
      </c>
      <c r="CT47" s="76">
        <f t="shared" si="10"/>
        <v>3.5219356382982685</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01424</v>
      </c>
      <c r="AY48" s="20" t="str">
        <f>IF(IFERROR(比較地域マスタ!$Z33,"")=0,"",IFERROR(比較地域マスタ!$Z33,""))</f>
        <v>奈井江町</v>
      </c>
      <c r="BB48" s="122" t="str">
        <f t="shared" si="0"/>
        <v>01424</v>
      </c>
      <c r="BC48" s="123" t="str">
        <f t="shared" si="0"/>
        <v>奈井江町</v>
      </c>
      <c r="BD48" s="40">
        <f t="shared" si="14"/>
        <v>89.739046449786912</v>
      </c>
      <c r="BE48" s="40">
        <f t="shared" si="15"/>
        <v>61.023428794576581</v>
      </c>
      <c r="BF48" s="40">
        <f>VLOOKUP($AX48&amp;"_"&amp;$BC$14,データシート1!$A:$BS,MATCH($BC$12&amp;"_"&amp;BF$20,データシート1!$A$1:$BS$1,0),0)</f>
        <v>53.914561039773638</v>
      </c>
      <c r="BG48" s="40">
        <f>VLOOKUP($AX48&amp;"_"&amp;$BC$14,データシート1!$A:$BS,MATCH($BC$12&amp;"_"&amp;BG$20,データシート1!$A$1:$BS$1,0),0)</f>
        <v>1.3269182068649374</v>
      </c>
      <c r="BH48" s="40">
        <f>VLOOKUP($AX48&amp;"_"&amp;$BC$14,データシート1!$A:$BS,MATCH($BC$12&amp;"_"&amp;BH$20,データシート1!$A$1:$BS$1,0),0)</f>
        <v>5.781949547938007</v>
      </c>
      <c r="BI48" s="40">
        <f>VLOOKUP($AX48&amp;"_"&amp;$BC$14,データシート1!$A:$BS,MATCH($BC$12&amp;"_"&amp;BI$20,データシート1!$A$1:$BS$1,0),0)</f>
        <v>5.7970659445434478</v>
      </c>
      <c r="BJ48" s="40">
        <f>VLOOKUP($AX48&amp;"_"&amp;$BC$14,データシート1!$A:$BS,MATCH($BC$12&amp;"_"&amp;BJ$20,データシート1!$A$1:$BS$1,0),0)</f>
        <v>12.287160610825973</v>
      </c>
      <c r="BK48" s="40">
        <f t="shared" si="1"/>
        <v>10.079405969553434</v>
      </c>
      <c r="BL48" s="40">
        <f t="shared" si="2"/>
        <v>9.7707337690951768</v>
      </c>
      <c r="BM48" s="40">
        <f>VLOOKUP($AX48&amp;"_"&amp;$BC$14,データシート1!$A:$BS,MATCH($BC$12&amp;"_"&amp;BM$20,データシート1!$A$1:$BS$1,0),0)</f>
        <v>4.318652955568373</v>
      </c>
      <c r="BN48" s="40">
        <f>VLOOKUP($AX48&amp;"_"&amp;$BC$14,データシート1!$A:$BS,MATCH($BC$12&amp;"_"&amp;BN$20,データシート1!$A$1:$BS$1,0),0)</f>
        <v>5.4520808135268037</v>
      </c>
      <c r="BO48" s="40">
        <f>VLOOKUP($AX48&amp;"_"&amp;$BC$14,データシート1!$A:$BS,MATCH($BC$12&amp;"_"&amp;BO$20,データシート1!$A$1:$BS$1,0),0)</f>
        <v>0.30867220045825677</v>
      </c>
      <c r="BP48" s="40">
        <f>VLOOKUP($AX48&amp;"_"&amp;$BC$14,データシート1!$A:$BS,MATCH($BC$12&amp;"_"&amp;BP$20,データシート1!$A$1:$BS$1,0),0)</f>
        <v>0</v>
      </c>
      <c r="BQ48" s="40">
        <f>VLOOKUP($AX48&amp;"_"&amp;$BC$14,データシート1!$A:$BS,MATCH($BC$12&amp;"_"&amp;BQ$20,データシート1!$A$1:$BS$1,0),0)</f>
        <v>0.55198513028747775</v>
      </c>
      <c r="BR48" s="41">
        <f t="shared" si="3"/>
        <v>89.739046449786912</v>
      </c>
      <c r="BT48" s="134" t="str">
        <f t="shared" si="4"/>
        <v>奈井江町</v>
      </c>
      <c r="BU48" s="38">
        <f t="shared" si="25"/>
        <v>89.739046449786912</v>
      </c>
      <c r="BV48" s="69">
        <f t="shared" si="16"/>
        <v>0.68000977510633542</v>
      </c>
      <c r="BW48" s="69">
        <f t="shared" si="16"/>
        <v>0.60079266687930866</v>
      </c>
      <c r="BX48" s="69">
        <f t="shared" si="16"/>
        <v>1.4786408585335356E-2</v>
      </c>
      <c r="BY48" s="69">
        <f t="shared" si="16"/>
        <v>6.4430699641691333E-2</v>
      </c>
      <c r="BZ48" s="69">
        <f t="shared" si="16"/>
        <v>6.4599148017325664E-2</v>
      </c>
      <c r="CA48" s="69">
        <f t="shared" si="32"/>
        <v>0.13692100704124596</v>
      </c>
      <c r="CB48" s="69">
        <f t="shared" si="32"/>
        <v>0.11231906698711493</v>
      </c>
      <c r="CC48" s="69">
        <f t="shared" si="32"/>
        <v>0.1088794026194868</v>
      </c>
      <c r="CD48" s="69">
        <f t="shared" si="32"/>
        <v>4.812456925297124E-2</v>
      </c>
      <c r="CE48" s="69">
        <f t="shared" si="32"/>
        <v>6.0754833366515562E-2</v>
      </c>
      <c r="CF48" s="69">
        <f t="shared" si="32"/>
        <v>3.43966436762812E-3</v>
      </c>
      <c r="CG48" s="69">
        <f t="shared" si="32"/>
        <v>0</v>
      </c>
      <c r="CH48" s="69">
        <f t="shared" si="32"/>
        <v>6.151002847978094E-3</v>
      </c>
      <c r="CI48" s="135">
        <f t="shared" si="6"/>
        <v>1</v>
      </c>
      <c r="CK48" s="136" t="str">
        <f t="shared" si="7"/>
        <v>奈井江町</v>
      </c>
      <c r="CL48" s="137">
        <f t="shared" si="17"/>
        <v>61.023428794576581</v>
      </c>
      <c r="CM48" s="75">
        <f t="shared" si="18"/>
        <v>0.33428144571602553</v>
      </c>
      <c r="CN48" s="76">
        <f t="shared" si="19"/>
        <v>53.914561039773638</v>
      </c>
      <c r="CO48" s="75">
        <f t="shared" si="20"/>
        <v>0.37835789824851457</v>
      </c>
      <c r="CP48" s="76">
        <f t="shared" si="8"/>
        <v>1.3269182068649374</v>
      </c>
      <c r="CQ48" s="75">
        <f t="shared" si="21"/>
        <v>0</v>
      </c>
      <c r="CR48" s="76">
        <f t="shared" si="9"/>
        <v>5.781949547938007</v>
      </c>
      <c r="CS48" s="75">
        <f t="shared" si="22"/>
        <v>0</v>
      </c>
      <c r="CT48" s="76">
        <f t="shared" si="10"/>
        <v>5.7970659445434478</v>
      </c>
      <c r="CU48" s="77">
        <f t="shared" si="23"/>
        <v>0</v>
      </c>
      <c r="CV48" s="18"/>
      <c r="CW48" s="1078">
        <f t="shared" si="24"/>
        <v>20.399000000000001</v>
      </c>
      <c r="CX48" s="1081">
        <f>VLOOKUP($AX48&amp;"_"&amp;$CW$14,データシート1!$A:$BS,MATCH($CW$12&amp;"_"&amp;CX$20,データシート1!$A$1:$BS$1,0),0)</f>
        <v>20.399000000000001</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0.88100000000000001</v>
      </c>
      <c r="DC48" s="1081">
        <f>VLOOKUP($AX48&amp;"_"&amp;$CW$14,データシート1!$A:$BS,MATCH($CW$12&amp;"_"&amp;DC$20,データシート1!$A$1:$BS$1,0),0)</f>
        <v>0</v>
      </c>
      <c r="DD48" s="1080">
        <f t="shared" si="11"/>
        <v>21.28</v>
      </c>
      <c r="DE48" s="18"/>
      <c r="DF48" s="138">
        <f>VLOOKUP($AX48&amp;"_"&amp;$DF$14,データシート1!$A:$BS,MATCH($DF$12&amp;"_"&amp;DF$20,データシート1!$A$1:$BS$1,0),0)</f>
        <v>1</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1</v>
      </c>
      <c r="DK48" s="74">
        <f>VLOOKUP($AX48&amp;"_"&amp;$DF$14,データシート1!$A:$BS,MATCH($DF$12&amp;"_"&amp;DK$20,データシート1!$A$1:$BS$1,0),0)</f>
        <v>0</v>
      </c>
      <c r="DL48" s="78">
        <f t="shared" si="12"/>
        <v>2</v>
      </c>
      <c r="DM48" s="18"/>
      <c r="DN48" s="139">
        <f t="shared" si="26"/>
        <v>0.96</v>
      </c>
      <c r="DO48" s="140">
        <f t="shared" si="27"/>
        <v>0</v>
      </c>
      <c r="DP48" s="140">
        <f t="shared" si="29"/>
        <v>0</v>
      </c>
      <c r="DQ48" s="140">
        <f t="shared" si="30"/>
        <v>0</v>
      </c>
      <c r="DR48" s="140">
        <f t="shared" si="31"/>
        <v>0.04</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01693</v>
      </c>
      <c r="AY49" s="20" t="str">
        <f>IF(IFERROR(比較地域マスタ!$Z34,"")=0,"",IFERROR(比較地域マスタ!$Z34,""))</f>
        <v>標津町</v>
      </c>
      <c r="BB49" s="122" t="str">
        <f t="shared" si="0"/>
        <v>01693</v>
      </c>
      <c r="BC49" s="123" t="str">
        <f t="shared" si="0"/>
        <v>標津町</v>
      </c>
      <c r="BD49" s="40">
        <f t="shared" si="14"/>
        <v>66.401940070884933</v>
      </c>
      <c r="BE49" s="40">
        <f t="shared" si="15"/>
        <v>32.678894125659099</v>
      </c>
      <c r="BF49" s="40">
        <f>VLOOKUP($AX49&amp;"_"&amp;$BC$14,データシート1!$A:$BS,MATCH($BC$12&amp;"_"&amp;BF$20,データシート1!$A$1:$BS$1,0),0)</f>
        <v>16.04601130103628</v>
      </c>
      <c r="BG49" s="40">
        <f>VLOOKUP($AX49&amp;"_"&amp;$BC$14,データシート1!$A:$BS,MATCH($BC$12&amp;"_"&amp;BG$20,データシート1!$A$1:$BS$1,0),0)</f>
        <v>0.8904319546067343</v>
      </c>
      <c r="BH49" s="40">
        <f>VLOOKUP($AX49&amp;"_"&amp;$BC$14,データシート1!$A:$BS,MATCH($BC$12&amp;"_"&amp;BH$20,データシート1!$A$1:$BS$1,0),0)</f>
        <v>15.742450870016087</v>
      </c>
      <c r="BI49" s="40">
        <f>VLOOKUP($AX49&amp;"_"&amp;$BC$14,データシート1!$A:$BS,MATCH($BC$12&amp;"_"&amp;BI$20,データシート1!$A$1:$BS$1,0),0)</f>
        <v>6.7520868160848622</v>
      </c>
      <c r="BJ49" s="40">
        <f>VLOOKUP($AX49&amp;"_"&amp;$BC$14,データシート1!$A:$BS,MATCH($BC$12&amp;"_"&amp;BJ$20,データシート1!$A$1:$BS$1,0),0)</f>
        <v>10.544553172532275</v>
      </c>
      <c r="BK49" s="40">
        <f t="shared" si="1"/>
        <v>15.580387626348525</v>
      </c>
      <c r="BL49" s="40">
        <f t="shared" si="2"/>
        <v>15.278319301048114</v>
      </c>
      <c r="BM49" s="40">
        <f>VLOOKUP($AX49&amp;"_"&amp;$BC$14,データシート1!$A:$BS,MATCH($BC$12&amp;"_"&amp;BM$20,データシート1!$A$1:$BS$1,0),0)</f>
        <v>5.3892198742364892</v>
      </c>
      <c r="BN49" s="40">
        <f>VLOOKUP($AX49&amp;"_"&amp;$BC$14,データシート1!$A:$BS,MATCH($BC$12&amp;"_"&amp;BN$20,データシート1!$A$1:$BS$1,0),0)</f>
        <v>9.8890994268116241</v>
      </c>
      <c r="BO49" s="40">
        <f>VLOOKUP($AX49&amp;"_"&amp;$BC$14,データシート1!$A:$BS,MATCH($BC$12&amp;"_"&amp;BO$20,データシート1!$A$1:$BS$1,0),0)</f>
        <v>0.30206832530041061</v>
      </c>
      <c r="BP49" s="40">
        <f>VLOOKUP($AX49&amp;"_"&amp;$BC$14,データシート1!$A:$BS,MATCH($BC$12&amp;"_"&amp;BP$20,データシート1!$A$1:$BS$1,0),0)</f>
        <v>0</v>
      </c>
      <c r="BQ49" s="40">
        <f>VLOOKUP($AX49&amp;"_"&amp;$BC$14,データシート1!$A:$BS,MATCH($BC$12&amp;"_"&amp;BQ$20,データシート1!$A$1:$BS$1,0),0)</f>
        <v>0.84601833026016449</v>
      </c>
      <c r="BR49" s="41">
        <f t="shared" si="3"/>
        <v>66.401940070884933</v>
      </c>
      <c r="BT49" s="134" t="str">
        <f t="shared" si="4"/>
        <v>標津町</v>
      </c>
      <c r="BU49" s="38">
        <f t="shared" si="25"/>
        <v>66.401940070884933</v>
      </c>
      <c r="BV49" s="69">
        <f t="shared" si="16"/>
        <v>0.49213764071914096</v>
      </c>
      <c r="BW49" s="69">
        <f t="shared" si="16"/>
        <v>0.24164973619606528</v>
      </c>
      <c r="BX49" s="69">
        <f t="shared" si="16"/>
        <v>1.3409727993733115E-2</v>
      </c>
      <c r="BY49" s="69">
        <f t="shared" si="16"/>
        <v>0.23707817652934263</v>
      </c>
      <c r="BZ49" s="69">
        <f t="shared" si="16"/>
        <v>0.10168508343094979</v>
      </c>
      <c r="CA49" s="69">
        <f t="shared" si="32"/>
        <v>0.15879887185940392</v>
      </c>
      <c r="CB49" s="69">
        <f t="shared" si="32"/>
        <v>0.23463753633879159</v>
      </c>
      <c r="CC49" s="69">
        <f t="shared" si="32"/>
        <v>0.23008844748720159</v>
      </c>
      <c r="CD49" s="69">
        <f t="shared" si="32"/>
        <v>8.1160578568689815E-2</v>
      </c>
      <c r="CE49" s="69">
        <f t="shared" si="32"/>
        <v>0.14892786891851176</v>
      </c>
      <c r="CF49" s="69">
        <f t="shared" si="32"/>
        <v>4.5490888515900101E-3</v>
      </c>
      <c r="CG49" s="69">
        <f t="shared" si="32"/>
        <v>0</v>
      </c>
      <c r="CH49" s="69">
        <f t="shared" si="32"/>
        <v>1.2740867651713624E-2</v>
      </c>
      <c r="CI49" s="135">
        <f t="shared" si="6"/>
        <v>1</v>
      </c>
      <c r="CK49" s="136" t="str">
        <f t="shared" si="7"/>
        <v>標津町</v>
      </c>
      <c r="CL49" s="137">
        <f t="shared" si="17"/>
        <v>32.678894125659099</v>
      </c>
      <c r="CM49" s="75">
        <f t="shared" si="18"/>
        <v>0</v>
      </c>
      <c r="CN49" s="76">
        <f t="shared" si="19"/>
        <v>16.04601130103628</v>
      </c>
      <c r="CO49" s="75">
        <f t="shared" si="20"/>
        <v>0</v>
      </c>
      <c r="CP49" s="76">
        <f t="shared" si="8"/>
        <v>0.8904319546067343</v>
      </c>
      <c r="CQ49" s="75">
        <f t="shared" si="21"/>
        <v>0</v>
      </c>
      <c r="CR49" s="76">
        <f t="shared" si="9"/>
        <v>15.742450870016087</v>
      </c>
      <c r="CS49" s="75">
        <f t="shared" si="22"/>
        <v>0</v>
      </c>
      <c r="CT49" s="76">
        <f t="shared" si="10"/>
        <v>6.7520868160848622</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下郷町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福島県</v>
      </c>
      <c r="AY4" s="261" t="str">
        <f>年度マスタ!$J4</f>
        <v>下郷町</v>
      </c>
      <c r="AZ4" s="261" t="str">
        <f>年度マスタ!$K4</f>
        <v>07362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07546</v>
      </c>
      <c r="AY13" s="20" t="str">
        <f>IF(IFERROR(比較地域マスタ!$Z6,"")=0,"",IFERROR(比較地域マスタ!$Z6,""))</f>
        <v>双葉町</v>
      </c>
      <c r="BC13" s="960" t="str">
        <f t="shared" ref="BC13:BC59" si="0">AX13</f>
        <v>07546</v>
      </c>
      <c r="BD13" s="123" t="str">
        <f>AY13</f>
        <v>双葉町</v>
      </c>
      <c r="BE13" s="40">
        <f>VLOOKUP($BC13&amp;"_"&amp;$AZ$7,データシート1!$A:$BS,MATCH("cb_"&amp;BE$12,データシート1!$A$1:$BS$1,0),0)</f>
        <v>329.8</v>
      </c>
      <c r="BF13" s="40">
        <f>VLOOKUP($BC13&amp;"_"&amp;$AZ$7,データシート1!$A:$BS,MATCH("cb_"&amp;BF$12,データシート1!$A$1:$BS$1,0),0)</f>
        <v>24981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25310.799999999999</v>
      </c>
      <c r="BL13" s="42"/>
      <c r="BM13" s="960" t="str">
        <f>AX13</f>
        <v>07546</v>
      </c>
      <c r="BN13" s="123" t="str">
        <f>AY13</f>
        <v>双葉町</v>
      </c>
      <c r="BO13" s="40">
        <f>BE13*VLOOKUP(BO$12,別紙!$B$4:$E$10,MATCH("設備利用率",別紙!$B$4:$E$4,0),0)/100*8760/10^3</f>
        <v>395.799576</v>
      </c>
      <c r="BP13" s="40">
        <f>BF13*VLOOKUP(BP$12,別紙!$B$4:$E$10,MATCH("設備利用率",別紙!$B$4:$E$4,0),0)/100*8760/10^3</f>
        <v>33043.867559999999</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33439.667135999996</v>
      </c>
      <c r="BV13" s="42"/>
      <c r="BW13" s="38" t="str">
        <f>AX13</f>
        <v>07546</v>
      </c>
      <c r="BX13" s="38" t="str">
        <f>AY13</f>
        <v>双葉町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11474.86475403009</v>
      </c>
      <c r="BZ13" s="42"/>
      <c r="CA13" s="38" t="str">
        <f>AX13</f>
        <v>07546</v>
      </c>
      <c r="CB13" s="38" t="str">
        <f>AY13</f>
        <v>双葉町</v>
      </c>
      <c r="CC13" s="260">
        <f>BO13/$BY13</f>
        <v>3.449274431413156E-2</v>
      </c>
      <c r="CD13" s="260">
        <f t="shared" ref="CD13:CH28" si="1">BP13/$BY13</f>
        <v>2.8796738147519041</v>
      </c>
      <c r="CE13" s="260">
        <f t="shared" si="1"/>
        <v>0</v>
      </c>
      <c r="CF13" s="260">
        <f t="shared" si="1"/>
        <v>0</v>
      </c>
      <c r="CG13" s="260">
        <f t="shared" si="1"/>
        <v>0</v>
      </c>
      <c r="CH13" s="260">
        <f t="shared" si="1"/>
        <v>0</v>
      </c>
      <c r="CI13" s="260">
        <f>BU13/BY13</f>
        <v>2.9141665590660355</v>
      </c>
      <c r="CK13" s="20" t="str">
        <f>AX13</f>
        <v>07546</v>
      </c>
      <c r="CL13" s="20" t="str">
        <f>AY13</f>
        <v>双葉町</v>
      </c>
      <c r="CM13" s="20">
        <f>VLOOKUP($CK13&amp;"_"&amp;$AZ$7,データシート1!$A:$BS,MATCH("ca_太陽光発電（10kW未満）",データシート1!$A$1:$BS$1,0),0)</f>
        <v>78</v>
      </c>
      <c r="CN13" s="20">
        <f>VLOOKUP($CK13&amp;"_"&amp;$AZ$5,データシート1!$A:$BS,MATCH("ab_家庭",データシート1!$A$1:$BS$1,0),0)</f>
        <v>2187</v>
      </c>
      <c r="CO13" s="260">
        <f>CM13/CN13</f>
        <v>3.5665294924554183E-2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01401</v>
      </c>
      <c r="AY14" s="20" t="str">
        <f>IF(IFERROR(比較地域マスタ!$Z7,"")=0,"",IFERROR(比較地域マスタ!$Z7,""))</f>
        <v>共和町</v>
      </c>
      <c r="BC14" s="960" t="str">
        <f t="shared" si="0"/>
        <v>01401</v>
      </c>
      <c r="BD14" s="123" t="str">
        <f t="shared" ref="BD14:BD60" si="2">AY14</f>
        <v>共和町</v>
      </c>
      <c r="BE14" s="40">
        <f>VLOOKUP($BC14&amp;"_"&amp;$AZ$7,データシート1!$A:$BS,MATCH("cb_"&amp;BE$12,データシート1!$A$1:$BS$1,0),0)</f>
        <v>323.642</v>
      </c>
      <c r="BF14" s="40">
        <f>VLOOKUP($BC14&amp;"_"&amp;$AZ$7,データシート1!$A:$BS,MATCH("cb_"&amp;BF$12,データシート1!$A$1:$BS$1,0),0)</f>
        <v>288.33999999999997</v>
      </c>
      <c r="BG14" s="40">
        <f>VLOOKUP($BC14&amp;"_"&amp;$AZ$7,データシート1!$A:$BS,MATCH("cb_"&amp;BG$12,データシート1!$A$1:$BS$1,0),0)</f>
        <v>19.5</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631.48199999999997</v>
      </c>
      <c r="BL14" s="42"/>
      <c r="BM14" s="960" t="str">
        <f t="shared" ref="BM14:BM60" si="4">AX14</f>
        <v>01401</v>
      </c>
      <c r="BN14" s="123" t="str">
        <f t="shared" ref="BN14:BN60" si="5">AY14</f>
        <v>共和町</v>
      </c>
      <c r="BO14" s="40">
        <f>BE14*VLOOKUP(BO$12,別紙!$B$4:$E$10,MATCH("設備利用率",別紙!$B$4:$E$4,0),0)/100*8760/10^3</f>
        <v>388.40923703999994</v>
      </c>
      <c r="BP14" s="40">
        <f>BF14*VLOOKUP(BP$12,別紙!$B$4:$E$10,MATCH("設備利用率",別紙!$B$4:$E$4,0),0)/100*8760/10^3</f>
        <v>381.4046184</v>
      </c>
      <c r="BQ14" s="40">
        <f>BG14*VLOOKUP(BQ$12,別紙!$B$4:$E$10,MATCH("設備利用率",別紙!$B$4:$E$4,0),0)/100*8760/10^3</f>
        <v>42.36336</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812.17721544000005</v>
      </c>
      <c r="BV14" s="42"/>
      <c r="BW14" s="38" t="str">
        <f t="shared" ref="BW14:BW60" si="7">AX14</f>
        <v>01401</v>
      </c>
      <c r="BX14" s="38" t="str">
        <f t="shared" ref="BX14:BX60" si="8">AY14</f>
        <v>共和町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24528.158912195999</v>
      </c>
      <c r="BZ14" s="42"/>
      <c r="CA14" s="38" t="str">
        <f t="shared" ref="CA14:CA60" si="9">AX14</f>
        <v>01401</v>
      </c>
      <c r="CB14" s="38" t="str">
        <f t="shared" ref="CB14:CB60" si="10">AY14</f>
        <v>共和町</v>
      </c>
      <c r="CC14" s="260">
        <f t="shared" ref="CC14:CC60" si="11">BO14/$BY14</f>
        <v>1.5835238120822569E-2</v>
      </c>
      <c r="CD14" s="260">
        <f t="shared" si="1"/>
        <v>1.5549663542433929E-2</v>
      </c>
      <c r="CE14" s="260">
        <f t="shared" si="1"/>
        <v>1.7271316673888599E-3</v>
      </c>
      <c r="CF14" s="260">
        <f t="shared" si="1"/>
        <v>0</v>
      </c>
      <c r="CG14" s="260">
        <f t="shared" si="1"/>
        <v>0</v>
      </c>
      <c r="CH14" s="260">
        <f t="shared" si="1"/>
        <v>0</v>
      </c>
      <c r="CI14" s="260">
        <f t="shared" ref="CI14:CI60" si="12">BU14/BY14</f>
        <v>3.3112033330645364E-2</v>
      </c>
      <c r="CK14" s="20" t="str">
        <f t="shared" ref="CK14:CK60" si="13">AX14</f>
        <v>01401</v>
      </c>
      <c r="CL14" s="20" t="str">
        <f t="shared" ref="CL14:CL60" si="14">AY14</f>
        <v>共和町</v>
      </c>
      <c r="CM14" s="20">
        <f>VLOOKUP($CK14&amp;"_"&amp;$AZ$7,データシート1!$A:$BS,MATCH("ca_太陽光発電（10kW未満）",データシート1!$A$1:$BS$1,0),0)</f>
        <v>53</v>
      </c>
      <c r="CN14" s="20">
        <f>VLOOKUP($CK14&amp;"_"&amp;$AZ$5,データシート1!$A:$BS,MATCH("ab_家庭",データシート1!$A$1:$BS$1,0),0)</f>
        <v>2801</v>
      </c>
      <c r="CO14" s="260">
        <f t="shared" ref="CO14:CO60" si="15">CM14/CN14</f>
        <v>1.8921813637986434E-2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39411</v>
      </c>
      <c r="AY15" s="20" t="str">
        <f>IF(IFERROR(比較地域マスタ!$Z8,"")=0,"",IFERROR(比較地域マスタ!$Z8,""))</f>
        <v>津野町</v>
      </c>
      <c r="BC15" s="960" t="str">
        <f t="shared" si="0"/>
        <v>39411</v>
      </c>
      <c r="BD15" s="123" t="str">
        <f t="shared" si="2"/>
        <v>津野町</v>
      </c>
      <c r="BE15" s="40">
        <f>VLOOKUP($BC15&amp;"_"&amp;$AZ$7,データシート1!$A:$BS,MATCH("cb_"&amp;BE$12,データシート1!$A$1:$BS$1,0),0)</f>
        <v>809.02800000000002</v>
      </c>
      <c r="BF15" s="40">
        <f>VLOOKUP($BC15&amp;"_"&amp;$AZ$7,データシート1!$A:$BS,MATCH("cb_"&amp;BF$12,データシート1!$A$1:$BS$1,0),0)</f>
        <v>2457.652</v>
      </c>
      <c r="BG15" s="40">
        <f>VLOOKUP($BC15&amp;"_"&amp;$AZ$7,データシート1!$A:$BS,MATCH("cb_"&amp;BG$12,データシート1!$A$1:$BS$1,0),0)</f>
        <v>20000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23266.68</v>
      </c>
      <c r="BL15" s="42"/>
      <c r="BM15" s="960" t="str">
        <f t="shared" si="4"/>
        <v>39411</v>
      </c>
      <c r="BN15" s="123" t="str">
        <f t="shared" si="5"/>
        <v>津野町</v>
      </c>
      <c r="BO15" s="40">
        <f>BE15*VLOOKUP(BO$12,別紙!$B$4:$E$10,MATCH("設備利用率",別紙!$B$4:$E$4,0),0)/100*8760/10^3</f>
        <v>970.93068335999999</v>
      </c>
      <c r="BP15" s="40">
        <f>BF15*VLOOKUP(BP$12,別紙!$B$4:$E$10,MATCH("設備利用率",別紙!$B$4:$E$4,0),0)/100*8760/10^3</f>
        <v>3250.8837595200002</v>
      </c>
      <c r="BQ15" s="40">
        <f>BG15*VLOOKUP(BQ$12,別紙!$B$4:$E$10,MATCH("設備利用率",別紙!$B$4:$E$4,0),0)/100*8760/10^3</f>
        <v>43449.599999999999</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47671.414442879999</v>
      </c>
      <c r="BV15" s="42"/>
      <c r="BW15" s="38" t="str">
        <f t="shared" si="7"/>
        <v>39411</v>
      </c>
      <c r="BX15" s="38" t="str">
        <f t="shared" si="8"/>
        <v>津野町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21546.267814023002</v>
      </c>
      <c r="BZ15" s="42"/>
      <c r="CA15" s="38" t="str">
        <f t="shared" si="9"/>
        <v>39411</v>
      </c>
      <c r="CB15" s="38" t="str">
        <f t="shared" si="10"/>
        <v>津野町</v>
      </c>
      <c r="CC15" s="260">
        <f t="shared" si="11"/>
        <v>4.5062592358946135E-2</v>
      </c>
      <c r="CD15" s="260">
        <f t="shared" si="1"/>
        <v>0.15087920504748487</v>
      </c>
      <c r="CE15" s="260">
        <f t="shared" si="1"/>
        <v>2.0165719824442916</v>
      </c>
      <c r="CF15" s="260">
        <f t="shared" si="1"/>
        <v>0</v>
      </c>
      <c r="CG15" s="260">
        <f t="shared" si="1"/>
        <v>0</v>
      </c>
      <c r="CH15" s="260">
        <f t="shared" si="1"/>
        <v>0</v>
      </c>
      <c r="CI15" s="260">
        <f t="shared" si="12"/>
        <v>2.2125137798507226</v>
      </c>
      <c r="CK15" s="20" t="str">
        <f t="shared" si="13"/>
        <v>39411</v>
      </c>
      <c r="CL15" s="20" t="str">
        <f t="shared" si="14"/>
        <v>津野町</v>
      </c>
      <c r="CM15" s="20">
        <f>VLOOKUP($CK15&amp;"_"&amp;$AZ$7,データシート1!$A:$BS,MATCH("ca_太陽光発電（10kW未満）",データシート1!$A$1:$BS$1,0),0)</f>
        <v>159</v>
      </c>
      <c r="CN15" s="20">
        <f>VLOOKUP($CK15&amp;"_"&amp;$AZ$5,データシート1!$A:$BS,MATCH("ab_家庭",データシート1!$A$1:$BS$1,0),0)</f>
        <v>2656</v>
      </c>
      <c r="CO15" s="260">
        <f t="shared" si="15"/>
        <v>5.9864457831325303E-2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01641</v>
      </c>
      <c r="AY16" s="20" t="str">
        <f>IF(IFERROR(比較地域マスタ!$Z9,"")=0,"",IFERROR(比較地域マスタ!$Z9,""))</f>
        <v>大樹町</v>
      </c>
      <c r="BC16" s="960" t="str">
        <f t="shared" si="0"/>
        <v>01641</v>
      </c>
      <c r="BD16" s="123" t="str">
        <f t="shared" si="2"/>
        <v>大樹町</v>
      </c>
      <c r="BE16" s="40">
        <f>VLOOKUP($BC16&amp;"_"&amp;$AZ$7,データシート1!$A:$BS,MATCH("cb_"&amp;BE$12,データシート1!$A$1:$BS$1,0),0)</f>
        <v>552.46199999999999</v>
      </c>
      <c r="BF16" s="40">
        <f>VLOOKUP($BC16&amp;"_"&amp;$AZ$7,データシート1!$A:$BS,MATCH("cb_"&amp;BF$12,データシート1!$A$1:$BS$1,0),0)</f>
        <v>11397.5</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450</v>
      </c>
      <c r="BK16" s="40">
        <f t="shared" si="3"/>
        <v>12399.962</v>
      </c>
      <c r="BL16" s="42"/>
      <c r="BM16" s="960" t="str">
        <f t="shared" si="4"/>
        <v>01641</v>
      </c>
      <c r="BN16" s="123" t="str">
        <f t="shared" si="5"/>
        <v>大樹町</v>
      </c>
      <c r="BO16" s="40">
        <f>BE16*VLOOKUP(BO$12,別紙!$B$4:$E$10,MATCH("設備利用率",別紙!$B$4:$E$4,0),0)/100*8760/10^3</f>
        <v>663.02069543999994</v>
      </c>
      <c r="BP16" s="40">
        <f>BF16*VLOOKUP(BP$12,別紙!$B$4:$E$10,MATCH("設備利用率",別紙!$B$4:$E$4,0),0)/100*8760/10^3</f>
        <v>15076.1571</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3153.6</v>
      </c>
      <c r="BU16" s="40">
        <f t="shared" si="6"/>
        <v>18892.777795440001</v>
      </c>
      <c r="BV16" s="42"/>
      <c r="BW16" s="38" t="str">
        <f t="shared" si="7"/>
        <v>01641</v>
      </c>
      <c r="BX16" s="38" t="str">
        <f t="shared" si="8"/>
        <v>大樹町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38758.206267948532</v>
      </c>
      <c r="BZ16" s="42"/>
      <c r="CA16" s="38" t="str">
        <f t="shared" si="9"/>
        <v>01641</v>
      </c>
      <c r="CB16" s="38" t="str">
        <f t="shared" si="10"/>
        <v>大樹町</v>
      </c>
      <c r="CC16" s="260">
        <f t="shared" si="11"/>
        <v>1.7106588753264654E-2</v>
      </c>
      <c r="CD16" s="260">
        <f t="shared" si="1"/>
        <v>0.38897974265819862</v>
      </c>
      <c r="CE16" s="260">
        <f t="shared" si="1"/>
        <v>0</v>
      </c>
      <c r="CF16" s="260">
        <f t="shared" si="1"/>
        <v>0</v>
      </c>
      <c r="CG16" s="260">
        <f t="shared" si="1"/>
        <v>0</v>
      </c>
      <c r="CH16" s="260">
        <f t="shared" si="1"/>
        <v>8.1365994550885584E-2</v>
      </c>
      <c r="CI16" s="260">
        <f t="shared" si="12"/>
        <v>0.48745232596234889</v>
      </c>
      <c r="CK16" s="20" t="str">
        <f t="shared" si="13"/>
        <v>01641</v>
      </c>
      <c r="CL16" s="20" t="str">
        <f t="shared" si="14"/>
        <v>大樹町</v>
      </c>
      <c r="CM16" s="20">
        <f>VLOOKUP($CK16&amp;"_"&amp;$AZ$7,データシート1!$A:$BS,MATCH("ca_太陽光発電（10kW未満）",データシート1!$A$1:$BS$1,0),0)</f>
        <v>96</v>
      </c>
      <c r="CN16" s="20">
        <f>VLOOKUP($CK16&amp;"_"&amp;$AZ$5,データシート1!$A:$BS,MATCH("ab_家庭",データシート1!$A$1:$BS$1,0),0)</f>
        <v>2738</v>
      </c>
      <c r="CO16" s="260">
        <f t="shared" si="15"/>
        <v>3.5062089116143169E-2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01663</v>
      </c>
      <c r="AY17" s="20" t="str">
        <f>IF(IFERROR(比較地域マスタ!$Z10,"")=0,"",IFERROR(比較地域マスタ!$Z10,""))</f>
        <v>浜中町</v>
      </c>
      <c r="BC17" s="960" t="str">
        <f t="shared" si="0"/>
        <v>01663</v>
      </c>
      <c r="BD17" s="123" t="str">
        <f t="shared" si="2"/>
        <v>浜中町</v>
      </c>
      <c r="BE17" s="40">
        <f>VLOOKUP($BC17&amp;"_"&amp;$AZ$7,データシート1!$A:$BS,MATCH("cb_"&amp;BE$12,データシート1!$A$1:$BS$1,0),0)</f>
        <v>1257.8640000000009</v>
      </c>
      <c r="BF17" s="40">
        <f>VLOOKUP($BC17&amp;"_"&amp;$AZ$7,データシート1!$A:$BS,MATCH("cb_"&amp;BF$12,データシート1!$A$1:$BS$1,0),0)</f>
        <v>10690.5</v>
      </c>
      <c r="BG17" s="40">
        <f>VLOOKUP($BC17&amp;"_"&amp;$AZ$7,データシート1!$A:$BS,MATCH("cb_"&amp;BG$12,データシート1!$A$1:$BS$1,0),0)</f>
        <v>1655.4</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49</v>
      </c>
      <c r="BK17" s="40">
        <f t="shared" si="3"/>
        <v>13652.764000000001</v>
      </c>
      <c r="BL17" s="42"/>
      <c r="BM17" s="960" t="str">
        <f t="shared" si="4"/>
        <v>01663</v>
      </c>
      <c r="BN17" s="123" t="str">
        <f t="shared" si="5"/>
        <v>浜中町</v>
      </c>
      <c r="BO17" s="40">
        <f>BE17*VLOOKUP(BO$12,別紙!$B$4:$E$10,MATCH("設備利用率",別紙!$B$4:$E$4,0),0)/100*8760/10^3</f>
        <v>1509.587743680001</v>
      </c>
      <c r="BP17" s="40">
        <f>BF17*VLOOKUP(BP$12,別紙!$B$4:$E$10,MATCH("設備利用率",別紙!$B$4:$E$4,0),0)/100*8760/10^3</f>
        <v>14140.965779999999</v>
      </c>
      <c r="BQ17" s="40">
        <f>BG17*VLOOKUP(BQ$12,別紙!$B$4:$E$10,MATCH("設備利用率",別紙!$B$4:$E$4,0),0)/100*8760/10^3</f>
        <v>3596.3233920000002</v>
      </c>
      <c r="BR17" s="40">
        <f>BH17*VLOOKUP(BR$12,別紙!$B$4:$E$10,MATCH("設備利用率",別紙!$B$4:$E$4,0),0)/100*8760/10^3</f>
        <v>0</v>
      </c>
      <c r="BS17" s="40">
        <f>BI17*VLOOKUP(BS$12,別紙!$B$4:$E$10,MATCH("設備利用率",別紙!$B$4:$E$4,0),0)/100*8760/10^3</f>
        <v>0</v>
      </c>
      <c r="BT17" s="40">
        <f>BJ17*VLOOKUP(BT$12,別紙!$B$4:$E$10,MATCH("設備利用率",別紙!$B$4:$E$4,0),0)/100*8760/10^3</f>
        <v>343.392</v>
      </c>
      <c r="BU17" s="40">
        <f t="shared" si="6"/>
        <v>19590.268915679997</v>
      </c>
      <c r="BV17" s="42"/>
      <c r="BW17" s="38" t="str">
        <f t="shared" si="7"/>
        <v>01663</v>
      </c>
      <c r="BX17" s="38" t="str">
        <f t="shared" si="8"/>
        <v>浜中町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53175.647430563135</v>
      </c>
      <c r="BZ17" s="42"/>
      <c r="CA17" s="38" t="str">
        <f t="shared" si="9"/>
        <v>01663</v>
      </c>
      <c r="CB17" s="38" t="str">
        <f t="shared" si="10"/>
        <v>浜中町</v>
      </c>
      <c r="CC17" s="260">
        <f t="shared" si="11"/>
        <v>2.8388704540950323E-2</v>
      </c>
      <c r="CD17" s="260">
        <f t="shared" si="1"/>
        <v>0.26592935795403899</v>
      </c>
      <c r="CE17" s="260">
        <f t="shared" si="1"/>
        <v>6.7631022202335883E-2</v>
      </c>
      <c r="CF17" s="260">
        <f t="shared" si="1"/>
        <v>0</v>
      </c>
      <c r="CG17" s="260">
        <f t="shared" si="1"/>
        <v>0</v>
      </c>
      <c r="CH17" s="260">
        <f t="shared" si="1"/>
        <v>6.4576928837284386E-3</v>
      </c>
      <c r="CI17" s="260">
        <f t="shared" si="12"/>
        <v>0.36840677758105361</v>
      </c>
      <c r="CK17" s="20" t="str">
        <f t="shared" si="13"/>
        <v>01663</v>
      </c>
      <c r="CL17" s="20" t="str">
        <f t="shared" si="14"/>
        <v>浜中町</v>
      </c>
      <c r="CM17" s="20">
        <f>VLOOKUP($CK17&amp;"_"&amp;$AZ$7,データシート1!$A:$BS,MATCH("ca_太陽光発電（10kW未満）",データシート1!$A$1:$BS$1,0),0)</f>
        <v>167</v>
      </c>
      <c r="CN17" s="20">
        <f>VLOOKUP($CK17&amp;"_"&amp;$AZ$5,データシート1!$A:$BS,MATCH("ab_家庭",データシート1!$A$1:$BS$1,0),0)</f>
        <v>2449</v>
      </c>
      <c r="CO17" s="260">
        <f t="shared" si="15"/>
        <v>6.8191098407513265E-2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05363</v>
      </c>
      <c r="AY18" s="20" t="str">
        <f>IF(IFERROR(比較地域マスタ!$Z11,"")=0,"",IFERROR(比較地域マスタ!$Z11,""))</f>
        <v>八郎潟町</v>
      </c>
      <c r="BC18" s="960" t="str">
        <f t="shared" si="0"/>
        <v>05363</v>
      </c>
      <c r="BD18" s="123" t="str">
        <f t="shared" si="2"/>
        <v>八郎潟町</v>
      </c>
      <c r="BE18" s="40">
        <f>VLOOKUP($BC18&amp;"_"&amp;$AZ$7,データシート1!$A:$BS,MATCH("cb_"&amp;BE$12,データシート1!$A$1:$BS$1,0),0)</f>
        <v>305.40000000000003</v>
      </c>
      <c r="BF18" s="40">
        <f>VLOOKUP($BC18&amp;"_"&amp;$AZ$7,データシート1!$A:$BS,MATCH("cb_"&amp;BF$12,データシート1!$A$1:$BS$1,0),0)</f>
        <v>197.7</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503.1</v>
      </c>
      <c r="BL18" s="42"/>
      <c r="BM18" s="960" t="str">
        <f t="shared" si="4"/>
        <v>05363</v>
      </c>
      <c r="BN18" s="123" t="str">
        <f t="shared" si="5"/>
        <v>八郎潟町</v>
      </c>
      <c r="BO18" s="40">
        <f>BE18*VLOOKUP(BO$12,別紙!$B$4:$E$10,MATCH("設備利用率",別紙!$B$4:$E$4,0),0)/100*8760/10^3</f>
        <v>366.51664800000003</v>
      </c>
      <c r="BP18" s="40">
        <f>BF18*VLOOKUP(BP$12,別紙!$B$4:$E$10,MATCH("設備利用率",別紙!$B$4:$E$4,0),0)/100*8760/10^3</f>
        <v>261.50965200000002</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628.02629999999999</v>
      </c>
      <c r="BV18" s="42"/>
      <c r="BW18" s="38" t="str">
        <f t="shared" si="7"/>
        <v>05363</v>
      </c>
      <c r="BX18" s="38" t="str">
        <f t="shared" si="8"/>
        <v>八郎潟町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26160.12899947706</v>
      </c>
      <c r="BZ18" s="42"/>
      <c r="CA18" s="38" t="str">
        <f t="shared" si="9"/>
        <v>05363</v>
      </c>
      <c r="CB18" s="38" t="str">
        <f t="shared" si="10"/>
        <v>八郎潟町</v>
      </c>
      <c r="CC18" s="260">
        <f t="shared" si="11"/>
        <v>1.4010506141132816E-2</v>
      </c>
      <c r="CD18" s="260">
        <f t="shared" si="1"/>
        <v>9.9964970358222462E-3</v>
      </c>
      <c r="CE18" s="260">
        <f t="shared" si="1"/>
        <v>0</v>
      </c>
      <c r="CF18" s="260">
        <f t="shared" si="1"/>
        <v>0</v>
      </c>
      <c r="CG18" s="260">
        <f t="shared" si="1"/>
        <v>0</v>
      </c>
      <c r="CH18" s="260">
        <f t="shared" si="1"/>
        <v>0</v>
      </c>
      <c r="CI18" s="260">
        <f t="shared" si="12"/>
        <v>2.4007003176955061E-2</v>
      </c>
      <c r="CK18" s="20" t="str">
        <f t="shared" si="13"/>
        <v>05363</v>
      </c>
      <c r="CL18" s="20" t="str">
        <f t="shared" si="14"/>
        <v>八郎潟町</v>
      </c>
      <c r="CM18" s="20">
        <f>VLOOKUP($CK18&amp;"_"&amp;$AZ$7,データシート1!$A:$BS,MATCH("ca_太陽光発電（10kW未満）",データシート1!$A$1:$BS$1,0),0)</f>
        <v>63</v>
      </c>
      <c r="CN18" s="20">
        <f>VLOOKUP($CK18&amp;"_"&amp;$AZ$5,データシート1!$A:$BS,MATCH("ab_家庭",データシート1!$A$1:$BS$1,0),0)</f>
        <v>2447</v>
      </c>
      <c r="CO18" s="260">
        <f t="shared" si="15"/>
        <v>2.5745811197384554E-2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03506</v>
      </c>
      <c r="AY19" s="20" t="str">
        <f>IF(IFERROR(比較地域マスタ!$Z12,"")=0,"",IFERROR(比較地域マスタ!$Z12,""))</f>
        <v>九戸村</v>
      </c>
      <c r="BC19" s="960" t="str">
        <f t="shared" si="0"/>
        <v>03506</v>
      </c>
      <c r="BD19" s="123" t="str">
        <f t="shared" si="2"/>
        <v>九戸村</v>
      </c>
      <c r="BE19" s="40">
        <f>VLOOKUP($BC19&amp;"_"&amp;$AZ$7,データシート1!$A:$BS,MATCH("cb_"&amp;BE$12,データシート1!$A$1:$BS$1,0),0)</f>
        <v>545.69999999999982</v>
      </c>
      <c r="BF19" s="40">
        <f>VLOOKUP($BC19&amp;"_"&amp;$AZ$7,データシート1!$A:$BS,MATCH("cb_"&amp;BF$12,データシート1!$A$1:$BS$1,0),0)</f>
        <v>1148.0999999999999</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1693.7999999999997</v>
      </c>
      <c r="BL19" s="42"/>
      <c r="BM19" s="960" t="str">
        <f t="shared" si="4"/>
        <v>03506</v>
      </c>
      <c r="BN19" s="123" t="str">
        <f t="shared" si="5"/>
        <v>九戸村</v>
      </c>
      <c r="BO19" s="40">
        <f>BE19*VLOOKUP(BO$12,別紙!$B$4:$E$10,MATCH("設備利用率",別紙!$B$4:$E$4,0),0)/100*8760/10^3</f>
        <v>654.90548399999977</v>
      </c>
      <c r="BP19" s="40">
        <f>BF19*VLOOKUP(BP$12,別紙!$B$4:$E$10,MATCH("設備利用率",別紙!$B$4:$E$4,0),0)/100*8760/10^3</f>
        <v>1518.6607559999998</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2173.5662399999997</v>
      </c>
      <c r="BV19" s="42"/>
      <c r="BW19" s="38" t="str">
        <f t="shared" si="7"/>
        <v>03506</v>
      </c>
      <c r="BX19" s="38" t="str">
        <f t="shared" si="8"/>
        <v>九戸村</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29137.961197176843</v>
      </c>
      <c r="BZ19" s="42"/>
      <c r="CA19" s="38" t="str">
        <f t="shared" si="9"/>
        <v>03506</v>
      </c>
      <c r="CB19" s="38" t="str">
        <f t="shared" si="10"/>
        <v>九戸村</v>
      </c>
      <c r="CC19" s="260">
        <f t="shared" si="11"/>
        <v>2.2476022929958914E-2</v>
      </c>
      <c r="CD19" s="260">
        <f t="shared" si="1"/>
        <v>5.2119664300573708E-2</v>
      </c>
      <c r="CE19" s="260">
        <f t="shared" si="1"/>
        <v>0</v>
      </c>
      <c r="CF19" s="260">
        <f t="shared" si="1"/>
        <v>0</v>
      </c>
      <c r="CG19" s="260">
        <f t="shared" si="1"/>
        <v>0</v>
      </c>
      <c r="CH19" s="260">
        <f t="shared" si="1"/>
        <v>0</v>
      </c>
      <c r="CI19" s="260">
        <f t="shared" si="12"/>
        <v>7.4595687230532629E-2</v>
      </c>
      <c r="CK19" s="20" t="str">
        <f t="shared" si="13"/>
        <v>03506</v>
      </c>
      <c r="CL19" s="20" t="str">
        <f t="shared" si="14"/>
        <v>九戸村</v>
      </c>
      <c r="CM19" s="20">
        <f>VLOOKUP($CK19&amp;"_"&amp;$AZ$7,データシート1!$A:$BS,MATCH("ca_太陽光発電（10kW未満）",データシート1!$A$1:$BS$1,0),0)</f>
        <v>112</v>
      </c>
      <c r="CN19" s="20">
        <f>VLOOKUP($CK19&amp;"_"&amp;$AZ$5,データシート1!$A:$BS,MATCH("ab_家庭",データシート1!$A$1:$BS$1,0),0)</f>
        <v>2156</v>
      </c>
      <c r="CO19" s="260">
        <f t="shared" si="15"/>
        <v>5.1948051948051951E-2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46502</v>
      </c>
      <c r="AY20" s="20" t="str">
        <f>IF(IFERROR(比較地域マスタ!$Z13,"")=0,"",IFERROR(比較地域マスタ!$Z13,""))</f>
        <v>南種子町</v>
      </c>
      <c r="BC20" s="960" t="str">
        <f t="shared" si="0"/>
        <v>46502</v>
      </c>
      <c r="BD20" s="123" t="str">
        <f t="shared" si="2"/>
        <v>南種子町</v>
      </c>
      <c r="BE20" s="40">
        <f>VLOOKUP($BC20&amp;"_"&amp;$AZ$7,データシート1!$A:$BS,MATCH("cb_"&amp;BE$12,データシート1!$A$1:$BS$1,0),0)</f>
        <v>565.01</v>
      </c>
      <c r="BF20" s="40">
        <f>VLOOKUP($BC20&amp;"_"&amp;$AZ$7,データシート1!$A:$BS,MATCH("cb_"&amp;BF$12,データシート1!$A$1:$BS$1,0),0)</f>
        <v>3855.0999999999995</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4420.1099999999997</v>
      </c>
      <c r="BL20" s="42"/>
      <c r="BM20" s="960" t="str">
        <f t="shared" si="4"/>
        <v>46502</v>
      </c>
      <c r="BN20" s="123" t="str">
        <f t="shared" si="5"/>
        <v>南種子町</v>
      </c>
      <c r="BO20" s="40">
        <f>BE20*VLOOKUP(BO$12,別紙!$B$4:$E$10,MATCH("設備利用率",別紙!$B$4:$E$4,0),0)/100*8760/10^3</f>
        <v>678.07980120000002</v>
      </c>
      <c r="BP20" s="40">
        <f>BF20*VLOOKUP(BP$12,別紙!$B$4:$E$10,MATCH("設備利用率",別紙!$B$4:$E$4,0),0)/100*8760/10^3</f>
        <v>5099.3720759999987</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5777.4518771999992</v>
      </c>
      <c r="BV20" s="42"/>
      <c r="BW20" s="38" t="str">
        <f t="shared" si="7"/>
        <v>46502</v>
      </c>
      <c r="BX20" s="38" t="str">
        <f t="shared" si="8"/>
        <v>南種子町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28084.075211348805</v>
      </c>
      <c r="BZ20" s="42"/>
      <c r="CA20" s="38" t="str">
        <f t="shared" si="9"/>
        <v>46502</v>
      </c>
      <c r="CB20" s="38" t="str">
        <f t="shared" si="10"/>
        <v>南種子町</v>
      </c>
      <c r="CC20" s="260">
        <f t="shared" si="11"/>
        <v>2.4144636990787834E-2</v>
      </c>
      <c r="CD20" s="260">
        <f t="shared" si="1"/>
        <v>0.18157521789926473</v>
      </c>
      <c r="CE20" s="260">
        <f t="shared" si="1"/>
        <v>0</v>
      </c>
      <c r="CF20" s="260">
        <f t="shared" si="1"/>
        <v>0</v>
      </c>
      <c r="CG20" s="260">
        <f t="shared" si="1"/>
        <v>0</v>
      </c>
      <c r="CH20" s="260">
        <f t="shared" si="1"/>
        <v>0</v>
      </c>
      <c r="CI20" s="260">
        <f t="shared" si="12"/>
        <v>0.20571985489005259</v>
      </c>
      <c r="CK20" s="20" t="str">
        <f t="shared" si="13"/>
        <v>46502</v>
      </c>
      <c r="CL20" s="20" t="str">
        <f t="shared" si="14"/>
        <v>南種子町</v>
      </c>
      <c r="CM20" s="20">
        <f>VLOOKUP($CK20&amp;"_"&amp;$AZ$7,データシート1!$A:$BS,MATCH("ca_太陽光発電（10kW未満）",データシート1!$A$1:$BS$1,0),0)</f>
        <v>113</v>
      </c>
      <c r="CN20" s="20">
        <f>VLOOKUP($CK20&amp;"_"&amp;$AZ$5,データシート1!$A:$BS,MATCH("ab_家庭",データシート1!$A$1:$BS$1,0),0)</f>
        <v>2935</v>
      </c>
      <c r="CO20" s="260">
        <f t="shared" si="15"/>
        <v>3.8500851788756389E-2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02307</v>
      </c>
      <c r="AY21" s="20" t="str">
        <f>IF(IFERROR(比較地域マスタ!$Z14,"")=0,"",IFERROR(比較地域マスタ!$Z14,""))</f>
        <v>外ヶ浜町</v>
      </c>
      <c r="BC21" s="960" t="str">
        <f t="shared" si="0"/>
        <v>02307</v>
      </c>
      <c r="BD21" s="123" t="str">
        <f t="shared" si="2"/>
        <v>外ヶ浜町</v>
      </c>
      <c r="BE21" s="40">
        <f>VLOOKUP($BC21&amp;"_"&amp;$AZ$7,データシート1!$A:$BS,MATCH("cb_"&amp;BE$12,データシート1!$A$1:$BS$1,0),0)</f>
        <v>127.70000000000002</v>
      </c>
      <c r="BF21" s="40">
        <f>VLOOKUP($BC21&amp;"_"&amp;$AZ$7,データシート1!$A:$BS,MATCH("cb_"&amp;BF$12,データシート1!$A$1:$BS$1,0),0)</f>
        <v>99</v>
      </c>
      <c r="BG21" s="40">
        <f>VLOOKUP($BC21&amp;"_"&amp;$AZ$7,データシート1!$A:$BS,MATCH("cb_"&amp;BG$12,データシート1!$A$1:$BS$1,0),0)</f>
        <v>6139</v>
      </c>
      <c r="BH21" s="40">
        <f>VLOOKUP($BC21&amp;"_"&amp;$AZ$7,データシート1!$A:$BS,MATCH("cb_"&amp;BH$12,データシート1!$A$1:$BS$1,0),0)</f>
        <v>24</v>
      </c>
      <c r="BI21" s="40">
        <f>VLOOKUP($BC21&amp;"_"&amp;$AZ$7,データシート1!$A:$BS,MATCH("cb_"&amp;BI$12,データシート1!$A$1:$BS$1,0),0)</f>
        <v>0</v>
      </c>
      <c r="BJ21" s="40">
        <f>VLOOKUP($BC21&amp;"_"&amp;$AZ$7,データシート1!$A:$BS,MATCH("cb_"&amp;BJ$12,データシート1!$A$1:$BS$1,0),0)</f>
        <v>0</v>
      </c>
      <c r="BK21" s="40">
        <f t="shared" si="3"/>
        <v>6389.7</v>
      </c>
      <c r="BL21" s="42"/>
      <c r="BM21" s="960" t="str">
        <f t="shared" si="4"/>
        <v>02307</v>
      </c>
      <c r="BN21" s="123" t="str">
        <f t="shared" si="5"/>
        <v>外ヶ浜町</v>
      </c>
      <c r="BO21" s="40">
        <f>BE21*VLOOKUP(BO$12,別紙!$B$4:$E$10,MATCH("設備利用率",別紙!$B$4:$E$4,0),0)/100*8760/10^3</f>
        <v>153.25532400000003</v>
      </c>
      <c r="BP21" s="40">
        <f>BF21*VLOOKUP(BP$12,別紙!$B$4:$E$10,MATCH("設備利用率",別紙!$B$4:$E$4,0),0)/100*8760/10^3</f>
        <v>130.95323999999997</v>
      </c>
      <c r="BQ21" s="40">
        <f>BG21*VLOOKUP(BQ$12,別紙!$B$4:$E$10,MATCH("設備利用率",別紙!$B$4:$E$4,0),0)/100*8760/10^3</f>
        <v>13336.854720000003</v>
      </c>
      <c r="BR21" s="40">
        <f>BH21*VLOOKUP(BR$12,別紙!$B$4:$E$10,MATCH("設備利用率",別紙!$B$4:$E$4,0),0)/100*8760/10^3</f>
        <v>126.14400000000001</v>
      </c>
      <c r="BS21" s="40">
        <f>BI21*VLOOKUP(BS$12,別紙!$B$4:$E$10,MATCH("設備利用率",別紙!$B$4:$E$4,0),0)/100*8760/10^3</f>
        <v>0</v>
      </c>
      <c r="BT21" s="40">
        <f>BJ21*VLOOKUP(BT$12,別紙!$B$4:$E$10,MATCH("設備利用率",別紙!$B$4:$E$4,0),0)/100*8760/10^3</f>
        <v>0</v>
      </c>
      <c r="BU21" s="40">
        <f t="shared" si="6"/>
        <v>13747.207284000004</v>
      </c>
      <c r="BV21" s="42"/>
      <c r="BW21" s="38" t="str">
        <f t="shared" si="7"/>
        <v>02307</v>
      </c>
      <c r="BX21" s="38" t="str">
        <f t="shared" si="8"/>
        <v>外ヶ浜町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28789.264997948445</v>
      </c>
      <c r="BZ21" s="42"/>
      <c r="CA21" s="38" t="str">
        <f t="shared" si="9"/>
        <v>02307</v>
      </c>
      <c r="CB21" s="38" t="str">
        <f t="shared" si="10"/>
        <v>外ヶ浜町</v>
      </c>
      <c r="CC21" s="260">
        <f t="shared" si="11"/>
        <v>5.3233496586634352E-3</v>
      </c>
      <c r="CD21" s="260">
        <f t="shared" si="1"/>
        <v>4.5486829903205878E-3</v>
      </c>
      <c r="CE21" s="260">
        <f t="shared" si="1"/>
        <v>0.46325790953504375</v>
      </c>
      <c r="CF21" s="260">
        <f t="shared" si="1"/>
        <v>4.3816332236682378E-3</v>
      </c>
      <c r="CG21" s="260">
        <f t="shared" si="1"/>
        <v>0</v>
      </c>
      <c r="CH21" s="260">
        <f t="shared" si="1"/>
        <v>0</v>
      </c>
      <c r="CI21" s="260">
        <f t="shared" si="12"/>
        <v>0.47751157540769607</v>
      </c>
      <c r="CK21" s="20" t="str">
        <f t="shared" si="13"/>
        <v>02307</v>
      </c>
      <c r="CL21" s="20" t="str">
        <f t="shared" si="14"/>
        <v>外ヶ浜町</v>
      </c>
      <c r="CM21" s="20">
        <f>VLOOKUP($CK21&amp;"_"&amp;$AZ$7,データシート1!$A:$BS,MATCH("ca_太陽光発電（10kW未満）",データシート1!$A$1:$BS$1,0),0)</f>
        <v>24</v>
      </c>
      <c r="CN21" s="20">
        <f>VLOOKUP($CK21&amp;"_"&amp;$AZ$5,データシート1!$A:$BS,MATCH("ab_家庭",データシート1!$A$1:$BS$1,0),0)</f>
        <v>2761</v>
      </c>
      <c r="CO21" s="260">
        <f t="shared" si="15"/>
        <v>8.6925027164070981E-3</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07482</v>
      </c>
      <c r="AY22" s="20" t="str">
        <f>IF(IFERROR(比較地域マスタ!$Z15,"")=0,"",IFERROR(比較地域マスタ!$Z15,""))</f>
        <v>矢祭町</v>
      </c>
      <c r="BC22" s="960" t="str">
        <f t="shared" si="0"/>
        <v>07482</v>
      </c>
      <c r="BD22" s="123" t="str">
        <f t="shared" si="2"/>
        <v>矢祭町</v>
      </c>
      <c r="BE22" s="40">
        <f>VLOOKUP($BC22&amp;"_"&amp;$AZ$7,データシート1!$A:$BS,MATCH("cb_"&amp;BE$12,データシート1!$A$1:$BS$1,0),0)</f>
        <v>821.99999999999989</v>
      </c>
      <c r="BF22" s="40">
        <f>VLOOKUP($BC22&amp;"_"&amp;$AZ$7,データシート1!$A:$BS,MATCH("cb_"&amp;BF$12,データシート1!$A$1:$BS$1,0),0)</f>
        <v>3679.4999999999995</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45</v>
      </c>
      <c r="BK22" s="40">
        <f t="shared" si="3"/>
        <v>4546.4999999999991</v>
      </c>
      <c r="BL22" s="42"/>
      <c r="BM22" s="960" t="str">
        <f t="shared" si="4"/>
        <v>07482</v>
      </c>
      <c r="BN22" s="123" t="str">
        <f t="shared" si="5"/>
        <v>矢祭町</v>
      </c>
      <c r="BO22" s="40">
        <f>BE22*VLOOKUP(BO$12,別紙!$B$4:$E$10,MATCH("設備利用率",別紙!$B$4:$E$4,0),0)/100*8760/10^3</f>
        <v>986.4986399999998</v>
      </c>
      <c r="BP22" s="40">
        <f>BF22*VLOOKUP(BP$12,別紙!$B$4:$E$10,MATCH("設備利用率",別紙!$B$4:$E$4,0),0)/100*8760/10^3</f>
        <v>4867.0954199999987</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315.36</v>
      </c>
      <c r="BU22" s="40">
        <f t="shared" si="6"/>
        <v>6168.9540599999982</v>
      </c>
      <c r="BV22" s="42"/>
      <c r="BW22" s="38" t="str">
        <f t="shared" si="7"/>
        <v>07482</v>
      </c>
      <c r="BX22" s="38" t="str">
        <f t="shared" si="8"/>
        <v>矢祭町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93498.923927012118</v>
      </c>
      <c r="BZ22" s="42"/>
      <c r="CA22" s="38" t="str">
        <f t="shared" si="9"/>
        <v>07482</v>
      </c>
      <c r="CB22" s="38" t="str">
        <f t="shared" si="10"/>
        <v>矢祭町</v>
      </c>
      <c r="CC22" s="260">
        <f t="shared" si="11"/>
        <v>1.0550909021905839E-2</v>
      </c>
      <c r="CD22" s="260">
        <f t="shared" si="1"/>
        <v>5.2055095562376634E-2</v>
      </c>
      <c r="CE22" s="260">
        <f t="shared" si="1"/>
        <v>0</v>
      </c>
      <c r="CF22" s="260">
        <f t="shared" si="1"/>
        <v>0</v>
      </c>
      <c r="CG22" s="260">
        <f t="shared" si="1"/>
        <v>0</v>
      </c>
      <c r="CH22" s="260">
        <f t="shared" si="1"/>
        <v>3.3728730423269776E-3</v>
      </c>
      <c r="CI22" s="260">
        <f t="shared" si="12"/>
        <v>6.597887762660945E-2</v>
      </c>
      <c r="CK22" s="20" t="str">
        <f t="shared" si="13"/>
        <v>07482</v>
      </c>
      <c r="CL22" s="20" t="str">
        <f t="shared" si="14"/>
        <v>矢祭町</v>
      </c>
      <c r="CM22" s="20">
        <f>VLOOKUP($CK22&amp;"_"&amp;$AZ$7,データシート1!$A:$BS,MATCH("ca_太陽光発電（10kW未満）",データシート1!$A$1:$BS$1,0),0)</f>
        <v>161</v>
      </c>
      <c r="CN22" s="20">
        <f>VLOOKUP($CK22&amp;"_"&amp;$AZ$5,データシート1!$A:$BS,MATCH("ab_家庭",データシート1!$A$1:$BS$1,0),0)</f>
        <v>2087</v>
      </c>
      <c r="CO22" s="260">
        <f t="shared" si="15"/>
        <v>7.714422616195496E-2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10424</v>
      </c>
      <c r="AY23" s="20" t="str">
        <f>IF(IFERROR(比較地域マスタ!$Z16,"")=0,"",IFERROR(比較地域マスタ!$Z16,""))</f>
        <v>長野原町</v>
      </c>
      <c r="BC23" s="960" t="str">
        <f t="shared" si="0"/>
        <v>10424</v>
      </c>
      <c r="BD23" s="123" t="str">
        <f t="shared" si="2"/>
        <v>長野原町</v>
      </c>
      <c r="BE23" s="40">
        <f>VLOOKUP($BC23&amp;"_"&amp;$AZ$7,データシート1!$A:$BS,MATCH("cb_"&amp;BE$12,データシート1!$A$1:$BS$1,0),0)</f>
        <v>678.09999999999991</v>
      </c>
      <c r="BF23" s="40">
        <f>VLOOKUP($BC23&amp;"_"&amp;$AZ$7,データシート1!$A:$BS,MATCH("cb_"&amp;BF$12,データシート1!$A$1:$BS$1,0),0)</f>
        <v>17981.599999999999</v>
      </c>
      <c r="BG23" s="40">
        <f>VLOOKUP($BC23&amp;"_"&amp;$AZ$7,データシート1!$A:$BS,MATCH("cb_"&amp;BG$12,データシート1!$A$1:$BS$1,0),0)</f>
        <v>0</v>
      </c>
      <c r="BH23" s="40">
        <f>VLOOKUP($BC23&amp;"_"&amp;$AZ$7,データシート1!$A:$BS,MATCH("cb_"&amp;BH$12,データシート1!$A$1:$BS$1,0),0)</f>
        <v>12961</v>
      </c>
      <c r="BI23" s="40">
        <f>VLOOKUP($BC23&amp;"_"&amp;$AZ$7,データシート1!$A:$BS,MATCH("cb_"&amp;BI$12,データシート1!$A$1:$BS$1,0),0)</f>
        <v>0</v>
      </c>
      <c r="BJ23" s="40">
        <f>VLOOKUP($BC23&amp;"_"&amp;$AZ$7,データシート1!$A:$BS,MATCH("cb_"&amp;BJ$12,データシート1!$A$1:$BS$1,0),0)</f>
        <v>320</v>
      </c>
      <c r="BK23" s="40">
        <f t="shared" si="3"/>
        <v>31940.699999999997</v>
      </c>
      <c r="BL23" s="42"/>
      <c r="BM23" s="960" t="str">
        <f t="shared" si="4"/>
        <v>10424</v>
      </c>
      <c r="BN23" s="123" t="str">
        <f t="shared" si="5"/>
        <v>長野原町</v>
      </c>
      <c r="BO23" s="40">
        <f>BE23*VLOOKUP(BO$12,別紙!$B$4:$E$10,MATCH("設備利用率",別紙!$B$4:$E$4,0),0)/100*8760/10^3</f>
        <v>813.8013719999999</v>
      </c>
      <c r="BP23" s="40">
        <f>BF23*VLOOKUP(BP$12,別紙!$B$4:$E$10,MATCH("設備利用率",別紙!$B$4:$E$4,0),0)/100*8760/10^3</f>
        <v>23785.341215999997</v>
      </c>
      <c r="BQ23" s="40">
        <f>BG23*VLOOKUP(BQ$12,別紙!$B$4:$E$10,MATCH("設備利用率",別紙!$B$4:$E$4,0),0)/100*8760/10^3</f>
        <v>0</v>
      </c>
      <c r="BR23" s="40">
        <f>BH23*VLOOKUP(BR$12,別紙!$B$4:$E$10,MATCH("設備利用率",別紙!$B$4:$E$4,0),0)/100*8760/10^3</f>
        <v>68123.016000000003</v>
      </c>
      <c r="BS23" s="40">
        <f>BI23*VLOOKUP(BS$12,別紙!$B$4:$E$10,MATCH("設備利用率",別紙!$B$4:$E$4,0),0)/100*8760/10^3</f>
        <v>0</v>
      </c>
      <c r="BT23" s="40">
        <f>BJ23*VLOOKUP(BT$12,別紙!$B$4:$E$10,MATCH("設備利用率",別紙!$B$4:$E$4,0),0)/100*8760/10^3</f>
        <v>2242.56</v>
      </c>
      <c r="BU23" s="40">
        <f t="shared" si="6"/>
        <v>94964.718587999989</v>
      </c>
      <c r="BV23" s="42"/>
      <c r="BW23" s="38" t="str">
        <f t="shared" si="7"/>
        <v>10424</v>
      </c>
      <c r="BX23" s="38" t="str">
        <f t="shared" si="8"/>
        <v>長野原町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28341.493779822697</v>
      </c>
      <c r="BZ23" s="42"/>
      <c r="CA23" s="38" t="str">
        <f t="shared" si="9"/>
        <v>10424</v>
      </c>
      <c r="CB23" s="38" t="str">
        <f t="shared" si="10"/>
        <v>長野原町</v>
      </c>
      <c r="CC23" s="260">
        <f t="shared" si="11"/>
        <v>2.8714131242417916E-2</v>
      </c>
      <c r="CD23" s="260">
        <f t="shared" si="1"/>
        <v>0.83924091654384203</v>
      </c>
      <c r="CE23" s="260">
        <f t="shared" si="1"/>
        <v>0</v>
      </c>
      <c r="CF23" s="260">
        <f t="shared" si="1"/>
        <v>2.4036494522564356</v>
      </c>
      <c r="CG23" s="260">
        <f t="shared" si="1"/>
        <v>0</v>
      </c>
      <c r="CH23" s="260">
        <f t="shared" si="1"/>
        <v>7.9126386824273781E-2</v>
      </c>
      <c r="CI23" s="260">
        <f t="shared" si="12"/>
        <v>3.3507308868669692</v>
      </c>
      <c r="CK23" s="20" t="str">
        <f t="shared" si="13"/>
        <v>10424</v>
      </c>
      <c r="CL23" s="20" t="str">
        <f t="shared" si="14"/>
        <v>長野原町</v>
      </c>
      <c r="CM23" s="20">
        <f>VLOOKUP($CK23&amp;"_"&amp;$AZ$7,データシート1!$A:$BS,MATCH("ca_太陽光発電（10kW未満）",データシート1!$A$1:$BS$1,0),0)</f>
        <v>120</v>
      </c>
      <c r="CN23" s="20">
        <f>VLOOKUP($CK23&amp;"_"&amp;$AZ$5,データシート1!$A:$BS,MATCH("ab_家庭",データシート1!$A$1:$BS$1,0),0)</f>
        <v>2533</v>
      </c>
      <c r="CO23" s="260">
        <f t="shared" si="15"/>
        <v>4.7374654559810499E-2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07344</v>
      </c>
      <c r="AY24" s="20" t="str">
        <f>IF(IFERROR(比較地域マスタ!$Z17,"")=0,"",IFERROR(比較地域マスタ!$Z17,""))</f>
        <v>天栄村</v>
      </c>
      <c r="BC24" s="960" t="str">
        <f t="shared" si="0"/>
        <v>07344</v>
      </c>
      <c r="BD24" s="123" t="str">
        <f t="shared" si="2"/>
        <v>天栄村</v>
      </c>
      <c r="BE24" s="40">
        <f>VLOOKUP($BC24&amp;"_"&amp;$AZ$7,データシート1!$A:$BS,MATCH("cb_"&amp;BE$12,データシート1!$A$1:$BS$1,0),0)</f>
        <v>715.69999999999982</v>
      </c>
      <c r="BF24" s="40">
        <f>VLOOKUP($BC24&amp;"_"&amp;$AZ$7,データシート1!$A:$BS,MATCH("cb_"&amp;BF$12,データシート1!$A$1:$BS$1,0),0)</f>
        <v>10054.699999999999</v>
      </c>
      <c r="BG24" s="40">
        <f>VLOOKUP($BC24&amp;"_"&amp;$AZ$7,データシート1!$A:$BS,MATCH("cb_"&amp;BG$12,データシート1!$A$1:$BS$1,0),0)</f>
        <v>3450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14220.399999999998</v>
      </c>
      <c r="BL24" s="42"/>
      <c r="BM24" s="960" t="str">
        <f t="shared" si="4"/>
        <v>07344</v>
      </c>
      <c r="BN24" s="123" t="str">
        <f t="shared" si="5"/>
        <v>天栄村</v>
      </c>
      <c r="BO24" s="40">
        <f>BE24*VLOOKUP(BO$12,別紙!$B$4:$E$10,MATCH("設備利用率",別紙!$B$4:$E$4,0),0)/100*8760/10^3</f>
        <v>858.92588399999977</v>
      </c>
      <c r="BP24" s="40">
        <f>BF24*VLOOKUP(BP$12,別紙!$B$4:$E$10,MATCH("設備利用率",別紙!$B$4:$E$4,0),0)/100*8760/10^3</f>
        <v>13299.954971999998</v>
      </c>
      <c r="BQ24" s="40">
        <f>BG24*VLOOKUP(BQ$12,別紙!$B$4:$E$10,MATCH("設備利用率",別紙!$B$4:$E$4,0),0)/100*8760/10^3</f>
        <v>7495.0559999999996</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21653.936855999997</v>
      </c>
      <c r="BV24" s="42"/>
      <c r="BW24" s="38" t="str">
        <f t="shared" si="7"/>
        <v>07344</v>
      </c>
      <c r="BX24" s="38" t="str">
        <f t="shared" si="8"/>
        <v>天栄村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26512.713347553308</v>
      </c>
      <c r="BZ24" s="42"/>
      <c r="CA24" s="38" t="str">
        <f t="shared" si="9"/>
        <v>07344</v>
      </c>
      <c r="CB24" s="38" t="str">
        <f t="shared" si="10"/>
        <v>天栄村</v>
      </c>
      <c r="CC24" s="260">
        <f t="shared" si="11"/>
        <v>3.2396755199681007E-2</v>
      </c>
      <c r="CD24" s="260">
        <f t="shared" si="1"/>
        <v>0.50164442988734559</v>
      </c>
      <c r="CE24" s="260">
        <f t="shared" si="1"/>
        <v>0.28269667844810276</v>
      </c>
      <c r="CF24" s="260">
        <f t="shared" si="1"/>
        <v>0</v>
      </c>
      <c r="CG24" s="260">
        <f t="shared" si="1"/>
        <v>0</v>
      </c>
      <c r="CH24" s="260">
        <f t="shared" si="1"/>
        <v>0</v>
      </c>
      <c r="CI24" s="260">
        <f t="shared" si="12"/>
        <v>0.81673786353512934</v>
      </c>
      <c r="CK24" s="20" t="str">
        <f t="shared" si="13"/>
        <v>07344</v>
      </c>
      <c r="CL24" s="20" t="str">
        <f t="shared" si="14"/>
        <v>天栄村</v>
      </c>
      <c r="CM24" s="20">
        <f>VLOOKUP($CK24&amp;"_"&amp;$AZ$7,データシート1!$A:$BS,MATCH("ca_太陽光発電（10kW未満）",データシート1!$A$1:$BS$1,0),0)</f>
        <v>137</v>
      </c>
      <c r="CN24" s="20">
        <f>VLOOKUP($CK24&amp;"_"&amp;$AZ$5,データシート1!$A:$BS,MATCH("ab_家庭",データシート1!$A$1:$BS$1,0),0)</f>
        <v>1977</v>
      </c>
      <c r="CO24" s="260">
        <f t="shared" si="15"/>
        <v>6.9296914516944863E-2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29402</v>
      </c>
      <c r="AY25" s="20" t="str">
        <f>IF(IFERROR(比較地域マスタ!$Z18,"")=0,"",IFERROR(比較地域マスタ!$Z18,""))</f>
        <v>明日香村</v>
      </c>
      <c r="BC25" s="960" t="str">
        <f t="shared" si="0"/>
        <v>29402</v>
      </c>
      <c r="BD25" s="123" t="str">
        <f t="shared" si="2"/>
        <v>明日香村</v>
      </c>
      <c r="BE25" s="40">
        <f>VLOOKUP($BC25&amp;"_"&amp;$AZ$7,データシート1!$A:$BS,MATCH("cb_"&amp;BE$12,データシート1!$A$1:$BS$1,0),0)</f>
        <v>35.1</v>
      </c>
      <c r="BF25" s="40">
        <f>VLOOKUP($BC25&amp;"_"&amp;$AZ$7,データシート1!$A:$BS,MATCH("cb_"&amp;BF$12,データシート1!$A$1:$BS$1,0),0)</f>
        <v>0</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35.1</v>
      </c>
      <c r="BL25" s="42"/>
      <c r="BM25" s="960" t="str">
        <f t="shared" si="4"/>
        <v>29402</v>
      </c>
      <c r="BN25" s="123" t="str">
        <f t="shared" si="5"/>
        <v>明日香村</v>
      </c>
      <c r="BO25" s="40">
        <f>BE25*VLOOKUP(BO$12,別紙!$B$4:$E$10,MATCH("設備利用率",別紙!$B$4:$E$4,0),0)/100*8760/10^3</f>
        <v>42.124212</v>
      </c>
      <c r="BP25" s="40">
        <f>BF25*VLOOKUP(BP$12,別紙!$B$4:$E$10,MATCH("設備利用率",別紙!$B$4:$E$4,0),0)/100*8760/10^3</f>
        <v>0</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42.124212</v>
      </c>
      <c r="BV25" s="42"/>
      <c r="BW25" s="38" t="str">
        <f t="shared" si="7"/>
        <v>29402</v>
      </c>
      <c r="BX25" s="38" t="str">
        <f t="shared" si="8"/>
        <v>明日香村</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20734.852685885697</v>
      </c>
      <c r="BZ25" s="42"/>
      <c r="CA25" s="38" t="str">
        <f t="shared" si="9"/>
        <v>29402</v>
      </c>
      <c r="CB25" s="38" t="str">
        <f t="shared" si="10"/>
        <v>明日香村</v>
      </c>
      <c r="CC25" s="260">
        <f t="shared" si="11"/>
        <v>2.0315655306620112E-3</v>
      </c>
      <c r="CD25" s="260">
        <f t="shared" si="1"/>
        <v>0</v>
      </c>
      <c r="CE25" s="260">
        <f t="shared" si="1"/>
        <v>0</v>
      </c>
      <c r="CF25" s="260">
        <f t="shared" si="1"/>
        <v>0</v>
      </c>
      <c r="CG25" s="260">
        <f t="shared" si="1"/>
        <v>0</v>
      </c>
      <c r="CH25" s="260">
        <f t="shared" si="1"/>
        <v>0</v>
      </c>
      <c r="CI25" s="260">
        <f t="shared" si="12"/>
        <v>2.0315655306620112E-3</v>
      </c>
      <c r="CK25" s="20" t="str">
        <f t="shared" si="13"/>
        <v>29402</v>
      </c>
      <c r="CL25" s="20" t="str">
        <f t="shared" si="14"/>
        <v>明日香村</v>
      </c>
      <c r="CM25" s="20">
        <f>VLOOKUP($CK25&amp;"_"&amp;$AZ$7,データシート1!$A:$BS,MATCH("ca_太陽光発電（10kW未満）",データシート1!$A$1:$BS$1,0),0)</f>
        <v>11</v>
      </c>
      <c r="CN25" s="20">
        <f>VLOOKUP($CK25&amp;"_"&amp;$AZ$5,データシート1!$A:$BS,MATCH("ab_家庭",データシート1!$A$1:$BS$1,0),0)</f>
        <v>2218</v>
      </c>
      <c r="CO25" s="260">
        <f t="shared" si="15"/>
        <v>4.9594229035166814E-3</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30383</v>
      </c>
      <c r="AY26" s="20" t="str">
        <f>IF(IFERROR(比較地域マスタ!$Z19,"")=0,"",IFERROR(比較地域マスタ!$Z19,""))</f>
        <v>由良町</v>
      </c>
      <c r="BC26" s="960" t="str">
        <f t="shared" si="0"/>
        <v>30383</v>
      </c>
      <c r="BD26" s="123" t="str">
        <f t="shared" si="2"/>
        <v>由良町</v>
      </c>
      <c r="BE26" s="40">
        <f>VLOOKUP($BC26&amp;"_"&amp;$AZ$7,データシート1!$A:$BS,MATCH("cb_"&amp;BE$12,データシート1!$A$1:$BS$1,0),0)</f>
        <v>536.4</v>
      </c>
      <c r="BF26" s="40">
        <f>VLOOKUP($BC26&amp;"_"&amp;$AZ$7,データシート1!$A:$BS,MATCH("cb_"&amp;BF$12,データシート1!$A$1:$BS$1,0),0)</f>
        <v>4611.5000000000009</v>
      </c>
      <c r="BG26" s="40">
        <f>VLOOKUP($BC26&amp;"_"&amp;$AZ$7,データシート1!$A:$BS,MATCH("cb_"&amp;BG$12,データシート1!$A$1:$BS$1,0),0)</f>
        <v>9950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15097.900000000001</v>
      </c>
      <c r="BL26" s="42"/>
      <c r="BM26" s="960" t="str">
        <f t="shared" si="4"/>
        <v>30383</v>
      </c>
      <c r="BN26" s="123" t="str">
        <f t="shared" si="5"/>
        <v>由良町</v>
      </c>
      <c r="BO26" s="40">
        <f>BE26*VLOOKUP(BO$12,別紙!$B$4:$E$10,MATCH("設備利用率",別紙!$B$4:$E$4,0),0)/100*8760/10^3</f>
        <v>643.74436799999989</v>
      </c>
      <c r="BP26" s="40">
        <f>BF26*VLOOKUP(BP$12,別紙!$B$4:$E$10,MATCH("設備利用率",別紙!$B$4:$E$4,0),0)/100*8760/10^3</f>
        <v>6099.9077400000015</v>
      </c>
      <c r="BQ26" s="40">
        <f>BG26*VLOOKUP(BQ$12,別紙!$B$4:$E$10,MATCH("設備利用率",別紙!$B$4:$E$4,0),0)/100*8760/10^3</f>
        <v>21616.175999999999</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28359.828108000002</v>
      </c>
      <c r="BV26" s="42"/>
      <c r="BW26" s="38" t="str">
        <f t="shared" si="7"/>
        <v>30383</v>
      </c>
      <c r="BX26" s="38" t="str">
        <f t="shared" si="8"/>
        <v>由良町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31913.507006708041</v>
      </c>
      <c r="BZ26" s="42"/>
      <c r="CA26" s="38" t="str">
        <f t="shared" si="9"/>
        <v>30383</v>
      </c>
      <c r="CB26" s="38" t="str">
        <f t="shared" si="10"/>
        <v>由良町</v>
      </c>
      <c r="CC26" s="260">
        <f t="shared" si="11"/>
        <v>2.0171533259089588E-2</v>
      </c>
      <c r="CD26" s="260">
        <f t="shared" si="1"/>
        <v>0.19113874694867708</v>
      </c>
      <c r="CE26" s="260">
        <f t="shared" si="1"/>
        <v>0.67733627631260962</v>
      </c>
      <c r="CF26" s="260">
        <f t="shared" si="1"/>
        <v>0</v>
      </c>
      <c r="CG26" s="260">
        <f t="shared" si="1"/>
        <v>0</v>
      </c>
      <c r="CH26" s="260">
        <f t="shared" si="1"/>
        <v>0</v>
      </c>
      <c r="CI26" s="260">
        <f t="shared" si="12"/>
        <v>0.88864655652037627</v>
      </c>
      <c r="CK26" s="20" t="str">
        <f t="shared" si="13"/>
        <v>30383</v>
      </c>
      <c r="CL26" s="20" t="str">
        <f t="shared" si="14"/>
        <v>由良町</v>
      </c>
      <c r="CM26" s="20">
        <f>VLOOKUP($CK26&amp;"_"&amp;$AZ$7,データシート1!$A:$BS,MATCH("ca_太陽光発電（10kW未満）",データシート1!$A$1:$BS$1,0),0)</f>
        <v>114</v>
      </c>
      <c r="CN26" s="20">
        <f>VLOOKUP($CK26&amp;"_"&amp;$AZ$5,データシート1!$A:$BS,MATCH("ab_家庭",データシート1!$A$1:$BS$1,0),0)</f>
        <v>2670</v>
      </c>
      <c r="CO26" s="260">
        <f t="shared" si="15"/>
        <v>4.2696629213483148E-2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43364</v>
      </c>
      <c r="AY27" s="20" t="str">
        <f>IF(IFERROR(比較地域マスタ!$Z20,"")=0,"",IFERROR(比較地域マスタ!$Z20,""))</f>
        <v>玉東町</v>
      </c>
      <c r="BC27" s="960" t="str">
        <f t="shared" si="0"/>
        <v>43364</v>
      </c>
      <c r="BD27" s="123" t="str">
        <f t="shared" si="2"/>
        <v>玉東町</v>
      </c>
      <c r="BE27" s="40">
        <f>VLOOKUP($BC27&amp;"_"&amp;$AZ$7,データシート1!$A:$BS,MATCH("cb_"&amp;BE$12,データシート1!$A$1:$BS$1,0),0)</f>
        <v>1610.6199999999994</v>
      </c>
      <c r="BF27" s="40">
        <f>VLOOKUP($BC27&amp;"_"&amp;$AZ$7,データシート1!$A:$BS,MATCH("cb_"&amp;BF$12,データシート1!$A$1:$BS$1,0),0)</f>
        <v>3138.7000000000007</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4749.32</v>
      </c>
      <c r="BL27" s="42"/>
      <c r="BM27" s="960" t="str">
        <f t="shared" si="4"/>
        <v>43364</v>
      </c>
      <c r="BN27" s="123" t="str">
        <f t="shared" si="5"/>
        <v>玉東町</v>
      </c>
      <c r="BO27" s="40">
        <f>BE27*VLOOKUP(BO$12,別紙!$B$4:$E$10,MATCH("設備利用率",別紙!$B$4:$E$4,0),0)/100*8760/10^3</f>
        <v>1932.9372743999993</v>
      </c>
      <c r="BP27" s="40">
        <f>BF27*VLOOKUP(BP$12,別紙!$B$4:$E$10,MATCH("設備利用率",別紙!$B$4:$E$4,0),0)/100*8760/10^3</f>
        <v>4151.7468120000012</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6084.6840864000005</v>
      </c>
      <c r="BV27" s="42"/>
      <c r="BW27" s="38" t="str">
        <f t="shared" si="7"/>
        <v>43364</v>
      </c>
      <c r="BX27" s="38" t="str">
        <f t="shared" si="8"/>
        <v>玉東町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17744.411409949942</v>
      </c>
      <c r="BZ27" s="42"/>
      <c r="CA27" s="38" t="str">
        <f t="shared" si="9"/>
        <v>43364</v>
      </c>
      <c r="CB27" s="38" t="str">
        <f t="shared" si="10"/>
        <v>玉東町</v>
      </c>
      <c r="CC27" s="260">
        <f t="shared" si="11"/>
        <v>0.10893217192406453</v>
      </c>
      <c r="CD27" s="260">
        <f t="shared" si="1"/>
        <v>0.23397489587465067</v>
      </c>
      <c r="CE27" s="260">
        <f t="shared" si="1"/>
        <v>0</v>
      </c>
      <c r="CF27" s="260">
        <f t="shared" si="1"/>
        <v>0</v>
      </c>
      <c r="CG27" s="260">
        <f t="shared" si="1"/>
        <v>0</v>
      </c>
      <c r="CH27" s="260">
        <f t="shared" si="1"/>
        <v>0</v>
      </c>
      <c r="CI27" s="260">
        <f t="shared" si="12"/>
        <v>0.34290706779871521</v>
      </c>
      <c r="CK27" s="20" t="str">
        <f t="shared" si="13"/>
        <v>43364</v>
      </c>
      <c r="CL27" s="20" t="str">
        <f t="shared" si="14"/>
        <v>玉東町</v>
      </c>
      <c r="CM27" s="20">
        <f>VLOOKUP($CK27&amp;"_"&amp;$AZ$7,データシート1!$A:$BS,MATCH("ca_太陽光発電（10kW未満）",データシート1!$A$1:$BS$1,0),0)</f>
        <v>308</v>
      </c>
      <c r="CN27" s="20">
        <f>VLOOKUP($CK27&amp;"_"&amp;$AZ$5,データシート1!$A:$BS,MATCH("ab_家庭",データシート1!$A$1:$BS$1,0),0)</f>
        <v>2027</v>
      </c>
      <c r="CO27" s="260">
        <f t="shared" si="15"/>
        <v>0.15194869264923533</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01604</v>
      </c>
      <c r="AY28" s="20" t="str">
        <f>IF(IFERROR(比較地域マスタ!$Z21,"")=0,"",IFERROR(比較地域マスタ!$Z21,""))</f>
        <v>新冠町</v>
      </c>
      <c r="BC28" s="960" t="str">
        <f t="shared" si="0"/>
        <v>01604</v>
      </c>
      <c r="BD28" s="123" t="str">
        <f t="shared" si="2"/>
        <v>新冠町</v>
      </c>
      <c r="BE28" s="40">
        <f>VLOOKUP($BC28&amp;"_"&amp;$AZ$7,データシート1!$A:$BS,MATCH("cb_"&amp;BE$12,データシート1!$A$1:$BS$1,0),0)</f>
        <v>241.22900000000004</v>
      </c>
      <c r="BF28" s="40">
        <f>VLOOKUP($BC28&amp;"_"&amp;$AZ$7,データシート1!$A:$BS,MATCH("cb_"&amp;BF$12,データシート1!$A$1:$BS$1,0),0)</f>
        <v>1156.3</v>
      </c>
      <c r="BG28" s="40">
        <f>VLOOKUP($BC28&amp;"_"&amp;$AZ$7,データシート1!$A:$BS,MATCH("cb_"&amp;BG$12,データシート1!$A$1:$BS$1,0),0)</f>
        <v>19.2</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1416.729</v>
      </c>
      <c r="BL28" s="42"/>
      <c r="BM28" s="960" t="str">
        <f t="shared" si="4"/>
        <v>01604</v>
      </c>
      <c r="BN28" s="123" t="str">
        <f t="shared" si="5"/>
        <v>新冠町</v>
      </c>
      <c r="BO28" s="40">
        <f>BE28*VLOOKUP(BO$12,別紙!$B$4:$E$10,MATCH("設備利用率",別紙!$B$4:$E$4,0),0)/100*8760/10^3</f>
        <v>289.50374748000002</v>
      </c>
      <c r="BP28" s="40">
        <f>BF28*VLOOKUP(BP$12,別紙!$B$4:$E$10,MATCH("設備利用率",別紙!$B$4:$E$4,0),0)/100*8760/10^3</f>
        <v>1529.5073879999998</v>
      </c>
      <c r="BQ28" s="40">
        <f>BG28*VLOOKUP(BQ$12,別紙!$B$4:$E$10,MATCH("設備利用率",別紙!$B$4:$E$4,0),0)/100*8760/10^3</f>
        <v>41.711615999999992</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1860.7227514799997</v>
      </c>
      <c r="BV28" s="42"/>
      <c r="BW28" s="38" t="str">
        <f t="shared" si="7"/>
        <v>01604</v>
      </c>
      <c r="BX28" s="38" t="str">
        <f t="shared" si="8"/>
        <v>新冠町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25609.400675346977</v>
      </c>
      <c r="BZ28" s="42"/>
      <c r="CA28" s="38" t="str">
        <f t="shared" si="9"/>
        <v>01604</v>
      </c>
      <c r="CB28" s="38" t="str">
        <f t="shared" si="10"/>
        <v>新冠町</v>
      </c>
      <c r="CC28" s="260">
        <f t="shared" si="11"/>
        <v>1.1304588933964875E-2</v>
      </c>
      <c r="CD28" s="260">
        <f t="shared" si="1"/>
        <v>5.972445069643461E-2</v>
      </c>
      <c r="CE28" s="260">
        <f t="shared" si="1"/>
        <v>1.6287618960233573E-3</v>
      </c>
      <c r="CF28" s="260">
        <f t="shared" si="1"/>
        <v>0</v>
      </c>
      <c r="CG28" s="260">
        <f t="shared" si="1"/>
        <v>0</v>
      </c>
      <c r="CH28" s="260">
        <f t="shared" si="1"/>
        <v>0</v>
      </c>
      <c r="CI28" s="260">
        <f t="shared" si="12"/>
        <v>7.2657801526422844E-2</v>
      </c>
      <c r="CK28" s="20" t="str">
        <f t="shared" si="13"/>
        <v>01604</v>
      </c>
      <c r="CL28" s="20" t="str">
        <f t="shared" si="14"/>
        <v>新冠町</v>
      </c>
      <c r="CM28" s="20">
        <f>VLOOKUP($CK28&amp;"_"&amp;$AZ$7,データシート1!$A:$BS,MATCH("ca_太陽光発電（10kW未満）",データシート1!$A$1:$BS$1,0),0)</f>
        <v>48</v>
      </c>
      <c r="CN28" s="20">
        <f>VLOOKUP($CK28&amp;"_"&amp;$AZ$5,データシート1!$A:$BS,MATCH("ab_家庭",データシート1!$A$1:$BS$1,0),0)</f>
        <v>2753</v>
      </c>
      <c r="CO28" s="260">
        <f t="shared" si="15"/>
        <v>1.7435524881946968E-2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40608</v>
      </c>
      <c r="AY29" s="20" t="str">
        <f>IF(IFERROR(比較地域マスタ!$Z22,"")=0,"",IFERROR(比較地域マスタ!$Z22,""))</f>
        <v>大任町</v>
      </c>
      <c r="BC29" s="960" t="str">
        <f t="shared" si="0"/>
        <v>40608</v>
      </c>
      <c r="BD29" s="123" t="str">
        <f t="shared" si="2"/>
        <v>大任町</v>
      </c>
      <c r="BE29" s="40">
        <f>VLOOKUP($BC29&amp;"_"&amp;$AZ$7,データシート1!$A:$BS,MATCH("cb_"&amp;BE$12,データシート1!$A$1:$BS$1,0),0)</f>
        <v>643.06999999999994</v>
      </c>
      <c r="BF29" s="40">
        <f>VLOOKUP($BC29&amp;"_"&amp;$AZ$7,データシート1!$A:$BS,MATCH("cb_"&amp;BF$12,データシート1!$A$1:$BS$1,0),0)</f>
        <v>11839.8</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12482.869999999999</v>
      </c>
      <c r="BL29" s="42"/>
      <c r="BM29" s="960" t="str">
        <f t="shared" si="4"/>
        <v>40608</v>
      </c>
      <c r="BN29" s="123" t="str">
        <f t="shared" si="5"/>
        <v>大任町</v>
      </c>
      <c r="BO29" s="40">
        <f>BE29*VLOOKUP(BO$12,別紙!$B$4:$E$10,MATCH("設備利用率",別紙!$B$4:$E$4,0),0)/100*8760/10^3</f>
        <v>771.76116839999997</v>
      </c>
      <c r="BP29" s="40">
        <f>BF29*VLOOKUP(BP$12,別紙!$B$4:$E$10,MATCH("設備利用率",別紙!$B$4:$E$4,0),0)/100*8760/10^3</f>
        <v>15661.213847999998</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16432.975016399996</v>
      </c>
      <c r="BV29" s="42"/>
      <c r="BW29" s="38" t="str">
        <f t="shared" si="7"/>
        <v>40608</v>
      </c>
      <c r="BX29" s="38" t="str">
        <f t="shared" si="8"/>
        <v>大任町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21547.402821193868</v>
      </c>
      <c r="BZ29" s="42"/>
      <c r="CA29" s="38" t="str">
        <f t="shared" si="9"/>
        <v>40608</v>
      </c>
      <c r="CB29" s="38" t="str">
        <f t="shared" si="10"/>
        <v>大任町</v>
      </c>
      <c r="CC29" s="260">
        <f t="shared" si="11"/>
        <v>3.5816899827987685E-2</v>
      </c>
      <c r="CD29" s="260">
        <f t="shared" ref="CD29:CD60" si="16">BP29/$BY29</f>
        <v>0.72682605778343468</v>
      </c>
      <c r="CE29" s="260">
        <f t="shared" ref="CE29:CE60" si="17">BQ29/$BY29</f>
        <v>0</v>
      </c>
      <c r="CF29" s="260">
        <f t="shared" ref="CF29:CF60" si="18">BR29/$BY29</f>
        <v>0</v>
      </c>
      <c r="CG29" s="260">
        <f t="shared" ref="CG29:CG60" si="19">BS29/$BY29</f>
        <v>0</v>
      </c>
      <c r="CH29" s="260">
        <f t="shared" ref="CH29:CH60" si="20">BT29/$BY29</f>
        <v>0</v>
      </c>
      <c r="CI29" s="260">
        <f t="shared" si="12"/>
        <v>0.76264295761142231</v>
      </c>
      <c r="CK29" s="20" t="str">
        <f t="shared" si="13"/>
        <v>40608</v>
      </c>
      <c r="CL29" s="20" t="str">
        <f t="shared" si="14"/>
        <v>大任町</v>
      </c>
      <c r="CM29" s="20">
        <f>VLOOKUP($CK29&amp;"_"&amp;$AZ$7,データシート1!$A:$BS,MATCH("ca_太陽光発電（10kW未満）",データシート1!$A$1:$BS$1,0),0)</f>
        <v>128</v>
      </c>
      <c r="CN29" s="20">
        <f>VLOOKUP($CK29&amp;"_"&amp;$AZ$5,データシート1!$A:$BS,MATCH("ab_家庭",データシート1!$A$1:$BS$1,0),0)</f>
        <v>2615</v>
      </c>
      <c r="CO29" s="260">
        <f t="shared" si="15"/>
        <v>4.8948374760994263E-2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01634</v>
      </c>
      <c r="AY30" s="20" t="str">
        <f>IF(IFERROR(比較地域マスタ!$Z23,"")=0,"",IFERROR(比較地域マスタ!$Z23,""))</f>
        <v>鹿追町</v>
      </c>
      <c r="BC30" s="960" t="str">
        <f t="shared" si="0"/>
        <v>01634</v>
      </c>
      <c r="BD30" s="123" t="str">
        <f t="shared" si="2"/>
        <v>鹿追町</v>
      </c>
      <c r="BE30" s="40">
        <f>VLOOKUP($BC30&amp;"_"&amp;$AZ$7,データシート1!$A:$BS,MATCH("cb_"&amp;BE$12,データシート1!$A$1:$BS$1,0),0)</f>
        <v>1189.7040000000002</v>
      </c>
      <c r="BF30" s="40">
        <f>VLOOKUP($BC30&amp;"_"&amp;$AZ$7,データシート1!$A:$BS,MATCH("cb_"&amp;BF$12,データシート1!$A$1:$BS$1,0),0)</f>
        <v>5423.300000000002</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1254.97</v>
      </c>
      <c r="BK30" s="40">
        <f t="shared" si="3"/>
        <v>7867.9740000000029</v>
      </c>
      <c r="BL30" s="42"/>
      <c r="BM30" s="960" t="str">
        <f t="shared" si="4"/>
        <v>01634</v>
      </c>
      <c r="BN30" s="123" t="str">
        <f t="shared" si="5"/>
        <v>鹿追町</v>
      </c>
      <c r="BO30" s="40">
        <f>BE30*VLOOKUP(BO$12,別紙!$B$4:$E$10,MATCH("設備利用率",別紙!$B$4:$E$4,0),0)/100*8760/10^3</f>
        <v>1427.7875644800001</v>
      </c>
      <c r="BP30" s="40">
        <f>BF30*VLOOKUP(BP$12,別紙!$B$4:$E$10,MATCH("設備利用率",別紙!$B$4:$E$4,0),0)/100*8760/10^3</f>
        <v>7173.7243080000017</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8794.8297600000024</v>
      </c>
      <c r="BU30" s="40">
        <f t="shared" si="6"/>
        <v>17396.341632480006</v>
      </c>
      <c r="BV30" s="42"/>
      <c r="BW30" s="38" t="str">
        <f t="shared" si="7"/>
        <v>01634</v>
      </c>
      <c r="BX30" s="38" t="str">
        <f t="shared" si="8"/>
        <v>鹿追町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23794.807404413288</v>
      </c>
      <c r="BZ30" s="42"/>
      <c r="CA30" s="38" t="str">
        <f t="shared" si="9"/>
        <v>01634</v>
      </c>
      <c r="CB30" s="38" t="str">
        <f t="shared" si="10"/>
        <v>鹿追町</v>
      </c>
      <c r="CC30" s="260">
        <f t="shared" si="11"/>
        <v>6.0004165623764809E-2</v>
      </c>
      <c r="CD30" s="260">
        <f t="shared" si="16"/>
        <v>0.30148276412060687</v>
      </c>
      <c r="CE30" s="260">
        <f t="shared" si="17"/>
        <v>0</v>
      </c>
      <c r="CF30" s="260">
        <f t="shared" si="18"/>
        <v>0</v>
      </c>
      <c r="CG30" s="260">
        <f t="shared" si="19"/>
        <v>0</v>
      </c>
      <c r="CH30" s="260">
        <f t="shared" si="20"/>
        <v>0.36961130260582825</v>
      </c>
      <c r="CI30" s="260">
        <f t="shared" si="12"/>
        <v>0.73109823235019999</v>
      </c>
      <c r="CK30" s="20" t="str">
        <f t="shared" si="13"/>
        <v>01634</v>
      </c>
      <c r="CL30" s="20" t="str">
        <f t="shared" si="14"/>
        <v>鹿追町</v>
      </c>
      <c r="CM30" s="20">
        <f>VLOOKUP($CK30&amp;"_"&amp;$AZ$7,データシート1!$A:$BS,MATCH("ca_太陽光発電（10kW未満）",データシート1!$A$1:$BS$1,0),0)</f>
        <v>171</v>
      </c>
      <c r="CN30" s="20">
        <f>VLOOKUP($CK30&amp;"_"&amp;$AZ$5,データシート1!$A:$BS,MATCH("ab_家庭",データシート1!$A$1:$BS$1,0),0)</f>
        <v>2501</v>
      </c>
      <c r="CO30" s="260">
        <f t="shared" si="15"/>
        <v>6.8372650939624149E-2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41387</v>
      </c>
      <c r="AY31" s="20" t="str">
        <f>IF(IFERROR(比較地域マスタ!$Z24,"")=0,"",IFERROR(比較地域マスタ!$Z24,""))</f>
        <v>玄海町</v>
      </c>
      <c r="BC31" s="960" t="str">
        <f t="shared" si="0"/>
        <v>41387</v>
      </c>
      <c r="BD31" s="123" t="str">
        <f t="shared" si="2"/>
        <v>玄海町</v>
      </c>
      <c r="BE31" s="40">
        <f>VLOOKUP($BC31&amp;"_"&amp;$AZ$7,データシート1!$A:$BS,MATCH("cb_"&amp;BE$12,データシート1!$A$1:$BS$1,0),0)</f>
        <v>776.27999999999975</v>
      </c>
      <c r="BF31" s="40">
        <f>VLOOKUP($BC31&amp;"_"&amp;$AZ$7,データシート1!$A:$BS,MATCH("cb_"&amp;BF$12,データシート1!$A$1:$BS$1,0),0)</f>
        <v>1870.0000000000002</v>
      </c>
      <c r="BG31" s="40">
        <f>VLOOKUP($BC31&amp;"_"&amp;$AZ$7,データシート1!$A:$BS,MATCH("cb_"&amp;BG$12,データシート1!$A$1:$BS$1,0),0)</f>
        <v>9000</v>
      </c>
      <c r="BH31" s="40">
        <f>VLOOKUP($BC31&amp;"_"&amp;$AZ$7,データシート1!$A:$BS,MATCH("cb_"&amp;BH$12,データシート1!$A$1:$BS$1,0),0)</f>
        <v>49</v>
      </c>
      <c r="BI31" s="40">
        <f>VLOOKUP($BC31&amp;"_"&amp;$AZ$7,データシート1!$A:$BS,MATCH("cb_"&amp;BI$12,データシート1!$A$1:$BS$1,0),0)</f>
        <v>0</v>
      </c>
      <c r="BJ31" s="40">
        <f>VLOOKUP($BC31&amp;"_"&amp;$AZ$7,データシート1!$A:$BS,MATCH("cb_"&amp;BJ$12,データシート1!$A$1:$BS$1,0),0)</f>
        <v>0</v>
      </c>
      <c r="BK31" s="40">
        <f t="shared" si="3"/>
        <v>11695.279999999999</v>
      </c>
      <c r="BL31" s="42"/>
      <c r="BM31" s="960" t="str">
        <f t="shared" si="4"/>
        <v>41387</v>
      </c>
      <c r="BN31" s="123" t="str">
        <f t="shared" si="5"/>
        <v>玄海町</v>
      </c>
      <c r="BO31" s="40">
        <f>BE31*VLOOKUP(BO$12,別紙!$B$4:$E$10,MATCH("設備利用率",別紙!$B$4:$E$4,0),0)/100*8760/10^3</f>
        <v>931.62915359999977</v>
      </c>
      <c r="BP31" s="40">
        <f>BF31*VLOOKUP(BP$12,別紙!$B$4:$E$10,MATCH("設備利用率",別紙!$B$4:$E$4,0),0)/100*8760/10^3</f>
        <v>2473.5612000000006</v>
      </c>
      <c r="BQ31" s="40">
        <f>BG31*VLOOKUP(BQ$12,別紙!$B$4:$E$10,MATCH("設備利用率",別紙!$B$4:$E$4,0),0)/100*8760/10^3</f>
        <v>19552.32</v>
      </c>
      <c r="BR31" s="40">
        <f>BH31*VLOOKUP(BR$12,別紙!$B$4:$E$10,MATCH("設備利用率",別紙!$B$4:$E$4,0),0)/100*8760/10^3</f>
        <v>257.54399999999998</v>
      </c>
      <c r="BS31" s="40">
        <f>BI31*VLOOKUP(BS$12,別紙!$B$4:$E$10,MATCH("設備利用率",別紙!$B$4:$E$4,0),0)/100*8760/10^3</f>
        <v>0</v>
      </c>
      <c r="BT31" s="40">
        <f>BJ31*VLOOKUP(BT$12,別紙!$B$4:$E$10,MATCH("設備利用率",別紙!$B$4:$E$4,0),0)/100*8760/10^3</f>
        <v>0</v>
      </c>
      <c r="BU31" s="40">
        <f t="shared" si="6"/>
        <v>23215.0543536</v>
      </c>
      <c r="BV31" s="42"/>
      <c r="BW31" s="38" t="str">
        <f t="shared" si="7"/>
        <v>41387</v>
      </c>
      <c r="BX31" s="38" t="str">
        <f t="shared" si="8"/>
        <v>玄海町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28846.442875462355</v>
      </c>
      <c r="BZ31" s="42"/>
      <c r="CA31" s="38" t="str">
        <f t="shared" si="9"/>
        <v>41387</v>
      </c>
      <c r="CB31" s="38" t="str">
        <f t="shared" si="10"/>
        <v>玄海町</v>
      </c>
      <c r="CC31" s="260">
        <f t="shared" si="11"/>
        <v>3.2296153727587373E-2</v>
      </c>
      <c r="CD31" s="260">
        <f t="shared" si="16"/>
        <v>8.5749262419599251E-2</v>
      </c>
      <c r="CE31" s="260">
        <f t="shared" si="17"/>
        <v>0.67780696858924627</v>
      </c>
      <c r="CF31" s="260">
        <f t="shared" si="18"/>
        <v>8.9281025432454472E-3</v>
      </c>
      <c r="CG31" s="260">
        <f t="shared" si="19"/>
        <v>0</v>
      </c>
      <c r="CH31" s="260">
        <f t="shared" si="20"/>
        <v>0</v>
      </c>
      <c r="CI31" s="260">
        <f t="shared" si="12"/>
        <v>0.80478048727967832</v>
      </c>
      <c r="CK31" s="20" t="str">
        <f t="shared" si="13"/>
        <v>41387</v>
      </c>
      <c r="CL31" s="20" t="str">
        <f t="shared" si="14"/>
        <v>玄海町</v>
      </c>
      <c r="CM31" s="20">
        <f>VLOOKUP($CK31&amp;"_"&amp;$AZ$7,データシート1!$A:$BS,MATCH("ca_太陽光発電（10kW未満）",データシート1!$A$1:$BS$1,0),0)</f>
        <v>149</v>
      </c>
      <c r="CN31" s="20">
        <f>VLOOKUP($CK31&amp;"_"&amp;$AZ$5,データシート1!$A:$BS,MATCH("ab_家庭",データシート1!$A$1:$BS$1,0),0)</f>
        <v>1970</v>
      </c>
      <c r="CO31" s="260">
        <f t="shared" si="15"/>
        <v>7.5634517766497461E-2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07362</v>
      </c>
      <c r="AY32" s="20" t="str">
        <f>IF(IFERROR(比較地域マスタ!$Z25,"")=0,"",IFERROR(比較地域マスタ!$Z25,""))</f>
        <v>下郷町</v>
      </c>
      <c r="AZ32" s="24"/>
      <c r="BA32" s="24"/>
      <c r="BB32" s="24"/>
      <c r="BC32" s="960" t="str">
        <f t="shared" si="0"/>
        <v>07362</v>
      </c>
      <c r="BD32" s="123" t="str">
        <f t="shared" si="2"/>
        <v>下郷町</v>
      </c>
      <c r="BE32" s="40">
        <f>VLOOKUP($BC32&amp;"_"&amp;$AZ$7,データシート1!$A:$BS,MATCH("cb_"&amp;BE$12,データシート1!$A$1:$BS$1,0),0)</f>
        <v>330.5</v>
      </c>
      <c r="BF32" s="40">
        <f>VLOOKUP($BC32&amp;"_"&amp;$AZ$7,データシート1!$A:$BS,MATCH("cb_"&amp;BF$12,データシート1!$A$1:$BS$1,0),0)</f>
        <v>407.6</v>
      </c>
      <c r="BG32" s="40">
        <f>VLOOKUP($BC32&amp;"_"&amp;$AZ$7,データシート1!$A:$BS,MATCH("cb_"&amp;BG$12,データシート1!$A$1:$BS$1,0),0)</f>
        <v>0</v>
      </c>
      <c r="BH32" s="40">
        <f>VLOOKUP($BC32&amp;"_"&amp;$AZ$7,データシート1!$A:$BS,MATCH("cb_"&amp;BH$12,データシート1!$A$1:$BS$1,0),0)</f>
        <v>8245</v>
      </c>
      <c r="BI32" s="40">
        <f>VLOOKUP($BC32&amp;"_"&amp;$AZ$7,データシート1!$A:$BS,MATCH("cb_"&amp;BI$12,データシート1!$A$1:$BS$1,0),0)</f>
        <v>0</v>
      </c>
      <c r="BJ32" s="40">
        <f>VLOOKUP($BC32&amp;"_"&amp;$AZ$7,データシート1!$A:$BS,MATCH("cb_"&amp;BJ$12,データシート1!$A$1:$BS$1,0),0)</f>
        <v>0</v>
      </c>
      <c r="BK32" s="40">
        <f t="shared" si="3"/>
        <v>8983.1</v>
      </c>
      <c r="BL32" s="42"/>
      <c r="BM32" s="960" t="str">
        <f t="shared" si="4"/>
        <v>07362</v>
      </c>
      <c r="BN32" s="123" t="str">
        <f t="shared" si="5"/>
        <v>下郷町</v>
      </c>
      <c r="BO32" s="40">
        <f>BE32*VLOOKUP(BO$12,別紙!$B$4:$E$10,MATCH("設備利用率",別紙!$B$4:$E$4,0),0)/100*8760/10^3</f>
        <v>396.63965999999999</v>
      </c>
      <c r="BP32" s="40">
        <f>BF32*VLOOKUP(BP$12,別紙!$B$4:$E$10,MATCH("設備利用率",別紙!$B$4:$E$4,0),0)/100*8760/10^3</f>
        <v>539.15697599999999</v>
      </c>
      <c r="BQ32" s="40">
        <f>BG32*VLOOKUP(BQ$12,別紙!$B$4:$E$10,MATCH("設備利用率",別紙!$B$4:$E$4,0),0)/100*8760/10^3</f>
        <v>0</v>
      </c>
      <c r="BR32" s="40">
        <f>BH32*VLOOKUP(BR$12,別紙!$B$4:$E$10,MATCH("設備利用率",別紙!$B$4:$E$4,0),0)/100*8760/10^3</f>
        <v>43335.72</v>
      </c>
      <c r="BS32" s="40">
        <f>BI32*VLOOKUP(BS$12,別紙!$B$4:$E$10,MATCH("設備利用率",別紙!$B$4:$E$4,0),0)/100*8760/10^3</f>
        <v>0</v>
      </c>
      <c r="BT32" s="40">
        <f>BJ32*VLOOKUP(BT$12,別紙!$B$4:$E$10,MATCH("設備利用率",別紙!$B$4:$E$4,0),0)/100*8760/10^3</f>
        <v>0</v>
      </c>
      <c r="BU32" s="40">
        <f t="shared" si="6"/>
        <v>44271.516636</v>
      </c>
      <c r="BV32" s="42"/>
      <c r="BW32" s="38" t="str">
        <f t="shared" si="7"/>
        <v>07362</v>
      </c>
      <c r="BX32" s="38" t="str">
        <f t="shared" si="8"/>
        <v>下郷町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25474.373168088092</v>
      </c>
      <c r="BZ32" s="42"/>
      <c r="CA32" s="38" t="str">
        <f t="shared" si="9"/>
        <v>07362</v>
      </c>
      <c r="CB32" s="38" t="str">
        <f t="shared" si="10"/>
        <v>下郷町</v>
      </c>
      <c r="CC32" s="260">
        <f t="shared" si="11"/>
        <v>1.5570144057435455E-2</v>
      </c>
      <c r="CD32" s="260">
        <f t="shared" si="16"/>
        <v>2.1164680773201727E-2</v>
      </c>
      <c r="CE32" s="260">
        <f t="shared" si="17"/>
        <v>0</v>
      </c>
      <c r="CF32" s="260">
        <f t="shared" si="18"/>
        <v>1.7011496107895181</v>
      </c>
      <c r="CG32" s="260">
        <f t="shared" si="19"/>
        <v>0</v>
      </c>
      <c r="CH32" s="260">
        <f t="shared" si="20"/>
        <v>0</v>
      </c>
      <c r="CI32" s="260">
        <f t="shared" si="12"/>
        <v>1.7378844356201553</v>
      </c>
      <c r="CJ32" s="24"/>
      <c r="CK32" s="20" t="str">
        <f t="shared" si="13"/>
        <v>07362</v>
      </c>
      <c r="CL32" s="20" t="str">
        <f t="shared" si="14"/>
        <v>下郷町</v>
      </c>
      <c r="CM32" s="20">
        <f>VLOOKUP($CK32&amp;"_"&amp;$AZ$7,データシート1!$A:$BS,MATCH("ca_太陽光発電（10kW未満）",データシート1!$A$1:$BS$1,0),0)</f>
        <v>62</v>
      </c>
      <c r="CN32" s="20">
        <f>VLOOKUP($CK32&amp;"_"&amp;$AZ$5,データシート1!$A:$BS,MATCH("ab_家庭",データシート1!$A$1:$BS$1,0),0)</f>
        <v>2176</v>
      </c>
      <c r="CO32" s="260">
        <f t="shared" si="15"/>
        <v>2.8492647058823529E-2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01395</v>
      </c>
      <c r="AY33" s="20" t="str">
        <f>IF(IFERROR(比較地域マスタ!$Z26,"")=0,"",IFERROR(比較地域マスタ!$Z26,""))</f>
        <v>ニセコ町</v>
      </c>
      <c r="BC33" s="960" t="str">
        <f t="shared" si="0"/>
        <v>01395</v>
      </c>
      <c r="BD33" s="123" t="str">
        <f t="shared" si="2"/>
        <v>ニセコ町</v>
      </c>
      <c r="BE33" s="40">
        <f>VLOOKUP($BC33&amp;"_"&amp;$AZ$7,データシート1!$A:$BS,MATCH("cb_"&amp;BE$12,データシート1!$A$1:$BS$1,0),0)</f>
        <v>92.3</v>
      </c>
      <c r="BF33" s="40">
        <f>VLOOKUP($BC33&amp;"_"&amp;$AZ$7,データシート1!$A:$BS,MATCH("cb_"&amp;BF$12,データシート1!$A$1:$BS$1,0),0)</f>
        <v>11.8</v>
      </c>
      <c r="BG33" s="40">
        <f>VLOOKUP($BC33&amp;"_"&amp;$AZ$7,データシート1!$A:$BS,MATCH("cb_"&amp;BG$12,データシート1!$A$1:$BS$1,0),0)</f>
        <v>0</v>
      </c>
      <c r="BH33" s="40">
        <f>VLOOKUP($BC33&amp;"_"&amp;$AZ$7,データシート1!$A:$BS,MATCH("cb_"&amp;BH$12,データシート1!$A$1:$BS$1,0),0)</f>
        <v>15231.2</v>
      </c>
      <c r="BI33" s="40">
        <f>VLOOKUP($BC33&amp;"_"&amp;$AZ$7,データシート1!$A:$BS,MATCH("cb_"&amp;BI$12,データシート1!$A$1:$BS$1,0),0)</f>
        <v>0</v>
      </c>
      <c r="BJ33" s="40">
        <f>VLOOKUP($BC33&amp;"_"&amp;$AZ$7,データシート1!$A:$BS,MATCH("cb_"&amp;BJ$12,データシート1!$A$1:$BS$1,0),0)</f>
        <v>0</v>
      </c>
      <c r="BK33" s="40">
        <f t="shared" si="3"/>
        <v>15335.300000000001</v>
      </c>
      <c r="BL33" s="42"/>
      <c r="BM33" s="960" t="str">
        <f t="shared" si="4"/>
        <v>01395</v>
      </c>
      <c r="BN33" s="123" t="str">
        <f t="shared" si="5"/>
        <v>ニセコ町</v>
      </c>
      <c r="BO33" s="40">
        <f>BE33*VLOOKUP(BO$12,別紙!$B$4:$E$10,MATCH("設備利用率",別紙!$B$4:$E$4,0),0)/100*8760/10^3</f>
        <v>110.77107600000001</v>
      </c>
      <c r="BP33" s="40">
        <f>BF33*VLOOKUP(BP$12,別紙!$B$4:$E$10,MATCH("設備利用率",別紙!$B$4:$E$4,0),0)/100*8760/10^3</f>
        <v>15.608568000000002</v>
      </c>
      <c r="BQ33" s="40">
        <f>BG33*VLOOKUP(BQ$12,別紙!$B$4:$E$10,MATCH("設備利用率",別紙!$B$4:$E$4,0),0)/100*8760/10^3</f>
        <v>0</v>
      </c>
      <c r="BR33" s="40">
        <f>BH33*VLOOKUP(BR$12,別紙!$B$4:$E$10,MATCH("設備利用率",別紙!$B$4:$E$4,0),0)/100*8760/10^3</f>
        <v>80055.187199999986</v>
      </c>
      <c r="BS33" s="40">
        <f>BI33*VLOOKUP(BS$12,別紙!$B$4:$E$10,MATCH("設備利用率",別紙!$B$4:$E$4,0),0)/100*8760/10^3</f>
        <v>0</v>
      </c>
      <c r="BT33" s="40">
        <f>BJ33*VLOOKUP(BT$12,別紙!$B$4:$E$10,MATCH("設備利用率",別紙!$B$4:$E$4,0),0)/100*8760/10^3</f>
        <v>0</v>
      </c>
      <c r="BU33" s="40">
        <f t="shared" si="6"/>
        <v>80181.566843999986</v>
      </c>
      <c r="BV33" s="42"/>
      <c r="BW33" s="38" t="str">
        <f t="shared" si="7"/>
        <v>01395</v>
      </c>
      <c r="BX33" s="38" t="str">
        <f t="shared" si="8"/>
        <v>ニセコ町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25393.827705319472</v>
      </c>
      <c r="BZ33" s="42"/>
      <c r="CA33" s="38" t="str">
        <f t="shared" si="9"/>
        <v>01395</v>
      </c>
      <c r="CB33" s="38" t="str">
        <f t="shared" si="10"/>
        <v>ニセコ町</v>
      </c>
      <c r="CC33" s="260">
        <f t="shared" si="11"/>
        <v>4.3621259971294438E-3</v>
      </c>
      <c r="CD33" s="260">
        <f t="shared" si="16"/>
        <v>6.1465991583184345E-4</v>
      </c>
      <c r="CE33" s="260">
        <f t="shared" si="17"/>
        <v>0</v>
      </c>
      <c r="CF33" s="260">
        <f t="shared" si="18"/>
        <v>3.1525451038336416</v>
      </c>
      <c r="CG33" s="260">
        <f t="shared" si="19"/>
        <v>0</v>
      </c>
      <c r="CH33" s="260">
        <f t="shared" si="20"/>
        <v>0</v>
      </c>
      <c r="CI33" s="260">
        <f t="shared" si="12"/>
        <v>3.1575218897466031</v>
      </c>
      <c r="CK33" s="20" t="str">
        <f t="shared" si="13"/>
        <v>01395</v>
      </c>
      <c r="CL33" s="20" t="str">
        <f t="shared" si="14"/>
        <v>ニセコ町</v>
      </c>
      <c r="CM33" s="20">
        <f>VLOOKUP($CK33&amp;"_"&amp;$AZ$7,データシート1!$A:$BS,MATCH("ca_太陽光発電（10kW未満）",データシート1!$A$1:$BS$1,0),0)</f>
        <v>15</v>
      </c>
      <c r="CN33" s="20">
        <f>VLOOKUP($CK33&amp;"_"&amp;$AZ$5,データシート1!$A:$BS,MATCH("ab_家庭",データシート1!$A$1:$BS$1,0),0)</f>
        <v>2550</v>
      </c>
      <c r="CO33" s="260">
        <f t="shared" si="15"/>
        <v>5.8823529411764705E-3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39403</v>
      </c>
      <c r="AY34" s="20" t="str">
        <f>IF(IFERROR(比較地域マスタ!$Z27,"")=0,"",IFERROR(比較地域マスタ!$Z27,""))</f>
        <v>越知町</v>
      </c>
      <c r="BC34" s="960" t="str">
        <f t="shared" si="0"/>
        <v>39403</v>
      </c>
      <c r="BD34" s="123" t="str">
        <f t="shared" si="2"/>
        <v>越知町</v>
      </c>
      <c r="BE34" s="40">
        <f>VLOOKUP($BC34&amp;"_"&amp;$AZ$7,データシート1!$A:$BS,MATCH("cb_"&amp;BE$12,データシート1!$A$1:$BS$1,0),0)</f>
        <v>774.73</v>
      </c>
      <c r="BF34" s="40">
        <f>VLOOKUP($BC34&amp;"_"&amp;$AZ$7,データシート1!$A:$BS,MATCH("cb_"&amp;BF$12,データシート1!$A$1:$BS$1,0),0)</f>
        <v>1600.7800000000002</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2375.5100000000002</v>
      </c>
      <c r="BL34" s="42"/>
      <c r="BM34" s="960" t="str">
        <f t="shared" si="4"/>
        <v>39403</v>
      </c>
      <c r="BN34" s="123" t="str">
        <f t="shared" si="5"/>
        <v>越知町</v>
      </c>
      <c r="BO34" s="40">
        <f>BE34*VLOOKUP(BO$12,別紙!$B$4:$E$10,MATCH("設備利用率",別紙!$B$4:$E$4,0),0)/100*8760/10^3</f>
        <v>929.7689676</v>
      </c>
      <c r="BP34" s="40">
        <f>BF34*VLOOKUP(BP$12,別紙!$B$4:$E$10,MATCH("設備利用率",別紙!$B$4:$E$4,0),0)/100*8760/10^3</f>
        <v>2117.4477528000002</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3047.2167204000002</v>
      </c>
      <c r="BV34" s="42"/>
      <c r="BW34" s="38" t="str">
        <f t="shared" si="7"/>
        <v>39403</v>
      </c>
      <c r="BX34" s="38" t="str">
        <f t="shared" si="8"/>
        <v>越知町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24788.480876738864</v>
      </c>
      <c r="BZ34" s="42"/>
      <c r="CA34" s="38" t="str">
        <f t="shared" si="9"/>
        <v>39403</v>
      </c>
      <c r="CB34" s="38" t="str">
        <f t="shared" si="10"/>
        <v>越知町</v>
      </c>
      <c r="CC34" s="260">
        <f t="shared" si="11"/>
        <v>3.7508105971612048E-2</v>
      </c>
      <c r="CD34" s="260">
        <f t="shared" si="16"/>
        <v>8.5420634016624281E-2</v>
      </c>
      <c r="CE34" s="260">
        <f t="shared" si="17"/>
        <v>0</v>
      </c>
      <c r="CF34" s="260">
        <f t="shared" si="18"/>
        <v>0</v>
      </c>
      <c r="CG34" s="260">
        <f t="shared" si="19"/>
        <v>0</v>
      </c>
      <c r="CH34" s="260">
        <f t="shared" si="20"/>
        <v>0</v>
      </c>
      <c r="CI34" s="260">
        <f t="shared" si="12"/>
        <v>0.12292873998823632</v>
      </c>
      <c r="CK34" s="20" t="str">
        <f t="shared" si="13"/>
        <v>39403</v>
      </c>
      <c r="CL34" s="20" t="str">
        <f t="shared" si="14"/>
        <v>越知町</v>
      </c>
      <c r="CM34" s="20">
        <f>VLOOKUP($CK34&amp;"_"&amp;$AZ$7,データシート1!$A:$BS,MATCH("ca_太陽光発電（10kW未満）",データシート1!$A$1:$BS$1,0),0)</f>
        <v>159</v>
      </c>
      <c r="CN34" s="20">
        <f>VLOOKUP($CK34&amp;"_"&amp;$AZ$5,データシート1!$A:$BS,MATCH("ab_家庭",データシート1!$A$1:$BS$1,0),0)</f>
        <v>2715</v>
      </c>
      <c r="CO34" s="260">
        <f t="shared" si="15"/>
        <v>5.856353591160221E-2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46535</v>
      </c>
      <c r="AY35" s="20" t="str">
        <f>IF(IFERROR(比較地域マスタ!$Z28,"")=0,"",IFERROR(比較地域マスタ!$Z28,""))</f>
        <v>与論町</v>
      </c>
      <c r="BC35" s="960" t="str">
        <f t="shared" si="0"/>
        <v>46535</v>
      </c>
      <c r="BD35" s="123" t="str">
        <f t="shared" si="2"/>
        <v>与論町</v>
      </c>
      <c r="BE35" s="40">
        <f>VLOOKUP($BC35&amp;"_"&amp;$AZ$7,データシート1!$A:$BS,MATCH("cb_"&amp;BE$12,データシート1!$A$1:$BS$1,0),0)</f>
        <v>181.28000000000003</v>
      </c>
      <c r="BF35" s="40">
        <f>VLOOKUP($BC35&amp;"_"&amp;$AZ$7,データシート1!$A:$BS,MATCH("cb_"&amp;BF$12,データシート1!$A$1:$BS$1,0),0)</f>
        <v>617</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798.28</v>
      </c>
      <c r="BL35" s="42"/>
      <c r="BM35" s="960" t="str">
        <f t="shared" si="4"/>
        <v>46535</v>
      </c>
      <c r="BN35" s="123" t="str">
        <f t="shared" si="5"/>
        <v>与論町</v>
      </c>
      <c r="BO35" s="40">
        <f>BE35*VLOOKUP(BO$12,別紙!$B$4:$E$10,MATCH("設備利用率",別紙!$B$4:$E$4,0),0)/100*8760/10^3</f>
        <v>217.55775360000001</v>
      </c>
      <c r="BP35" s="40">
        <f>BF35*VLOOKUP(BP$12,別紙!$B$4:$E$10,MATCH("設備利用率",別紙!$B$4:$E$4,0),0)/100*8760/10^3</f>
        <v>816.14291999999989</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1033.7006735999998</v>
      </c>
      <c r="BV35" s="42"/>
      <c r="BW35" s="38" t="str">
        <f t="shared" si="7"/>
        <v>46535</v>
      </c>
      <c r="BX35" s="38" t="str">
        <f t="shared" si="8"/>
        <v>与論町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23996.257131071608</v>
      </c>
      <c r="BZ35" s="42"/>
      <c r="CA35" s="38" t="str">
        <f t="shared" si="9"/>
        <v>46535</v>
      </c>
      <c r="CB35" s="38" t="str">
        <f t="shared" si="10"/>
        <v>与論町</v>
      </c>
      <c r="CC35" s="260">
        <f t="shared" si="11"/>
        <v>9.06632031869232E-3</v>
      </c>
      <c r="CD35" s="260">
        <f t="shared" si="16"/>
        <v>3.4011259153545879E-2</v>
      </c>
      <c r="CE35" s="260">
        <f t="shared" si="17"/>
        <v>0</v>
      </c>
      <c r="CF35" s="260">
        <f t="shared" si="18"/>
        <v>0</v>
      </c>
      <c r="CG35" s="260">
        <f t="shared" si="19"/>
        <v>0</v>
      </c>
      <c r="CH35" s="260">
        <f t="shared" si="20"/>
        <v>0</v>
      </c>
      <c r="CI35" s="260">
        <f t="shared" si="12"/>
        <v>4.3077579472238198E-2</v>
      </c>
      <c r="CK35" s="20" t="str">
        <f t="shared" si="13"/>
        <v>46535</v>
      </c>
      <c r="CL35" s="20" t="str">
        <f t="shared" si="14"/>
        <v>与論町</v>
      </c>
      <c r="CM35" s="20">
        <f>VLOOKUP($CK35&amp;"_"&amp;$AZ$7,データシート1!$A:$BS,MATCH("ca_太陽光発電（10kW未満）",データシート1!$A$1:$BS$1,0),0)</f>
        <v>29</v>
      </c>
      <c r="CN35" s="20">
        <f>VLOOKUP($CK35&amp;"_"&amp;$AZ$5,データシート1!$A:$BS,MATCH("ab_家庭",データシート1!$A$1:$BS$1,0),0)</f>
        <v>2628</v>
      </c>
      <c r="CO35" s="260">
        <f t="shared" si="15"/>
        <v>1.1035007610350075E-2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03366</v>
      </c>
      <c r="AY36" s="20" t="str">
        <f>IF(IFERROR(比較地域マスタ!$Z29,"")=0,"",IFERROR(比較地域マスタ!$Z29,""))</f>
        <v>西和賀町</v>
      </c>
      <c r="BC36" s="960" t="str">
        <f t="shared" si="0"/>
        <v>03366</v>
      </c>
      <c r="BD36" s="123" t="str">
        <f t="shared" si="2"/>
        <v>西和賀町</v>
      </c>
      <c r="BE36" s="40">
        <f>VLOOKUP($BC36&amp;"_"&amp;$AZ$7,データシート1!$A:$BS,MATCH("cb_"&amp;BE$12,データシート1!$A$1:$BS$1,0),0)</f>
        <v>78.099999999999994</v>
      </c>
      <c r="BF36" s="40">
        <f>VLOOKUP($BC36&amp;"_"&amp;$AZ$7,データシート1!$A:$BS,MATCH("cb_"&amp;BF$12,データシート1!$A$1:$BS$1,0),0)</f>
        <v>1000</v>
      </c>
      <c r="BG36" s="40">
        <f>VLOOKUP($BC36&amp;"_"&amp;$AZ$7,データシート1!$A:$BS,MATCH("cb_"&amp;BG$12,データシート1!$A$1:$BS$1,0),0)</f>
        <v>19.2</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1097.3</v>
      </c>
      <c r="BL36" s="42"/>
      <c r="BM36" s="960" t="str">
        <f t="shared" si="4"/>
        <v>03366</v>
      </c>
      <c r="BN36" s="123" t="str">
        <f t="shared" si="5"/>
        <v>西和賀町</v>
      </c>
      <c r="BO36" s="40">
        <f>BE36*VLOOKUP(BO$12,別紙!$B$4:$E$10,MATCH("設備利用率",別紙!$B$4:$E$4,0),0)/100*8760/10^3</f>
        <v>93.729371999999984</v>
      </c>
      <c r="BP36" s="40">
        <f>BF36*VLOOKUP(BP$12,別紙!$B$4:$E$10,MATCH("設備利用率",別紙!$B$4:$E$4,0),0)/100*8760/10^3</f>
        <v>1322.76</v>
      </c>
      <c r="BQ36" s="40">
        <f>BG36*VLOOKUP(BQ$12,別紙!$B$4:$E$10,MATCH("設備利用率",別紙!$B$4:$E$4,0),0)/100*8760/10^3</f>
        <v>41.711615999999992</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1458.2009880000001</v>
      </c>
      <c r="BV36" s="42"/>
      <c r="BW36" s="38" t="str">
        <f t="shared" si="7"/>
        <v>03366</v>
      </c>
      <c r="BX36" s="38" t="str">
        <f t="shared" si="8"/>
        <v>西和賀町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23932.815245616617</v>
      </c>
      <c r="BZ36" s="42"/>
      <c r="CA36" s="38" t="str">
        <f t="shared" si="9"/>
        <v>03366</v>
      </c>
      <c r="CB36" s="38" t="str">
        <f t="shared" si="10"/>
        <v>西和賀町</v>
      </c>
      <c r="CC36" s="260">
        <f t="shared" si="11"/>
        <v>3.9163538028467778E-3</v>
      </c>
      <c r="CD36" s="260">
        <f t="shared" si="16"/>
        <v>5.5269720107093058E-2</v>
      </c>
      <c r="CE36" s="260">
        <f t="shared" si="17"/>
        <v>1.7428629090194322E-3</v>
      </c>
      <c r="CF36" s="260">
        <f t="shared" si="18"/>
        <v>0</v>
      </c>
      <c r="CG36" s="260">
        <f t="shared" si="19"/>
        <v>0</v>
      </c>
      <c r="CH36" s="260">
        <f t="shared" si="20"/>
        <v>0</v>
      </c>
      <c r="CI36" s="260">
        <f t="shared" si="12"/>
        <v>6.0928936818959271E-2</v>
      </c>
      <c r="CK36" s="20" t="str">
        <f t="shared" si="13"/>
        <v>03366</v>
      </c>
      <c r="CL36" s="20" t="str">
        <f t="shared" si="14"/>
        <v>西和賀町</v>
      </c>
      <c r="CM36" s="20">
        <f>VLOOKUP($CK36&amp;"_"&amp;$AZ$7,データシート1!$A:$BS,MATCH("ca_太陽光発電（10kW未満）",データシート1!$A$1:$BS$1,0),0)</f>
        <v>19</v>
      </c>
      <c r="CN36" s="20">
        <f>VLOOKUP($CK36&amp;"_"&amp;$AZ$5,データシート1!$A:$BS,MATCH("ab_家庭",データシート1!$A$1:$BS$1,0),0)</f>
        <v>2257</v>
      </c>
      <c r="CO36" s="260">
        <f t="shared" si="15"/>
        <v>8.4182543198936637E-3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15581</v>
      </c>
      <c r="AY37" s="20" t="str">
        <f>IF(IFERROR(比較地域マスタ!$Z30,"")=0,"",IFERROR(比較地域マスタ!$Z30,""))</f>
        <v>関川村</v>
      </c>
      <c r="BC37" s="960" t="str">
        <f t="shared" si="0"/>
        <v>15581</v>
      </c>
      <c r="BD37" s="123" t="str">
        <f t="shared" si="2"/>
        <v>関川村</v>
      </c>
      <c r="BE37" s="40">
        <f>VLOOKUP($BC37&amp;"_"&amp;$AZ$7,データシート1!$A:$BS,MATCH("cb_"&amp;BE$12,データシート1!$A$1:$BS$1,0),0)</f>
        <v>295.79999999999995</v>
      </c>
      <c r="BF37" s="40">
        <f>VLOOKUP($BC37&amp;"_"&amp;$AZ$7,データシート1!$A:$BS,MATCH("cb_"&amp;BF$12,データシート1!$A$1:$BS$1,0),0)</f>
        <v>2381.3999999999996</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2677.2</v>
      </c>
      <c r="BL37" s="42"/>
      <c r="BM37" s="960" t="str">
        <f t="shared" si="4"/>
        <v>15581</v>
      </c>
      <c r="BN37" s="123" t="str">
        <f t="shared" si="5"/>
        <v>関川村</v>
      </c>
      <c r="BO37" s="40">
        <f>BE37*VLOOKUP(BO$12,別紙!$B$4:$E$10,MATCH("設備利用率",別紙!$B$4:$E$4,0),0)/100*8760/10^3</f>
        <v>354.99549599999995</v>
      </c>
      <c r="BP37" s="40">
        <f>BF37*VLOOKUP(BP$12,別紙!$B$4:$E$10,MATCH("設備利用率",別紙!$B$4:$E$4,0),0)/100*8760/10^3</f>
        <v>3150.0206639999992</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3505.0161599999992</v>
      </c>
      <c r="BV37" s="42"/>
      <c r="BW37" s="38" t="str">
        <f t="shared" si="7"/>
        <v>15581</v>
      </c>
      <c r="BX37" s="38" t="str">
        <f t="shared" si="8"/>
        <v>関川村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24382.337088330518</v>
      </c>
      <c r="BZ37" s="42"/>
      <c r="CA37" s="38" t="str">
        <f t="shared" si="9"/>
        <v>15581</v>
      </c>
      <c r="CB37" s="38" t="str">
        <f t="shared" si="10"/>
        <v>関川村</v>
      </c>
      <c r="CC37" s="260">
        <f t="shared" si="11"/>
        <v>1.4559535237083658E-2</v>
      </c>
      <c r="CD37" s="260">
        <f t="shared" si="16"/>
        <v>0.12919272884253624</v>
      </c>
      <c r="CE37" s="260">
        <f t="shared" si="17"/>
        <v>0</v>
      </c>
      <c r="CF37" s="260">
        <f t="shared" si="18"/>
        <v>0</v>
      </c>
      <c r="CG37" s="260">
        <f t="shared" si="19"/>
        <v>0</v>
      </c>
      <c r="CH37" s="260">
        <f t="shared" si="20"/>
        <v>0</v>
      </c>
      <c r="CI37" s="260">
        <f t="shared" si="12"/>
        <v>0.14375226407961991</v>
      </c>
      <c r="CK37" s="20" t="str">
        <f t="shared" si="13"/>
        <v>15581</v>
      </c>
      <c r="CL37" s="20" t="str">
        <f t="shared" si="14"/>
        <v>関川村</v>
      </c>
      <c r="CM37" s="20">
        <f>VLOOKUP($CK37&amp;"_"&amp;$AZ$7,データシート1!$A:$BS,MATCH("ca_太陽光発電（10kW未満）",データシート1!$A$1:$BS$1,0),0)</f>
        <v>61</v>
      </c>
      <c r="CN37" s="20">
        <f>VLOOKUP($CK37&amp;"_"&amp;$AZ$5,データシート1!$A:$BS,MATCH("ab_家庭",データシート1!$A$1:$BS$1,0),0)</f>
        <v>1865</v>
      </c>
      <c r="CO37" s="260">
        <f t="shared" si="15"/>
        <v>3.2707774798927614E-2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02443</v>
      </c>
      <c r="AY38" s="20" t="str">
        <f>IF(IFERROR(比較地域マスタ!$Z31,"")=0,"",IFERROR(比較地域マスタ!$Z31,""))</f>
        <v>田子町</v>
      </c>
      <c r="BC38" s="960" t="str">
        <f t="shared" si="0"/>
        <v>02443</v>
      </c>
      <c r="BD38" s="123" t="str">
        <f t="shared" si="2"/>
        <v>田子町</v>
      </c>
      <c r="BE38" s="40">
        <f>VLOOKUP($BC38&amp;"_"&amp;$AZ$7,データシート1!$A:$BS,MATCH("cb_"&amp;BE$12,データシート1!$A$1:$BS$1,0),0)</f>
        <v>434.89999999999992</v>
      </c>
      <c r="BF38" s="40">
        <f>VLOOKUP($BC38&amp;"_"&amp;$AZ$7,データシート1!$A:$BS,MATCH("cb_"&amp;BF$12,データシート1!$A$1:$BS$1,0),0)</f>
        <v>754.6</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1189.5</v>
      </c>
      <c r="BL38" s="42"/>
      <c r="BM38" s="960" t="str">
        <f t="shared" si="4"/>
        <v>02443</v>
      </c>
      <c r="BN38" s="123" t="str">
        <f t="shared" si="5"/>
        <v>田子町</v>
      </c>
      <c r="BO38" s="40">
        <f>BE38*VLOOKUP(BO$12,別紙!$B$4:$E$10,MATCH("設備利用率",別紙!$B$4:$E$4,0),0)/100*8760/10^3</f>
        <v>521.93218799999988</v>
      </c>
      <c r="BP38" s="40">
        <f>BF38*VLOOKUP(BP$12,別紙!$B$4:$E$10,MATCH("設備利用率",別紙!$B$4:$E$4,0),0)/100*8760/10^3</f>
        <v>998.15469600000006</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1520.0868839999998</v>
      </c>
      <c r="BV38" s="42"/>
      <c r="BW38" s="38" t="str">
        <f t="shared" si="7"/>
        <v>02443</v>
      </c>
      <c r="BX38" s="38" t="str">
        <f t="shared" si="8"/>
        <v>田子町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34843.525591089521</v>
      </c>
      <c r="BZ38" s="42"/>
      <c r="CA38" s="38" t="str">
        <f t="shared" si="9"/>
        <v>02443</v>
      </c>
      <c r="CB38" s="38" t="str">
        <f t="shared" si="10"/>
        <v>田子町</v>
      </c>
      <c r="CC38" s="260">
        <f t="shared" si="11"/>
        <v>1.4979316218605409E-2</v>
      </c>
      <c r="CD38" s="260">
        <f t="shared" si="16"/>
        <v>2.8646776669903246E-2</v>
      </c>
      <c r="CE38" s="260">
        <f t="shared" si="17"/>
        <v>0</v>
      </c>
      <c r="CF38" s="260">
        <f t="shared" si="18"/>
        <v>0</v>
      </c>
      <c r="CG38" s="260">
        <f t="shared" si="19"/>
        <v>0</v>
      </c>
      <c r="CH38" s="260">
        <f t="shared" si="20"/>
        <v>0</v>
      </c>
      <c r="CI38" s="260">
        <f t="shared" si="12"/>
        <v>4.3626092888508654E-2</v>
      </c>
      <c r="CK38" s="20" t="str">
        <f t="shared" si="13"/>
        <v>02443</v>
      </c>
      <c r="CL38" s="20" t="str">
        <f t="shared" si="14"/>
        <v>田子町</v>
      </c>
      <c r="CM38" s="20">
        <f>VLOOKUP($CK38&amp;"_"&amp;$AZ$7,データシート1!$A:$BS,MATCH("ca_太陽光発電（10kW未満）",データシート1!$A$1:$BS$1,0),0)</f>
        <v>84</v>
      </c>
      <c r="CN38" s="20">
        <f>VLOOKUP($CK38&amp;"_"&amp;$AZ$5,データシート1!$A:$BS,MATCH("ab_家庭",データシート1!$A$1:$BS$1,0),0)</f>
        <v>2118</v>
      </c>
      <c r="CO38" s="260">
        <f t="shared" si="15"/>
        <v>3.9660056657223795E-2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06361</v>
      </c>
      <c r="AY39" s="20" t="str">
        <f>IF(IFERROR(比較地域マスタ!$Z32,"")=0,"",IFERROR(比較地域マスタ!$Z32,""))</f>
        <v>金山町</v>
      </c>
      <c r="BC39" s="960" t="str">
        <f t="shared" si="0"/>
        <v>06361</v>
      </c>
      <c r="BD39" s="123" t="str">
        <f t="shared" si="2"/>
        <v>金山町</v>
      </c>
      <c r="BE39" s="40">
        <f>VLOOKUP($BC39&amp;"_"&amp;$AZ$7,データシート1!$A:$BS,MATCH("cb_"&amp;BE$12,データシート1!$A$1:$BS$1,0),0)</f>
        <v>151.30000000000001</v>
      </c>
      <c r="BF39" s="40">
        <f>VLOOKUP($BC39&amp;"_"&amp;$AZ$7,データシート1!$A:$BS,MATCH("cb_"&amp;BF$12,データシート1!$A$1:$BS$1,0),0)</f>
        <v>119</v>
      </c>
      <c r="BG39" s="40">
        <f>VLOOKUP($BC39&amp;"_"&amp;$AZ$7,データシート1!$A:$BS,MATCH("cb_"&amp;BG$12,データシート1!$A$1:$BS$1,0),0)</f>
        <v>0</v>
      </c>
      <c r="BH39" s="40">
        <f>VLOOKUP($BC39&amp;"_"&amp;$AZ$7,データシート1!$A:$BS,MATCH("cb_"&amp;BH$12,データシート1!$A$1:$BS$1,0),0)</f>
        <v>420</v>
      </c>
      <c r="BI39" s="40">
        <f>VLOOKUP($BC39&amp;"_"&amp;$AZ$7,データシート1!$A:$BS,MATCH("cb_"&amp;BI$12,データシート1!$A$1:$BS$1,0),0)</f>
        <v>0</v>
      </c>
      <c r="BJ39" s="40">
        <f>VLOOKUP($BC39&amp;"_"&amp;$AZ$7,データシート1!$A:$BS,MATCH("cb_"&amp;BJ$12,データシート1!$A$1:$BS$1,0),0)</f>
        <v>525</v>
      </c>
      <c r="BK39" s="40">
        <f t="shared" si="3"/>
        <v>1215.3</v>
      </c>
      <c r="BL39" s="42"/>
      <c r="BM39" s="960" t="str">
        <f t="shared" si="4"/>
        <v>06361</v>
      </c>
      <c r="BN39" s="123" t="str">
        <f t="shared" si="5"/>
        <v>金山町</v>
      </c>
      <c r="BO39" s="40">
        <f>BE39*VLOOKUP(BO$12,別紙!$B$4:$E$10,MATCH("設備利用率",別紙!$B$4:$E$4,0),0)/100*8760/10^3</f>
        <v>181.57815599999998</v>
      </c>
      <c r="BP39" s="40">
        <f>BF39*VLOOKUP(BP$12,別紙!$B$4:$E$10,MATCH("設備利用率",別紙!$B$4:$E$4,0),0)/100*8760/10^3</f>
        <v>157.40843999999998</v>
      </c>
      <c r="BQ39" s="40">
        <f>BG39*VLOOKUP(BQ$12,別紙!$B$4:$E$10,MATCH("設備利用率",別紙!$B$4:$E$4,0),0)/100*8760/10^3</f>
        <v>0</v>
      </c>
      <c r="BR39" s="40">
        <f>BH39*VLOOKUP(BR$12,別紙!$B$4:$E$10,MATCH("設備利用率",別紙!$B$4:$E$4,0),0)/100*8760/10^3</f>
        <v>2207.52</v>
      </c>
      <c r="BS39" s="40">
        <f>BI39*VLOOKUP(BS$12,別紙!$B$4:$E$10,MATCH("設備利用率",別紙!$B$4:$E$4,0),0)/100*8760/10^3</f>
        <v>0</v>
      </c>
      <c r="BT39" s="40">
        <f>BJ39*VLOOKUP(BT$12,別紙!$B$4:$E$10,MATCH("設備利用率",別紙!$B$4:$E$4,0),0)/100*8760/10^3</f>
        <v>3679.2</v>
      </c>
      <c r="BU39" s="40">
        <f t="shared" si="6"/>
        <v>6225.706596</v>
      </c>
      <c r="BV39" s="42"/>
      <c r="BW39" s="38" t="str">
        <f t="shared" si="7"/>
        <v>06361</v>
      </c>
      <c r="BX39" s="38" t="str">
        <f t="shared" si="8"/>
        <v>金山町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18731.497707926155</v>
      </c>
      <c r="BZ39" s="42"/>
      <c r="CA39" s="38" t="str">
        <f t="shared" si="9"/>
        <v>06361</v>
      </c>
      <c r="CB39" s="38" t="str">
        <f t="shared" si="10"/>
        <v>金山町</v>
      </c>
      <c r="CC39" s="260">
        <f t="shared" si="11"/>
        <v>9.6937339892028997E-3</v>
      </c>
      <c r="CD39" s="260">
        <f t="shared" si="16"/>
        <v>8.4034091910009552E-3</v>
      </c>
      <c r="CE39" s="260">
        <f t="shared" si="17"/>
        <v>0</v>
      </c>
      <c r="CF39" s="260">
        <f t="shared" si="18"/>
        <v>0.11785069375770722</v>
      </c>
      <c r="CG39" s="260">
        <f t="shared" si="19"/>
        <v>0</v>
      </c>
      <c r="CH39" s="260">
        <f t="shared" si="20"/>
        <v>0.19641782292951201</v>
      </c>
      <c r="CI39" s="260">
        <f t="shared" si="12"/>
        <v>0.33236565986742311</v>
      </c>
      <c r="CK39" s="20" t="str">
        <f t="shared" si="13"/>
        <v>06361</v>
      </c>
      <c r="CL39" s="20" t="str">
        <f t="shared" si="14"/>
        <v>金山町</v>
      </c>
      <c r="CM39" s="20">
        <f>VLOOKUP($CK39&amp;"_"&amp;$AZ$7,データシート1!$A:$BS,MATCH("ca_太陽光発電（10kW未満）",データシート1!$A$1:$BS$1,0),0)</f>
        <v>29</v>
      </c>
      <c r="CN39" s="20">
        <f>VLOOKUP($CK39&amp;"_"&amp;$AZ$5,データシート1!$A:$BS,MATCH("ab_家庭",データシート1!$A$1:$BS$1,0),0)</f>
        <v>1728</v>
      </c>
      <c r="CO39" s="260">
        <f t="shared" si="15"/>
        <v>1.6782407407407409E-2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01424</v>
      </c>
      <c r="AY40" s="20" t="str">
        <f>IF(IFERROR(比較地域マスタ!$Z33,"")=0,"",IFERROR(比較地域マスタ!$Z33,""))</f>
        <v>奈井江町</v>
      </c>
      <c r="BC40" s="960" t="str">
        <f t="shared" si="0"/>
        <v>01424</v>
      </c>
      <c r="BD40" s="123" t="str">
        <f t="shared" si="2"/>
        <v>奈井江町</v>
      </c>
      <c r="BE40" s="40">
        <f>VLOOKUP($BC40&amp;"_"&amp;$AZ$7,データシート1!$A:$BS,MATCH("cb_"&amp;BE$12,データシート1!$A$1:$BS$1,0),0)</f>
        <v>247.8</v>
      </c>
      <c r="BF40" s="40">
        <f>VLOOKUP($BC40&amp;"_"&amp;$AZ$7,データシート1!$A:$BS,MATCH("cb_"&amp;BF$12,データシート1!$A$1:$BS$1,0),0)</f>
        <v>2148.8000000000002</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2396.6000000000004</v>
      </c>
      <c r="BL40" s="42"/>
      <c r="BM40" s="960" t="str">
        <f t="shared" si="4"/>
        <v>01424</v>
      </c>
      <c r="BN40" s="123" t="str">
        <f t="shared" si="5"/>
        <v>奈井江町</v>
      </c>
      <c r="BO40" s="40">
        <f>BE40*VLOOKUP(BO$12,別紙!$B$4:$E$10,MATCH("設備利用率",別紙!$B$4:$E$4,0),0)/100*8760/10^3</f>
        <v>297.38973599999997</v>
      </c>
      <c r="BP40" s="40">
        <f>BF40*VLOOKUP(BP$12,別紙!$B$4:$E$10,MATCH("設備利用率",別紙!$B$4:$E$4,0),0)/100*8760/10^3</f>
        <v>2842.3466880000001</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3139.7364240000002</v>
      </c>
      <c r="BV40" s="42"/>
      <c r="BW40" s="38" t="str">
        <f t="shared" si="7"/>
        <v>01424</v>
      </c>
      <c r="BX40" s="38" t="str">
        <f t="shared" si="8"/>
        <v>奈井江町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43375.056071783467</v>
      </c>
      <c r="BZ40" s="42"/>
      <c r="CA40" s="38" t="str">
        <f t="shared" si="9"/>
        <v>01424</v>
      </c>
      <c r="CB40" s="38" t="str">
        <f t="shared" si="10"/>
        <v>奈井江町</v>
      </c>
      <c r="CC40" s="260">
        <f t="shared" si="11"/>
        <v>6.8562386526448606E-3</v>
      </c>
      <c r="CD40" s="260">
        <f t="shared" si="16"/>
        <v>6.5529521928365086E-2</v>
      </c>
      <c r="CE40" s="260">
        <f t="shared" si="17"/>
        <v>0</v>
      </c>
      <c r="CF40" s="260">
        <f t="shared" si="18"/>
        <v>0</v>
      </c>
      <c r="CG40" s="260">
        <f t="shared" si="19"/>
        <v>0</v>
      </c>
      <c r="CH40" s="260">
        <f t="shared" si="20"/>
        <v>0</v>
      </c>
      <c r="CI40" s="260">
        <f t="shared" si="12"/>
        <v>7.2385760581009956E-2</v>
      </c>
      <c r="CK40" s="20" t="str">
        <f t="shared" si="13"/>
        <v>01424</v>
      </c>
      <c r="CL40" s="20" t="str">
        <f t="shared" si="14"/>
        <v>奈井江町</v>
      </c>
      <c r="CM40" s="20">
        <f>VLOOKUP($CK40&amp;"_"&amp;$AZ$7,データシート1!$A:$BS,MATCH("ca_太陽光発電（10kW未満）",データシート1!$A$1:$BS$1,0),0)</f>
        <v>36</v>
      </c>
      <c r="CN40" s="20">
        <f>VLOOKUP($CK40&amp;"_"&amp;$AZ$5,データシート1!$A:$BS,MATCH("ab_家庭",データシート1!$A$1:$BS$1,0),0)</f>
        <v>2712</v>
      </c>
      <c r="CO40" s="260">
        <f t="shared" si="15"/>
        <v>1.3274336283185841E-2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01693</v>
      </c>
      <c r="AY41" s="20" t="str">
        <f>IF(IFERROR(比較地域マスタ!$Z34,"")=0,"",IFERROR(比較地域マスタ!$Z34,""))</f>
        <v>標津町</v>
      </c>
      <c r="BC41" s="960" t="str">
        <f t="shared" si="0"/>
        <v>01693</v>
      </c>
      <c r="BD41" s="123" t="str">
        <f t="shared" si="2"/>
        <v>標津町</v>
      </c>
      <c r="BE41" s="40">
        <f>VLOOKUP($BC41&amp;"_"&amp;$AZ$7,データシート1!$A:$BS,MATCH("cb_"&amp;BE$12,データシート1!$A$1:$BS$1,0),0)</f>
        <v>465.39099999999985</v>
      </c>
      <c r="BF41" s="40">
        <f>VLOOKUP($BC41&amp;"_"&amp;$AZ$7,データシート1!$A:$BS,MATCH("cb_"&amp;BF$12,データシート1!$A$1:$BS$1,0),0)</f>
        <v>14093.600000000002</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100</v>
      </c>
      <c r="BK41" s="40">
        <f t="shared" si="3"/>
        <v>14658.991000000002</v>
      </c>
      <c r="BL41" s="42"/>
      <c r="BM41" s="960" t="str">
        <f t="shared" si="4"/>
        <v>01693</v>
      </c>
      <c r="BN41" s="123" t="str">
        <f t="shared" si="5"/>
        <v>標津町</v>
      </c>
      <c r="BO41" s="40">
        <f>BE41*VLOOKUP(BO$12,別紙!$B$4:$E$10,MATCH("設備利用率",別紙!$B$4:$E$4,0),0)/100*8760/10^3</f>
        <v>558.5250469199998</v>
      </c>
      <c r="BP41" s="40">
        <f>BF41*VLOOKUP(BP$12,別紙!$B$4:$E$10,MATCH("設備利用率",別紙!$B$4:$E$4,0),0)/100*8760/10^3</f>
        <v>18642.450335999998</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700.8</v>
      </c>
      <c r="BU41" s="40">
        <f t="shared" si="6"/>
        <v>19901.775382919997</v>
      </c>
      <c r="BV41" s="42"/>
      <c r="BW41" s="38" t="str">
        <f t="shared" si="7"/>
        <v>01693</v>
      </c>
      <c r="BX41" s="38" t="str">
        <f t="shared" si="8"/>
        <v>標津町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30246.939817423219</v>
      </c>
      <c r="BZ41" s="42"/>
      <c r="CA41" s="38" t="str">
        <f t="shared" si="9"/>
        <v>01693</v>
      </c>
      <c r="CB41" s="38" t="str">
        <f t="shared" si="10"/>
        <v>標津町</v>
      </c>
      <c r="CC41" s="260">
        <f t="shared" si="11"/>
        <v>1.8465505941803448E-2</v>
      </c>
      <c r="CD41" s="260">
        <f t="shared" si="16"/>
        <v>0.61634170096312824</v>
      </c>
      <c r="CE41" s="260">
        <f t="shared" si="17"/>
        <v>0</v>
      </c>
      <c r="CF41" s="260">
        <f t="shared" si="18"/>
        <v>0</v>
      </c>
      <c r="CG41" s="260">
        <f t="shared" si="19"/>
        <v>0</v>
      </c>
      <c r="CH41" s="260">
        <f t="shared" si="20"/>
        <v>2.3169286024641619E-2</v>
      </c>
      <c r="CI41" s="260">
        <f t="shared" si="12"/>
        <v>0.65797649292957328</v>
      </c>
      <c r="CK41" s="20" t="str">
        <f t="shared" si="13"/>
        <v>01693</v>
      </c>
      <c r="CL41" s="20" t="str">
        <f t="shared" si="14"/>
        <v>標津町</v>
      </c>
      <c r="CM41" s="20">
        <f>VLOOKUP($CK41&amp;"_"&amp;$AZ$7,データシート1!$A:$BS,MATCH("ca_太陽光発電（10kW未満）",データシート1!$A$1:$BS$1,0),0)</f>
        <v>64</v>
      </c>
      <c r="CN41" s="20">
        <f>VLOOKUP($CK41&amp;"_"&amp;$AZ$5,データシート1!$A:$BS,MATCH("ab_家庭",データシート1!$A$1:$BS$1,0),0)</f>
        <v>2365</v>
      </c>
      <c r="CO41" s="260">
        <f t="shared" si="15"/>
        <v>2.7061310782241013E-2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07421</v>
      </c>
      <c r="AY72" s="20" t="str">
        <f>IF(IFERROR(比較地域マスタ!$AE7,"")=0,"",IFERROR(比較地域マスタ!$AE7,""))</f>
        <v>会津坂下町</v>
      </c>
      <c r="AZ72" s="18"/>
      <c r="BA72" s="24">
        <v>1</v>
      </c>
      <c r="BB72" s="24">
        <v>1</v>
      </c>
      <c r="BC72" s="20" t="str">
        <f>AX72</f>
        <v>07421</v>
      </c>
      <c r="BD72" s="20" t="str">
        <f>AY72</f>
        <v>会津坂下町</v>
      </c>
      <c r="BE72" s="953">
        <f>VLOOKUP(BC72&amp;"_令和4年度",データシート3!A:AB,MATCH("ea_"&amp;"太陽光（建物系）"&amp;"_年間発電",データシート3!$A$1:$AB$1,0),0)/10^3+VLOOKUP(BC72&amp;"_令和4年度",データシート3!A:AB,MATCH("ea_"&amp;"太陽光（土地系）"&amp;"_年間発電",データシート3!$A$1:$AB$1,0),0)/10^3</f>
        <v>871523.25799999991</v>
      </c>
      <c r="BF72" s="953">
        <f>VLOOKUP(BC72&amp;"_令和4年度",データシート3!A:AB,MATCH("ea_"&amp;"風力（陸上）"&amp;"_年間発電",データシート3!$A$1:$AB$1,0),0)/10^3</f>
        <v>250740.97</v>
      </c>
      <c r="BG72" s="953">
        <f>VLOOKUP(BC72&amp;"_令和4年度",データシート3!A:AB,MATCH("ea_"&amp;"中小水（河川）"&amp;"_年間発電",データシート3!$A$1:$AB$1,0),0)/10^3+VLOOKUP(BC72&amp;"_令和4年度",データシート3!A:AB,MATCH("ea_"&amp;"中小水（農業用水路）"&amp;"_年間発電",データシート3!$A$1:$AB$1,0),0)/10^3</f>
        <v>1390.588</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609.03</v>
      </c>
      <c r="BI72" s="953">
        <f>SUM(BE72:BH72)</f>
        <v>1124263.8459999999</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74401.787184978893</v>
      </c>
      <c r="BK72" s="953">
        <f t="shared" ref="BK72:BK103" si="21">BI72-BJ72</f>
        <v>1049862.0588150211</v>
      </c>
      <c r="BL72" s="953">
        <f t="shared" ref="BL72:BL103" si="22">IF(BK72&gt;0,0,BK72)</f>
        <v>0</v>
      </c>
      <c r="BM72" s="953">
        <f t="shared" ref="BM72:BM103" si="23">IF(BK72&gt;0,BK72,0)</f>
        <v>1049862.0588150211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07447</v>
      </c>
      <c r="AY73" s="20" t="str">
        <f>IF(IFERROR(比較地域マスタ!$AE8,"")=0,"",IFERROR(比較地域マスタ!$AE8,""))</f>
        <v>会津美里町</v>
      </c>
      <c r="AZ73" s="18"/>
      <c r="BA73" s="24">
        <v>2</v>
      </c>
      <c r="BB73" s="24">
        <v>1</v>
      </c>
      <c r="BC73" s="20" t="str">
        <f t="shared" ref="BC73:BC136" si="24">AX73</f>
        <v>07447</v>
      </c>
      <c r="BD73" s="20" t="str">
        <f t="shared" ref="BD73:BD136" si="25">AY73</f>
        <v>会津美里町</v>
      </c>
      <c r="BE73" s="953">
        <f>VLOOKUP(BC73&amp;"_令和4年度",データシート3!A:AB,MATCH("ea_"&amp;"太陽光（建物系）"&amp;"_年間発電",データシート3!$A$1:$AB$1,0),0)/10^3+VLOOKUP(BC73&amp;"_令和4年度",データシート3!A:AB,MATCH("ea_"&amp;"太陽光（土地系）"&amp;"_年間発電",データシート3!$A$1:$AB$1,0),0)/10^3</f>
        <v>1515312.477</v>
      </c>
      <c r="BF73" s="953">
        <f>VLOOKUP(BC73&amp;"_令和4年度",データシート3!A:AB,MATCH("ea_"&amp;"風力（陸上）"&amp;"_年間発電",データシート3!$A$1:$AB$1,0),0)/10^3</f>
        <v>1314856.2690000001</v>
      </c>
      <c r="BG73" s="953">
        <f>VLOOKUP(BC73&amp;"_令和4年度",データシート3!A:AB,MATCH("ea_"&amp;"中小水（河川）"&amp;"_年間発電",データシート3!$A$1:$AB$1,0),0)/10^3+VLOOKUP(BC73&amp;"_令和4年度",データシート3!A:AB,MATCH("ea_"&amp;"中小水（農業用水路）"&amp;"_年間発電",データシート3!$A$1:$AB$1,0),0)/10^3</f>
        <v>52952.040000000008</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2171.2180000000003</v>
      </c>
      <c r="BI73" s="953">
        <f t="shared" ref="BI73:BI136" si="26">SUM(BE73:BH73)</f>
        <v>2885292.0040000002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75060.096968797181</v>
      </c>
      <c r="BK73" s="953">
        <f t="shared" si="21"/>
        <v>2810231.9070312032</v>
      </c>
      <c r="BL73" s="953">
        <f t="shared" si="22"/>
        <v>0</v>
      </c>
      <c r="BM73" s="953">
        <f t="shared" si="23"/>
        <v>2810231.9070312032</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07202</v>
      </c>
      <c r="AY74" s="20" t="str">
        <f>IF(IFERROR(比較地域マスタ!$AE9,"")=0,"",IFERROR(比較地域マスタ!$AE9,""))</f>
        <v>会津若松市</v>
      </c>
      <c r="AZ74" s="18"/>
      <c r="BA74" s="24">
        <v>3</v>
      </c>
      <c r="BB74" s="24">
        <v>1</v>
      </c>
      <c r="BC74" s="20" t="str">
        <f t="shared" si="24"/>
        <v>07202</v>
      </c>
      <c r="BD74" s="20" t="str">
        <f t="shared" si="25"/>
        <v>会津若松市</v>
      </c>
      <c r="BE74" s="953">
        <f>VLOOKUP(BC74&amp;"_令和4年度",データシート3!A:AB,MATCH("ea_"&amp;"太陽光（建物系）"&amp;"_年間発電",データシート3!$A$1:$AB$1,0),0)/10^3+VLOOKUP(BC74&amp;"_令和4年度",データシート3!A:AB,MATCH("ea_"&amp;"太陽光（土地系）"&amp;"_年間発電",データシート3!$A$1:$AB$1,0),0)/10^3</f>
        <v>2208155.1140000001</v>
      </c>
      <c r="BF74" s="953">
        <f>VLOOKUP(BC74&amp;"_令和4年度",データシート3!A:AB,MATCH("ea_"&amp;"風力（陸上）"&amp;"_年間発電",データシート3!$A$1:$AB$1,0),0)/10^3</f>
        <v>1915708.9509999997</v>
      </c>
      <c r="BG74" s="953">
        <f>VLOOKUP(BC74&amp;"_令和4年度",データシート3!A:AB,MATCH("ea_"&amp;"中小水（河川）"&amp;"_年間発電",データシート3!$A$1:$AB$1,0),0)/10^3+VLOOKUP(BC74&amp;"_令和4年度",データシート3!A:AB,MATCH("ea_"&amp;"中小水（農業用水路）"&amp;"_年間発電",データシート3!$A$1:$AB$1,0),0)/10^3</f>
        <v>37146.110999999997</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438.07</v>
      </c>
      <c r="BI74" s="953">
        <f t="shared" si="26"/>
        <v>4161448.2459999993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813823.81521949335</v>
      </c>
      <c r="BK74" s="953">
        <f t="shared" si="21"/>
        <v>3347624.4307805058</v>
      </c>
      <c r="BL74" s="953">
        <f t="shared" si="22"/>
        <v>0</v>
      </c>
      <c r="BM74" s="953">
        <f t="shared" si="23"/>
        <v>3347624.4307805058</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07504</v>
      </c>
      <c r="AY75" s="20" t="str">
        <f>IF(IFERROR(比較地域マスタ!$AE10,"")=0,"",IFERROR(比較地域マスタ!$AE10,""))</f>
        <v>浅川町</v>
      </c>
      <c r="AZ75" s="18"/>
      <c r="BA75" s="24">
        <v>4</v>
      </c>
      <c r="BB75" s="24">
        <v>1</v>
      </c>
      <c r="BC75" s="20" t="str">
        <f t="shared" si="24"/>
        <v>07504</v>
      </c>
      <c r="BD75" s="20" t="str">
        <f t="shared" si="25"/>
        <v>浅川町</v>
      </c>
      <c r="BE75" s="953">
        <f>VLOOKUP(BC75&amp;"_令和4年度",データシート3!A:AB,MATCH("ea_"&amp;"太陽光（建物系）"&amp;"_年間発電",データシート3!$A$1:$AB$1,0),0)/10^3+VLOOKUP(BC75&amp;"_令和4年度",データシート3!A:AB,MATCH("ea_"&amp;"太陽光（土地系）"&amp;"_年間発電",データシート3!$A$1:$AB$1,0),0)/10^3</f>
        <v>304059.03399999999</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304059.03399999999</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39009.020334673151</v>
      </c>
      <c r="BK75" s="953">
        <f t="shared" si="21"/>
        <v>265050.01366532681</v>
      </c>
      <c r="BL75" s="953">
        <f t="shared" si="22"/>
        <v>0</v>
      </c>
      <c r="BM75" s="953">
        <f t="shared" si="23"/>
        <v>265050.01366532681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07564</v>
      </c>
      <c r="AY76" s="20" t="str">
        <f>IF(IFERROR(比較地域マスタ!$AE11,"")=0,"",IFERROR(比較地域マスタ!$AE11,""))</f>
        <v>飯舘村</v>
      </c>
      <c r="AZ76" s="18"/>
      <c r="BA76" s="24">
        <v>5</v>
      </c>
      <c r="BB76" s="24">
        <v>1</v>
      </c>
      <c r="BC76" s="20" t="str">
        <f t="shared" si="24"/>
        <v>07564</v>
      </c>
      <c r="BD76" s="20" t="str">
        <f t="shared" si="25"/>
        <v>飯舘村</v>
      </c>
      <c r="BE76" s="953">
        <f>VLOOKUP(BC76&amp;"_令和4年度",データシート3!A:AB,MATCH("ea_"&amp;"太陽光（建物系）"&amp;"_年間発電",データシート3!$A$1:$AB$1,0),0)/10^3+VLOOKUP(BC76&amp;"_令和4年度",データシート3!A:AB,MATCH("ea_"&amp;"太陽光（土地系）"&amp;"_年間発電",データシート3!$A$1:$AB$1,0),0)/10^3</f>
        <v>487044.49400000001</v>
      </c>
      <c r="BF76" s="953">
        <f>VLOOKUP(BC76&amp;"_令和4年度",データシート3!A:AB,MATCH("ea_"&amp;"風力（陸上）"&amp;"_年間発電",データシート3!$A$1:$AB$1,0),0)/10^3</f>
        <v>4363703.0089999996</v>
      </c>
      <c r="BG76" s="953">
        <f>VLOOKUP(BC76&amp;"_令和4年度",データシート3!A:AB,MATCH("ea_"&amp;"中小水（河川）"&amp;"_年間発電",データシート3!$A$1:$AB$1,0),0)/10^3+VLOOKUP(BC76&amp;"_令和4年度",データシート3!A:AB,MATCH("ea_"&amp;"中小水（農業用水路）"&amp;"_年間発電",データシート3!$A$1:$AB$1,0),0)/10^3</f>
        <v>9854.0390000000007</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4860601.5419999994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15550.023999444031</v>
      </c>
      <c r="BK76" s="953">
        <f t="shared" si="21"/>
        <v>4845051.5180005552</v>
      </c>
      <c r="BL76" s="953">
        <f t="shared" si="22"/>
        <v>0</v>
      </c>
      <c r="BM76" s="953">
        <f t="shared" si="23"/>
        <v>4845051.5180005552</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07501</v>
      </c>
      <c r="AY77" s="20" t="str">
        <f>IF(IFERROR(比較地域マスタ!$AE12,"")=0,"",IFERROR(比較地域マスタ!$AE12,""))</f>
        <v>石川町</v>
      </c>
      <c r="AZ77" s="18"/>
      <c r="BA77" s="24">
        <v>6</v>
      </c>
      <c r="BB77" s="24">
        <v>1</v>
      </c>
      <c r="BC77" s="20" t="str">
        <f t="shared" si="24"/>
        <v>07501</v>
      </c>
      <c r="BD77" s="20" t="str">
        <f t="shared" si="25"/>
        <v>石川町</v>
      </c>
      <c r="BE77" s="953">
        <f>VLOOKUP(BC77&amp;"_令和4年度",データシート3!A:AB,MATCH("ea_"&amp;"太陽光（建物系）"&amp;"_年間発電",データシート3!$A$1:$AB$1,0),0)/10^3+VLOOKUP(BC77&amp;"_令和4年度",データシート3!A:AB,MATCH("ea_"&amp;"太陽光（土地系）"&amp;"_年間発電",データシート3!$A$1:$AB$1,0),0)/10^3</f>
        <v>741085.946</v>
      </c>
      <c r="BF77" s="953">
        <f>VLOOKUP(BC77&amp;"_令和4年度",データシート3!A:AB,MATCH("ea_"&amp;"風力（陸上）"&amp;"_年間発電",データシート3!$A$1:$AB$1,0),0)/10^3</f>
        <v>1273.144</v>
      </c>
      <c r="BG77" s="953">
        <f>VLOOKUP(BC77&amp;"_令和4年度",データシート3!A:AB,MATCH("ea_"&amp;"中小水（河川）"&amp;"_年間発電",データシート3!$A$1:$AB$1,0),0)/10^3+VLOOKUP(BC77&amp;"_令和4年度",データシート3!A:AB,MATCH("ea_"&amp;"中小水（農業用水路）"&amp;"_年間発電",データシート3!$A$1:$AB$1,0),0)/10^3</f>
        <v>26807.991999999998</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769167.08199999994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78505.071741559586</v>
      </c>
      <c r="BK77" s="953">
        <f t="shared" si="21"/>
        <v>690662.01025844039</v>
      </c>
      <c r="BL77" s="953">
        <f t="shared" si="22"/>
        <v>0</v>
      </c>
      <c r="BM77" s="953">
        <f t="shared" si="23"/>
        <v>690662.01025844039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07464</v>
      </c>
      <c r="AY78" s="20" t="str">
        <f>IF(IFERROR(比較地域マスタ!$AE13,"")=0,"",IFERROR(比較地域マスタ!$AE13,""))</f>
        <v>泉崎村</v>
      </c>
      <c r="AZ78" s="18"/>
      <c r="BA78" s="24">
        <v>7</v>
      </c>
      <c r="BB78" s="24">
        <v>1</v>
      </c>
      <c r="BC78" s="20" t="str">
        <f t="shared" si="24"/>
        <v>07464</v>
      </c>
      <c r="BD78" s="20" t="str">
        <f t="shared" si="25"/>
        <v>泉崎村</v>
      </c>
      <c r="BE78" s="953">
        <f>VLOOKUP(BC78&amp;"_令和4年度",データシート3!A:AB,MATCH("ea_"&amp;"太陽光（建物系）"&amp;"_年間発電",データシート3!$A$1:$AB$1,0),0)/10^3+VLOOKUP(BC78&amp;"_令和4年度",データシート3!A:AB,MATCH("ea_"&amp;"太陽光（土地系）"&amp;"_年間発電",データシート3!$A$1:$AB$1,0),0)/10^3</f>
        <v>493982.38500000001</v>
      </c>
      <c r="BF78" s="953">
        <f>VLOOKUP(BC78&amp;"_令和4年度",データシート3!A:AB,MATCH("ea_"&amp;"風力（陸上）"&amp;"_年間発電",データシート3!$A$1:$AB$1,0),0)/10^3</f>
        <v>33119.233</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527101.61800000002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109752.81510791949</v>
      </c>
      <c r="BK78" s="953">
        <f t="shared" si="21"/>
        <v>417348.80289208051</v>
      </c>
      <c r="BL78" s="953">
        <f t="shared" si="22"/>
        <v>0</v>
      </c>
      <c r="BM78" s="953">
        <f t="shared" si="23"/>
        <v>417348.80289208051</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07408</v>
      </c>
      <c r="AY79" s="20" t="str">
        <f>IF(IFERROR(比較地域マスタ!$AE14,"")=0,"",IFERROR(比較地域マスタ!$AE14,""))</f>
        <v>猪苗代町</v>
      </c>
      <c r="AZ79" s="18"/>
      <c r="BA79" s="24">
        <v>8</v>
      </c>
      <c r="BB79" s="24">
        <v>1</v>
      </c>
      <c r="BC79" s="20" t="str">
        <f t="shared" si="24"/>
        <v>07408</v>
      </c>
      <c r="BD79" s="20" t="str">
        <f t="shared" si="25"/>
        <v>猪苗代町</v>
      </c>
      <c r="BE79" s="953">
        <f>VLOOKUP(BC79&amp;"_令和4年度",データシート3!A:AB,MATCH("ea_"&amp;"太陽光（建物系）"&amp;"_年間発電",データシート3!$A$1:$AB$1,0),0)/10^3+VLOOKUP(BC79&amp;"_令和4年度",データシート3!A:AB,MATCH("ea_"&amp;"太陽光（土地系）"&amp;"_年間発電",データシート3!$A$1:$AB$1,0),0)/10^3</f>
        <v>1253937.723</v>
      </c>
      <c r="BF79" s="953">
        <f>VLOOKUP(BC79&amp;"_令和4年度",データシート3!A:AB,MATCH("ea_"&amp;"風力（陸上）"&amp;"_年間発電",データシート3!$A$1:$AB$1,0),0)/10^3</f>
        <v>518681.05900000001</v>
      </c>
      <c r="BG79" s="953">
        <f>VLOOKUP(BC79&amp;"_令和4年度",データシート3!A:AB,MATCH("ea_"&amp;"中小水（河川）"&amp;"_年間発電",データシート3!$A$1:$AB$1,0),0)/10^3+VLOOKUP(BC79&amp;"_令和4年度",データシート3!A:AB,MATCH("ea_"&amp;"中小水（農業用水路）"&amp;"_年間発電",データシート3!$A$1:$AB$1,0),0)/10^3</f>
        <v>95917.960000000021</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772293.98800000001</v>
      </c>
      <c r="BI79" s="953">
        <f t="shared" si="26"/>
        <v>2640830.73</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63588.492626169791</v>
      </c>
      <c r="BK79" s="953">
        <f t="shared" si="21"/>
        <v>2577242.2373738303</v>
      </c>
      <c r="BL79" s="953">
        <f>IF(BK79&gt;0,0,BK79)</f>
        <v>0</v>
      </c>
      <c r="BM79" s="953">
        <f>IF(BK79&gt;0,BK79,0)</f>
        <v>2577242.2373738303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07204</v>
      </c>
      <c r="AY80" s="20" t="str">
        <f>IF(IFERROR(比較地域マスタ!$AE15,"")=0,"",IFERROR(比較地域マスタ!$AE15,""))</f>
        <v>いわき市</v>
      </c>
      <c r="AZ80" s="18"/>
      <c r="BA80" s="24">
        <v>9</v>
      </c>
      <c r="BB80" s="24">
        <v>1</v>
      </c>
      <c r="BC80" s="20" t="str">
        <f t="shared" si="24"/>
        <v>07204</v>
      </c>
      <c r="BD80" s="20" t="str">
        <f t="shared" si="25"/>
        <v>いわき市</v>
      </c>
      <c r="BE80" s="953">
        <f>VLOOKUP(BC80&amp;"_令和4年度",データシート3!A:AB,MATCH("ea_"&amp;"太陽光（建物系）"&amp;"_年間発電",データシート3!$A$1:$AB$1,0),0)/10^3+VLOOKUP(BC80&amp;"_令和4年度",データシート3!A:AB,MATCH("ea_"&amp;"太陽光（土地系）"&amp;"_年間発電",データシート3!$A$1:$AB$1,0),0)/10^3</f>
        <v>4549304.425999999</v>
      </c>
      <c r="BF80" s="953">
        <f>VLOOKUP(BC80&amp;"_令和4年度",データシート3!A:AB,MATCH("ea_"&amp;"風力（陸上）"&amp;"_年間発電",データシート3!$A$1:$AB$1,0),0)/10^3</f>
        <v>6165834.2470000014</v>
      </c>
      <c r="BG80" s="953">
        <f>VLOOKUP(BC80&amp;"_令和4年度",データシート3!A:AB,MATCH("ea_"&amp;"中小水（河川）"&amp;"_年間発電",データシート3!$A$1:$AB$1,0),0)/10^3+VLOOKUP(BC80&amp;"_令和4年度",データシート3!A:AB,MATCH("ea_"&amp;"中小水（農業用水路）"&amp;"_年間発電",データシート3!$A$1:$AB$1,0),0)/10^3</f>
        <v>128638.93799999999</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121.41400000000002</v>
      </c>
      <c r="BI80" s="953">
        <f t="shared" si="26"/>
        <v>10843899.025</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2329763.8669703137</v>
      </c>
      <c r="BK80" s="953">
        <f t="shared" si="21"/>
        <v>8514135.1580296867</v>
      </c>
      <c r="BL80" s="953">
        <f t="shared" si="22"/>
        <v>0</v>
      </c>
      <c r="BM80" s="953">
        <f t="shared" si="23"/>
        <v>8514135.1580296867</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07545</v>
      </c>
      <c r="AY81" s="20" t="str">
        <f>IF(IFERROR(比較地域マスタ!$AE16,"")=0,"",IFERROR(比較地域マスタ!$AE16,""))</f>
        <v>大熊町</v>
      </c>
      <c r="AZ81" s="18"/>
      <c r="BA81" s="24">
        <v>10</v>
      </c>
      <c r="BB81" s="24">
        <v>1</v>
      </c>
      <c r="BC81" s="20" t="str">
        <f t="shared" si="24"/>
        <v>07545</v>
      </c>
      <c r="BD81" s="20" t="str">
        <f t="shared" si="25"/>
        <v>大熊町</v>
      </c>
      <c r="BE81" s="953">
        <f>VLOOKUP(BC81&amp;"_令和4年度",データシート3!A:AB,MATCH("ea_"&amp;"太陽光（建物系）"&amp;"_年間発電",データシート3!$A$1:$AB$1,0),0)/10^3+VLOOKUP(BC81&amp;"_令和4年度",データシート3!A:AB,MATCH("ea_"&amp;"太陽光（土地系）"&amp;"_年間発電",データシート3!$A$1:$AB$1,0),0)/10^3</f>
        <v>153912.533</v>
      </c>
      <c r="BF81" s="953">
        <f>VLOOKUP(BC81&amp;"_令和4年度",データシート3!A:AB,MATCH("ea_"&amp;"風力（陸上）"&amp;"_年間発電",データシート3!$A$1:$AB$1,0),0)/10^3</f>
        <v>1360229.0490000001</v>
      </c>
      <c r="BG81" s="953">
        <f>VLOOKUP(BC81&amp;"_令和4年度",データシート3!A:AB,MATCH("ea_"&amp;"中小水（河川）"&amp;"_年間発電",データシート3!$A$1:$AB$1,0),0)/10^3+VLOOKUP(BC81&amp;"_令和4年度",データシート3!A:AB,MATCH("ea_"&amp;"中小水（農業用水路）"&amp;"_年間発電",データシート3!$A$1:$AB$1,0),0)/10^3</f>
        <v>4912.8530000000001</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1519054.4350000001</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22663.548882835628</v>
      </c>
      <c r="BK81" s="953">
        <f t="shared" si="21"/>
        <v>1496390.8861171645</v>
      </c>
      <c r="BL81" s="953">
        <f t="shared" si="22"/>
        <v>0</v>
      </c>
      <c r="BM81" s="953">
        <f t="shared" si="23"/>
        <v>1496390.8861171645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07322</v>
      </c>
      <c r="AY82" s="20" t="str">
        <f>IF(IFERROR(比較地域マスタ!$AE17,"")=0,"",IFERROR(比較地域マスタ!$AE17,""))</f>
        <v>大玉村</v>
      </c>
      <c r="AZ82" s="18"/>
      <c r="BA82" s="24">
        <v>11</v>
      </c>
      <c r="BB82" s="24">
        <v>1</v>
      </c>
      <c r="BC82" s="20" t="str">
        <f t="shared" si="24"/>
        <v>07322</v>
      </c>
      <c r="BD82" s="20" t="str">
        <f t="shared" si="25"/>
        <v>大玉村</v>
      </c>
      <c r="BE82" s="953">
        <f>VLOOKUP(BC82&amp;"_令和4年度",データシート3!A:AB,MATCH("ea_"&amp;"太陽光（建物系）"&amp;"_年間発電",データシート3!$A$1:$AB$1,0),0)/10^3+VLOOKUP(BC82&amp;"_令和4年度",データシート3!A:AB,MATCH("ea_"&amp;"太陽光（土地系）"&amp;"_年間発電",データシート3!$A$1:$AB$1,0),0)/10^3</f>
        <v>518549.65800000005</v>
      </c>
      <c r="BF82" s="953">
        <f>VLOOKUP(BC82&amp;"_令和4年度",データシート3!A:AB,MATCH("ea_"&amp;"風力（陸上）"&amp;"_年間発電",データシート3!$A$1:$AB$1,0),0)/10^3</f>
        <v>237694.76600000003</v>
      </c>
      <c r="BG82" s="953">
        <f>VLOOKUP(BC82&amp;"_令和4年度",データシート3!A:AB,MATCH("ea_"&amp;"中小水（河川）"&amp;"_年間発電",データシート3!$A$1:$AB$1,0),0)/10^3+VLOOKUP(BC82&amp;"_令和4年度",データシート3!A:AB,MATCH("ea_"&amp;"中小水（農業用水路）"&amp;"_年間発電",データシート3!$A$1:$AB$1,0),0)/10^3</f>
        <v>5513.6980000000012</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2287.4809999999998</v>
      </c>
      <c r="BI82" s="953">
        <f t="shared" si="26"/>
        <v>764045.60300000012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38681.403140456925</v>
      </c>
      <c r="BK82" s="953">
        <f t="shared" si="21"/>
        <v>725364.19985954324</v>
      </c>
      <c r="BL82" s="953">
        <f t="shared" si="22"/>
        <v>0</v>
      </c>
      <c r="BM82" s="953">
        <f t="shared" si="23"/>
        <v>725364.19985954324</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07522</v>
      </c>
      <c r="AY83" s="20" t="str">
        <f>IF(IFERROR(比較地域マスタ!$AE18,"")=0,"",IFERROR(比較地域マスタ!$AE18,""))</f>
        <v>小野町</v>
      </c>
      <c r="AZ83" s="18"/>
      <c r="BA83" s="24">
        <v>12</v>
      </c>
      <c r="BB83" s="24">
        <v>1</v>
      </c>
      <c r="BC83" s="20" t="str">
        <f t="shared" si="24"/>
        <v>07522</v>
      </c>
      <c r="BD83" s="20" t="str">
        <f t="shared" si="25"/>
        <v>小野町</v>
      </c>
      <c r="BE83" s="953">
        <f>VLOOKUP(BC83&amp;"_令和4年度",データシート3!A:AB,MATCH("ea_"&amp;"太陽光（建物系）"&amp;"_年間発電",データシート3!$A$1:$AB$1,0),0)/10^3+VLOOKUP(BC83&amp;"_令和4年度",データシート3!A:AB,MATCH("ea_"&amp;"太陽光（土地系）"&amp;"_年間発電",データシート3!$A$1:$AB$1,0),0)/10^3</f>
        <v>491406.12099999998</v>
      </c>
      <c r="BF83" s="953">
        <f>VLOOKUP(BC83&amp;"_令和4年度",データシート3!A:AB,MATCH("ea_"&amp;"風力（陸上）"&amp;"_年間発電",データシート3!$A$1:$AB$1,0),0)/10^3</f>
        <v>25673.748</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517079.86900000001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46598.932240789945</v>
      </c>
      <c r="BK83" s="953">
        <f t="shared" si="21"/>
        <v>470480.93675921008</v>
      </c>
      <c r="BL83" s="953">
        <f t="shared" si="22"/>
        <v>0</v>
      </c>
      <c r="BM83" s="953">
        <f t="shared" si="23"/>
        <v>470480.93675921008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07342</v>
      </c>
      <c r="AY84" s="20" t="str">
        <f>IF(IFERROR(比較地域マスタ!$AE19,"")=0,"",IFERROR(比較地域マスタ!$AE19,""))</f>
        <v>鏡石町</v>
      </c>
      <c r="AZ84" s="18"/>
      <c r="BA84" s="24">
        <v>13</v>
      </c>
      <c r="BB84" s="24">
        <v>1</v>
      </c>
      <c r="BC84" s="20" t="str">
        <f t="shared" si="24"/>
        <v>07342</v>
      </c>
      <c r="BD84" s="20" t="str">
        <f t="shared" si="25"/>
        <v>鏡石町</v>
      </c>
      <c r="BE84" s="953">
        <f>VLOOKUP(BC84&amp;"_令和4年度",データシート3!A:AB,MATCH("ea_"&amp;"太陽光（建物系）"&amp;"_年間発電",データシート3!$A$1:$AB$1,0),0)/10^3+VLOOKUP(BC84&amp;"_令和4年度",データシート3!A:AB,MATCH("ea_"&amp;"太陽光（土地系）"&amp;"_年間発電",データシート3!$A$1:$AB$1,0),0)/10^3</f>
        <v>568386.26300000004</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568386.26300000004</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101419.78219603305</v>
      </c>
      <c r="BK84" s="953">
        <f t="shared" si="21"/>
        <v>466966.48080396699</v>
      </c>
      <c r="BL84" s="953">
        <f t="shared" si="22"/>
        <v>0</v>
      </c>
      <c r="BM84" s="953">
        <f t="shared" si="23"/>
        <v>466966.48080396699</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07548</v>
      </c>
      <c r="AY85" s="20" t="str">
        <f>IF(IFERROR(比較地域マスタ!$AE20,"")=0,"",IFERROR(比較地域マスタ!$AE20,""))</f>
        <v>葛尾村</v>
      </c>
      <c r="AZ85" s="18"/>
      <c r="BA85" s="24">
        <v>14</v>
      </c>
      <c r="BB85" s="24">
        <v>1</v>
      </c>
      <c r="BC85" s="20" t="str">
        <f t="shared" si="24"/>
        <v>07548</v>
      </c>
      <c r="BD85" s="20" t="str">
        <f t="shared" si="25"/>
        <v>葛尾村</v>
      </c>
      <c r="BE85" s="953">
        <f>VLOOKUP(BC85&amp;"_令和4年度",データシート3!A:AB,MATCH("ea_"&amp;"太陽光（建物系）"&amp;"_年間発電",データシート3!$A$1:$AB$1,0),0)/10^3+VLOOKUP(BC85&amp;"_令和4年度",データシート3!A:AB,MATCH("ea_"&amp;"太陽光（土地系）"&amp;"_年間発電",データシート3!$A$1:$AB$1,0),0)/10^3</f>
        <v>105247.38899999998</v>
      </c>
      <c r="BF85" s="953">
        <f>VLOOKUP(BC85&amp;"_令和4年度",データシート3!A:AB,MATCH("ea_"&amp;"風力（陸上）"&amp;"_年間発電",データシート3!$A$1:$AB$1,0),0)/10^3</f>
        <v>1453712.8389999999</v>
      </c>
      <c r="BG85" s="953">
        <f>VLOOKUP(BC85&amp;"_令和4年度",データシート3!A:AB,MATCH("ea_"&amp;"中小水（河川）"&amp;"_年間発電",データシート3!$A$1:$AB$1,0),0)/10^3+VLOOKUP(BC85&amp;"_令和4年度",データシート3!A:AB,MATCH("ea_"&amp;"中小水（農業用水路）"&amp;"_年間発電",データシート3!$A$1:$AB$1,0),0)/10^3</f>
        <v>6898.9319999999989</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1565859.16</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4111.5636814600566</v>
      </c>
      <c r="BK85" s="953">
        <f t="shared" si="21"/>
        <v>1561747.5963185399</v>
      </c>
      <c r="BL85" s="953">
        <f t="shared" si="22"/>
        <v>0</v>
      </c>
      <c r="BM85" s="953">
        <f t="shared" si="23"/>
        <v>1561747.5963185399</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07445</v>
      </c>
      <c r="AY86" s="20" t="str">
        <f>IF(IFERROR(比較地域マスタ!$AE21,"")=0,"",IFERROR(比較地域マスタ!$AE21,""))</f>
        <v>金山町</v>
      </c>
      <c r="AZ86" s="18"/>
      <c r="BA86" s="24">
        <v>15</v>
      </c>
      <c r="BB86" s="24">
        <v>1</v>
      </c>
      <c r="BC86" s="20" t="str">
        <f t="shared" si="24"/>
        <v>07445</v>
      </c>
      <c r="BD86" s="20" t="str">
        <f t="shared" si="25"/>
        <v>金山町</v>
      </c>
      <c r="BE86" s="953">
        <f>VLOOKUP(BC86&amp;"_令和4年度",データシート3!A:AB,MATCH("ea_"&amp;"太陽光（建物系）"&amp;"_年間発電",データシート3!$A$1:$AB$1,0),0)/10^3+VLOOKUP(BC86&amp;"_令和4年度",データシート3!A:AB,MATCH("ea_"&amp;"太陽光（土地系）"&amp;"_年間発電",データシート3!$A$1:$AB$1,0),0)/10^3</f>
        <v>103759.659</v>
      </c>
      <c r="BF86" s="953">
        <f>VLOOKUP(BC86&amp;"_令和4年度",データシート3!A:AB,MATCH("ea_"&amp;"風力（陸上）"&amp;"_年間発電",データシート3!$A$1:$AB$1,0),0)/10^3</f>
        <v>531121.91799999995</v>
      </c>
      <c r="BG86" s="953">
        <f>VLOOKUP(BC86&amp;"_令和4年度",データシート3!A:AB,MATCH("ea_"&amp;"中小水（河川）"&amp;"_年間発電",データシート3!$A$1:$AB$1,0),0)/10^3+VLOOKUP(BC86&amp;"_令和4年度",データシート3!A:AB,MATCH("ea_"&amp;"中小水（農業用水路）"&amp;"_年間発電",データシート3!$A$1:$AB$1,0),0)/10^3</f>
        <v>212486.17600000001</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3138.848</v>
      </c>
      <c r="BI86" s="953">
        <f t="shared" si="26"/>
        <v>850506.60099999991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9413.4961759332673</v>
      </c>
      <c r="BK86" s="953">
        <f t="shared" si="21"/>
        <v>841093.10482406663</v>
      </c>
      <c r="BL86" s="953">
        <f t="shared" si="22"/>
        <v>0</v>
      </c>
      <c r="BM86" s="953">
        <f t="shared" si="23"/>
        <v>841093.10482406663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07544</v>
      </c>
      <c r="AY87" s="20" t="str">
        <f>IF(IFERROR(比較地域マスタ!$AE22,"")=0,"",IFERROR(比較地域マスタ!$AE22,""))</f>
        <v>川内村</v>
      </c>
      <c r="AZ87" s="18"/>
      <c r="BA87" s="24">
        <v>16</v>
      </c>
      <c r="BB87" s="24">
        <v>1</v>
      </c>
      <c r="BC87" s="20" t="str">
        <f t="shared" si="24"/>
        <v>07544</v>
      </c>
      <c r="BD87" s="20" t="str">
        <f t="shared" si="25"/>
        <v>川内村</v>
      </c>
      <c r="BE87" s="953">
        <f>VLOOKUP(BC87&amp;"_令和4年度",データシート3!A:AB,MATCH("ea_"&amp;"太陽光（建物系）"&amp;"_年間発電",データシート3!$A$1:$AB$1,0),0)/10^3+VLOOKUP(BC87&amp;"_令和4年度",データシート3!A:AB,MATCH("ea_"&amp;"太陽光（土地系）"&amp;"_年間発電",データシート3!$A$1:$AB$1,0),0)/10^3</f>
        <v>248604.875</v>
      </c>
      <c r="BF87" s="953">
        <f>VLOOKUP(BC87&amp;"_令和4年度",データシート3!A:AB,MATCH("ea_"&amp;"風力（陸上）"&amp;"_年間発電",データシート3!$A$1:$AB$1,0),0)/10^3</f>
        <v>2593955.5129999998</v>
      </c>
      <c r="BG87" s="953">
        <f>VLOOKUP(BC87&amp;"_令和4年度",データシート3!A:AB,MATCH("ea_"&amp;"中小水（河川）"&amp;"_年間発電",データシート3!$A$1:$AB$1,0),0)/10^3+VLOOKUP(BC87&amp;"_令和4年度",データシート3!A:AB,MATCH("ea_"&amp;"中小水（農業用水路）"&amp;"_年間発電",データシート3!$A$1:$AB$1,0),0)/10^3</f>
        <v>13766.822</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2856327.21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11246.203979389356</v>
      </c>
      <c r="BK87" s="953">
        <f t="shared" si="21"/>
        <v>2845081.0060206107</v>
      </c>
      <c r="BL87" s="953">
        <f t="shared" si="22"/>
        <v>0</v>
      </c>
      <c r="BM87" s="953">
        <f t="shared" si="23"/>
        <v>2845081.0060206107</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07308</v>
      </c>
      <c r="AY88" s="20" t="str">
        <f>IF(IFERROR(比較地域マスタ!$AE23,"")=0,"",IFERROR(比較地域マスタ!$AE23,""))</f>
        <v>川俣町</v>
      </c>
      <c r="AZ88" s="18"/>
      <c r="BA88" s="24">
        <v>17</v>
      </c>
      <c r="BB88" s="24">
        <v>1</v>
      </c>
      <c r="BC88" s="20" t="str">
        <f t="shared" si="24"/>
        <v>07308</v>
      </c>
      <c r="BD88" s="20" t="str">
        <f t="shared" si="25"/>
        <v>川俣町</v>
      </c>
      <c r="BE88" s="953">
        <f>VLOOKUP(BC88&amp;"_令和4年度",データシート3!A:AB,MATCH("ea_"&amp;"太陽光（建物系）"&amp;"_年間発電",データシート3!$A$1:$AB$1,0),0)/10^3+VLOOKUP(BC88&amp;"_令和4年度",データシート3!A:AB,MATCH("ea_"&amp;"太陽光（土地系）"&amp;"_年間発電",データシート3!$A$1:$AB$1,0),0)/10^3</f>
        <v>359381.79800000001</v>
      </c>
      <c r="BF88" s="953">
        <f>VLOOKUP(BC88&amp;"_令和4年度",データシート3!A:AB,MATCH("ea_"&amp;"風力（陸上）"&amp;"_年間発電",データシート3!$A$1:$AB$1,0),0)/10^3</f>
        <v>402142.05499999999</v>
      </c>
      <c r="BG88" s="953">
        <f>VLOOKUP(BC88&amp;"_令和4年度",データシート3!A:AB,MATCH("ea_"&amp;"中小水（河川）"&amp;"_年間発電",データシート3!$A$1:$AB$1,0),0)/10^3+VLOOKUP(BC88&amp;"_令和4年度",データシート3!A:AB,MATCH("ea_"&amp;"中小水（農業用水路）"&amp;"_年間発電",データシート3!$A$1:$AB$1,0),0)/10^3</f>
        <v>1306.3009999999999</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762830.15399999998</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75605.924488471952</v>
      </c>
      <c r="BK88" s="953">
        <f t="shared" si="21"/>
        <v>687224.22951152804</v>
      </c>
      <c r="BL88" s="953">
        <f t="shared" si="22"/>
        <v>0</v>
      </c>
      <c r="BM88" s="953">
        <f t="shared" si="23"/>
        <v>687224.22951152804</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07208</v>
      </c>
      <c r="AY89" s="20" t="str">
        <f>IF(IFERROR(比較地域マスタ!$AE24,"")=0,"",IFERROR(比較地域マスタ!$AE24,""))</f>
        <v>喜多方市</v>
      </c>
      <c r="AZ89" s="18"/>
      <c r="BA89" s="24">
        <v>18</v>
      </c>
      <c r="BB89" s="24">
        <v>1</v>
      </c>
      <c r="BC89" s="20" t="str">
        <f t="shared" si="24"/>
        <v>07208</v>
      </c>
      <c r="BD89" s="20" t="str">
        <f t="shared" si="25"/>
        <v>喜多方市</v>
      </c>
      <c r="BE89" s="953">
        <f>VLOOKUP(BC89&amp;"_令和4年度",データシート3!A:AB,MATCH("ea_"&amp;"太陽光（建物系）"&amp;"_年間発電",データシート3!$A$1:$AB$1,0),0)/10^3+VLOOKUP(BC89&amp;"_令和4年度",データシート3!A:AB,MATCH("ea_"&amp;"太陽光（土地系）"&amp;"_年間発電",データシート3!$A$1:$AB$1,0),0)/10^3</f>
        <v>2815978.7379999999</v>
      </c>
      <c r="BF89" s="953">
        <f>VLOOKUP(BC89&amp;"_令和4年度",データシート3!A:AB,MATCH("ea_"&amp;"風力（陸上）"&amp;"_年間発電",データシート3!$A$1:$AB$1,0),0)/10^3</f>
        <v>268856.81300000008</v>
      </c>
      <c r="BG89" s="953">
        <f>VLOOKUP(BC89&amp;"_令和4年度",データシート3!A:AB,MATCH("ea_"&amp;"中小水（河川）"&amp;"_年間発電",データシート3!$A$1:$AB$1,0),0)/10^3+VLOOKUP(BC89&amp;"_令和4年度",データシート3!A:AB,MATCH("ea_"&amp;"中小水（農業用水路）"&amp;"_年間発電",データシート3!$A$1:$AB$1,0),0)/10^3</f>
        <v>177625.58100000001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6366.7330000000002</v>
      </c>
      <c r="BI89" s="953">
        <f t="shared" si="26"/>
        <v>3268827.8650000002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246897.24022970672</v>
      </c>
      <c r="BK89" s="953">
        <f t="shared" si="21"/>
        <v>3021930.6247702935</v>
      </c>
      <c r="BL89" s="953">
        <f t="shared" si="22"/>
        <v>0</v>
      </c>
      <c r="BM89" s="953">
        <f t="shared" si="23"/>
        <v>3021930.6247702935</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07402</v>
      </c>
      <c r="AY90" s="20" t="str">
        <f>IF(IFERROR(比較地域マスタ!$AE25,"")=0,"",IFERROR(比較地域マスタ!$AE25,""))</f>
        <v>北塩原村</v>
      </c>
      <c r="AZ90" s="18"/>
      <c r="BA90" s="24">
        <v>19</v>
      </c>
      <c r="BB90" s="24">
        <v>1</v>
      </c>
      <c r="BC90" s="20" t="str">
        <f t="shared" si="24"/>
        <v>07402</v>
      </c>
      <c r="BD90" s="20" t="str">
        <f t="shared" si="25"/>
        <v>北塩原村</v>
      </c>
      <c r="BE90" s="953">
        <f>VLOOKUP(BC90&amp;"_令和4年度",データシート3!A:AB,MATCH("ea_"&amp;"太陽光（建物系）"&amp;"_年間発電",データシート3!$A$1:$AB$1,0),0)/10^3+VLOOKUP(BC90&amp;"_令和4年度",データシート3!A:AB,MATCH("ea_"&amp;"太陽光（土地系）"&amp;"_年間発電",データシート3!$A$1:$AB$1,0),0)/10^3</f>
        <v>157819.25400000002</v>
      </c>
      <c r="BF90" s="953">
        <f>VLOOKUP(BC90&amp;"_令和4年度",データシート3!A:AB,MATCH("ea_"&amp;"風力（陸上）"&amp;"_年間発電",データシート3!$A$1:$AB$1,0),0)/10^3</f>
        <v>778298.81599999999</v>
      </c>
      <c r="BG90" s="953">
        <f>VLOOKUP(BC90&amp;"_令和4年度",データシート3!A:AB,MATCH("ea_"&amp;"中小水（河川）"&amp;"_年間発電",データシート3!$A$1:$AB$1,0),0)/10^3+VLOOKUP(BC90&amp;"_令和4年度",データシート3!A:AB,MATCH("ea_"&amp;"中小水（農業用水路）"&amp;"_年間発電",データシート3!$A$1:$AB$1,0),0)/10^3</f>
        <v>70926.653000000006</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3016.4540000000002</v>
      </c>
      <c r="BI90" s="953">
        <f t="shared" si="26"/>
        <v>1010061.1770000001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14415.45419568903</v>
      </c>
      <c r="BK90" s="953">
        <f t="shared" si="21"/>
        <v>995645.72280431108</v>
      </c>
      <c r="BL90" s="953">
        <f t="shared" si="22"/>
        <v>0</v>
      </c>
      <c r="BM90" s="953">
        <f t="shared" si="23"/>
        <v>995645.72280431108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07303</v>
      </c>
      <c r="AY91" s="20" t="str">
        <f>IF(IFERROR(比較地域マスタ!$AE26,"")=0,"",IFERROR(比較地域マスタ!$AE26,""))</f>
        <v>国見町</v>
      </c>
      <c r="BA91" s="24">
        <v>20</v>
      </c>
      <c r="BB91" s="24">
        <v>1</v>
      </c>
      <c r="BC91" s="20" t="str">
        <f t="shared" si="24"/>
        <v>07303</v>
      </c>
      <c r="BD91" s="20" t="str">
        <f t="shared" si="25"/>
        <v>国見町</v>
      </c>
      <c r="BE91" s="953">
        <f>VLOOKUP(BC91&amp;"_令和4年度",データシート3!A:AB,MATCH("ea_"&amp;"太陽光（建物系）"&amp;"_年間発電",データシート3!$A$1:$AB$1,0),0)/10^3+VLOOKUP(BC91&amp;"_令和4年度",データシート3!A:AB,MATCH("ea_"&amp;"太陽光（土地系）"&amp;"_年間発電",データシート3!$A$1:$AB$1,0),0)/10^3</f>
        <v>371433.18599999999</v>
      </c>
      <c r="BF91" s="953">
        <f>VLOOKUP(BC91&amp;"_令和4年度",データシート3!A:AB,MATCH("ea_"&amp;"風力（陸上）"&amp;"_年間発電",データシート3!$A$1:$AB$1,0),0)/10^3</f>
        <v>56958.764000000003</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428391.95</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41463.60016012736</v>
      </c>
      <c r="BK91" s="953">
        <f t="shared" si="21"/>
        <v>386928.34983987268</v>
      </c>
      <c r="BL91" s="953">
        <f t="shared" si="22"/>
        <v>0</v>
      </c>
      <c r="BM91" s="953">
        <f t="shared" si="23"/>
        <v>386928.34983987268</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07301</v>
      </c>
      <c r="AY92" s="20" t="str">
        <f>IF(IFERROR(比較地域マスタ!$AE27,"")=0,"",IFERROR(比較地域マスタ!$AE27,""))</f>
        <v>桑折町</v>
      </c>
      <c r="AZ92" s="18"/>
      <c r="BA92" s="24">
        <v>21</v>
      </c>
      <c r="BB92" s="24">
        <v>1</v>
      </c>
      <c r="BC92" s="20" t="str">
        <f t="shared" si="24"/>
        <v>07301</v>
      </c>
      <c r="BD92" s="20" t="str">
        <f t="shared" si="25"/>
        <v>桑折町</v>
      </c>
      <c r="BE92" s="953">
        <f>VLOOKUP(BC92&amp;"_令和4年度",データシート3!A:AB,MATCH("ea_"&amp;"太陽光（建物系）"&amp;"_年間発電",データシート3!$A$1:$AB$1,0),0)/10^3+VLOOKUP(BC92&amp;"_令和4年度",データシート3!A:AB,MATCH("ea_"&amp;"太陽光（土地系）"&amp;"_年間発電",データシート3!$A$1:$AB$1,0),0)/10^3</f>
        <v>308478.64899999998</v>
      </c>
      <c r="BF92" s="953">
        <f>VLOOKUP(BC92&amp;"_令和4年度",データシート3!A:AB,MATCH("ea_"&amp;"風力（陸上）"&amp;"_年間発電",データシート3!$A$1:$AB$1,0),0)/10^3</f>
        <v>235091.823</v>
      </c>
      <c r="BG92" s="953">
        <f>VLOOKUP(BC92&amp;"_令和4年度",データシート3!A:AB,MATCH("ea_"&amp;"中小水（河川）"&amp;"_年間発電",データシート3!$A$1:$AB$1,0),0)/10^3+VLOOKUP(BC92&amp;"_令和4年度",データシート3!A:AB,MATCH("ea_"&amp;"中小水（農業用水路）"&amp;"_年間発電",データシート3!$A$1:$AB$1,0),0)/10^3</f>
        <v>1362.3579999999999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544932.82999999996</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102065.97957789608</v>
      </c>
      <c r="BK92" s="953">
        <f>BI92-BJ92</f>
        <v>442866.85042210389</v>
      </c>
      <c r="BL92" s="953">
        <f t="shared" si="22"/>
        <v>0</v>
      </c>
      <c r="BM92" s="953">
        <f t="shared" si="23"/>
        <v>442866.85042210389</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07203</v>
      </c>
      <c r="AY93" s="20" t="str">
        <f>IF(IFERROR(比較地域マスタ!$AE28,"")=0,"",IFERROR(比較地域マスタ!$AE28,""))</f>
        <v>郡山市</v>
      </c>
      <c r="AZ93" s="18"/>
      <c r="BA93" s="24">
        <v>22</v>
      </c>
      <c r="BB93" s="24">
        <v>1</v>
      </c>
      <c r="BC93" s="20" t="str">
        <f t="shared" si="24"/>
        <v>07203</v>
      </c>
      <c r="BD93" s="20" t="str">
        <f t="shared" si="25"/>
        <v>郡山市</v>
      </c>
      <c r="BE93" s="953">
        <f>VLOOKUP(BC93&amp;"_令和4年度",データシート3!A:AB,MATCH("ea_"&amp;"太陽光（建物系）"&amp;"_年間発電",データシート3!$A$1:$AB$1,0),0)/10^3+VLOOKUP(BC93&amp;"_令和4年度",データシート3!A:AB,MATCH("ea_"&amp;"太陽光（土地系）"&amp;"_年間発電",データシート3!$A$1:$AB$1,0),0)/10^3</f>
        <v>5403086.8629999999</v>
      </c>
      <c r="BF93" s="953">
        <f>VLOOKUP(BC93&amp;"_令和4年度",データシート3!A:AB,MATCH("ea_"&amp;"風力（陸上）"&amp;"_年間発電",データシート3!$A$1:$AB$1,0),0)/10^3</f>
        <v>2985850.5610000002</v>
      </c>
      <c r="BG93" s="953">
        <f>VLOOKUP(BC93&amp;"_令和4年度",データシート3!A:AB,MATCH("ea_"&amp;"中小水（河川）"&amp;"_年間発電",データシート3!$A$1:$AB$1,0),0)/10^3+VLOOKUP(BC93&amp;"_令和4年度",データシート3!A:AB,MATCH("ea_"&amp;"中小水（農業用水路）"&amp;"_年間発電",データシート3!$A$1:$AB$1,0),0)/10^3</f>
        <v>14425.236000000001</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4862.8580000000002</v>
      </c>
      <c r="BI93" s="953">
        <f t="shared" si="26"/>
        <v>8408225.5179999992</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2260115.2026174548</v>
      </c>
      <c r="BK93" s="953">
        <f t="shared" si="21"/>
        <v>6148110.315382544</v>
      </c>
      <c r="BL93" s="953">
        <f t="shared" si="22"/>
        <v>0</v>
      </c>
      <c r="BM93" s="953">
        <f t="shared" si="23"/>
        <v>6148110.315382544</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07484</v>
      </c>
      <c r="AY94" s="20" t="str">
        <f>IF(IFERROR(比較地域マスタ!$AE29,"")=0,"",IFERROR(比較地域マスタ!$AE29,""))</f>
        <v>鮫川村</v>
      </c>
      <c r="AZ94" s="18"/>
      <c r="BA94" s="24">
        <v>23</v>
      </c>
      <c r="BB94" s="24">
        <v>1</v>
      </c>
      <c r="BC94" s="20" t="str">
        <f t="shared" si="24"/>
        <v>07484</v>
      </c>
      <c r="BD94" s="20" t="str">
        <f t="shared" si="25"/>
        <v>鮫川村</v>
      </c>
      <c r="BE94" s="953">
        <f>VLOOKUP(BC94&amp;"_令和4年度",データシート3!A:AB,MATCH("ea_"&amp;"太陽光（建物系）"&amp;"_年間発電",データシート3!$A$1:$AB$1,0),0)/10^3+VLOOKUP(BC94&amp;"_令和4年度",データシート3!A:AB,MATCH("ea_"&amp;"太陽光（土地系）"&amp;"_年間発電",データシート3!$A$1:$AB$1,0),0)/10^3</f>
        <v>388578.28800000006</v>
      </c>
      <c r="BF94" s="953">
        <f>VLOOKUP(BC94&amp;"_令和4年度",データシート3!A:AB,MATCH("ea_"&amp;"風力（陸上）"&amp;"_年間発電",データシート3!$A$1:$AB$1,0),0)/10^3</f>
        <v>81597.846000000005</v>
      </c>
      <c r="BG94" s="953">
        <f>VLOOKUP(BC94&amp;"_令和4年度",データシート3!A:AB,MATCH("ea_"&amp;"中小水（河川）"&amp;"_年間発電",データシート3!$A$1:$AB$1,0),0)/10^3+VLOOKUP(BC94&amp;"_令和4年度",データシート3!A:AB,MATCH("ea_"&amp;"中小水（農業用水路）"&amp;"_年間発電",データシート3!$A$1:$AB$1,0),0)/10^3</f>
        <v>8401.8799999999974</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478578.01400000008</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12801.807089106385</v>
      </c>
      <c r="BK94" s="953">
        <f t="shared" si="21"/>
        <v>465776.20691089367</v>
      </c>
      <c r="BL94" s="953">
        <f t="shared" si="22"/>
        <v>0</v>
      </c>
      <c r="BM94" s="953">
        <f t="shared" si="23"/>
        <v>465776.20691089367</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07362</v>
      </c>
      <c r="AY95" s="20" t="str">
        <f>IF(IFERROR(比較地域マスタ!$AE30,"")=0,"",IFERROR(比較地域マスタ!$AE30,""))</f>
        <v>下郷町</v>
      </c>
      <c r="AZ95" s="18"/>
      <c r="BA95" s="24">
        <v>24</v>
      </c>
      <c r="BB95" s="24">
        <v>1</v>
      </c>
      <c r="BC95" s="20" t="str">
        <f t="shared" si="24"/>
        <v>07362</v>
      </c>
      <c r="BD95" s="20" t="str">
        <f t="shared" si="25"/>
        <v>下郷町</v>
      </c>
      <c r="BE95" s="953">
        <f>VLOOKUP(BC95&amp;"_令和4年度",データシート3!A:AB,MATCH("ea_"&amp;"太陽光（建物系）"&amp;"_年間発電",データシート3!$A$1:$AB$1,0),0)/10^3+VLOOKUP(BC95&amp;"_令和4年度",データシート3!A:AB,MATCH("ea_"&amp;"太陽光（土地系）"&amp;"_年間発電",データシート3!$A$1:$AB$1,0),0)/10^3</f>
        <v>387169.28100000002</v>
      </c>
      <c r="BF95" s="953">
        <f>VLOOKUP(BC95&amp;"_令和4年度",データシート3!A:AB,MATCH("ea_"&amp;"風力（陸上）"&amp;"_年間発電",データシート3!$A$1:$AB$1,0),0)/10^3</f>
        <v>660324.69900000002</v>
      </c>
      <c r="BG95" s="953">
        <f>VLOOKUP(BC95&amp;"_令和4年度",データシート3!A:AB,MATCH("ea_"&amp;"中小水（河川）"&amp;"_年間発電",データシート3!$A$1:$AB$1,0),0)/10^3+VLOOKUP(BC95&amp;"_令和4年度",データシート3!A:AB,MATCH("ea_"&amp;"中小水（農業用水路）"&amp;"_年間発電",データシート3!$A$1:$AB$1,0),0)/10^3</f>
        <v>262308.967</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156.97900000000001</v>
      </c>
      <c r="BI95" s="953">
        <f t="shared" si="26"/>
        <v>1309959.926</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25474.373168088092</v>
      </c>
      <c r="BK95" s="953">
        <f t="shared" si="21"/>
        <v>1284485.5528319119</v>
      </c>
      <c r="BL95" s="953">
        <f t="shared" si="22"/>
        <v>0</v>
      </c>
      <c r="BM95" s="953">
        <f t="shared" si="23"/>
        <v>1284485.5528319119</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07446</v>
      </c>
      <c r="AY96" s="20" t="str">
        <f>IF(IFERROR(比較地域マスタ!$AE31,"")=0,"",IFERROR(比較地域マスタ!$AE31,""))</f>
        <v>昭和村</v>
      </c>
      <c r="AZ96" s="18"/>
      <c r="BA96" s="24">
        <v>25</v>
      </c>
      <c r="BB96" s="24">
        <v>1</v>
      </c>
      <c r="BC96" s="20" t="str">
        <f t="shared" si="24"/>
        <v>07446</v>
      </c>
      <c r="BD96" s="20" t="str">
        <f t="shared" si="25"/>
        <v>昭和村</v>
      </c>
      <c r="BE96" s="953">
        <f>VLOOKUP(BC96&amp;"_令和4年度",データシート3!A:AB,MATCH("ea_"&amp;"太陽光（建物系）"&amp;"_年間発電",データシート3!$A$1:$AB$1,0),0)/10^3+VLOOKUP(BC96&amp;"_令和4年度",データシート3!A:AB,MATCH("ea_"&amp;"太陽光（土地系）"&amp;"_年間発電",データシート3!$A$1:$AB$1,0),0)/10^3</f>
        <v>140619.90199999997</v>
      </c>
      <c r="BF96" s="953">
        <f>VLOOKUP(BC96&amp;"_令和4年度",データシート3!A:AB,MATCH("ea_"&amp;"風力（陸上）"&amp;"_年間発電",データシート3!$A$1:$AB$1,0),0)/10^3</f>
        <v>1382559.8359999999</v>
      </c>
      <c r="BG96" s="953">
        <f>VLOOKUP(BC96&amp;"_令和4年度",データシート3!A:AB,MATCH("ea_"&amp;"中小水（河川）"&amp;"_年間発電",データシート3!$A$1:$AB$1,0),0)/10^3+VLOOKUP(BC96&amp;"_令和4年度",データシート3!A:AB,MATCH("ea_"&amp;"中小水（農業用水路）"&amp;"_年間発電",データシート3!$A$1:$AB$1,0),0)/10^3</f>
        <v>135342.99100000001</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1658522.7289999998</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5165.9905491600393</v>
      </c>
      <c r="BK96" s="953">
        <f t="shared" si="21"/>
        <v>1653356.7384508399</v>
      </c>
      <c r="BL96" s="953">
        <f t="shared" si="22"/>
        <v>0</v>
      </c>
      <c r="BM96" s="953">
        <f t="shared" si="23"/>
        <v>1653356.7384508399</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07205</v>
      </c>
      <c r="AY97" s="20" t="str">
        <f>IF(IFERROR(比較地域マスタ!$AE32,"")=0,"",IFERROR(比較地域マスタ!$AE32,""))</f>
        <v>白河市</v>
      </c>
      <c r="AZ97" s="18"/>
      <c r="BA97" s="24">
        <v>26</v>
      </c>
      <c r="BB97" s="24">
        <v>1</v>
      </c>
      <c r="BC97" s="20" t="str">
        <f t="shared" si="24"/>
        <v>07205</v>
      </c>
      <c r="BD97" s="20" t="str">
        <f t="shared" si="25"/>
        <v>白河市</v>
      </c>
      <c r="BE97" s="953">
        <f>VLOOKUP(BC97&amp;"_令和4年度",データシート3!A:AB,MATCH("ea_"&amp;"太陽光（建物系）"&amp;"_年間発電",データシート3!$A$1:$AB$1,0),0)/10^3+VLOOKUP(BC97&amp;"_令和4年度",データシート3!A:AB,MATCH("ea_"&amp;"太陽光（土地系）"&amp;"_年間発電",データシート3!$A$1:$AB$1,0),0)/10^3</f>
        <v>2223506.5570000005</v>
      </c>
      <c r="BF97" s="953">
        <f>VLOOKUP(BC97&amp;"_令和4年度",データシート3!A:AB,MATCH("ea_"&amp;"風力（陸上）"&amp;"_年間発電",データシート3!$A$1:$AB$1,0),0)/10^3</f>
        <v>927318.71</v>
      </c>
      <c r="BG97" s="953">
        <f>VLOOKUP(BC97&amp;"_令和4年度",データシート3!A:AB,MATCH("ea_"&amp;"中小水（河川）"&amp;"_年間発電",データシート3!$A$1:$AB$1,0),0)/10^3+VLOOKUP(BC97&amp;"_令和4年度",データシート3!A:AB,MATCH("ea_"&amp;"中小水（農業用水路）"&amp;"_年間発電",データシート3!$A$1:$AB$1,0),0)/10^3</f>
        <v>7192.7610000000013</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3158018.0280000004</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592592.98006982438</v>
      </c>
      <c r="BK97" s="953">
        <f t="shared" si="21"/>
        <v>2565425.0479301759</v>
      </c>
      <c r="BL97" s="953">
        <f t="shared" si="22"/>
        <v>0</v>
      </c>
      <c r="BM97" s="953">
        <f t="shared" si="23"/>
        <v>2565425.0479301759</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07561</v>
      </c>
      <c r="AY98" s="20" t="str">
        <f>IF(IFERROR(比較地域マスタ!$AE33,"")=0,"",IFERROR(比較地域マスタ!$AE33,""))</f>
        <v>新地町</v>
      </c>
      <c r="AZ98" s="18"/>
      <c r="BA98" s="24">
        <v>27</v>
      </c>
      <c r="BB98" s="24">
        <v>1</v>
      </c>
      <c r="BC98" s="20" t="str">
        <f t="shared" si="24"/>
        <v>07561</v>
      </c>
      <c r="BD98" s="20" t="str">
        <f t="shared" si="25"/>
        <v>新地町</v>
      </c>
      <c r="BE98" s="953">
        <f>VLOOKUP(BC98&amp;"_令和4年度",データシート3!A:AB,MATCH("ea_"&amp;"太陽光（建物系）"&amp;"_年間発電",データシート3!$A$1:$AB$1,0),0)/10^3+VLOOKUP(BC98&amp;"_令和4年度",データシート3!A:AB,MATCH("ea_"&amp;"太陽光（土地系）"&amp;"_年間発電",データシート3!$A$1:$AB$1,0),0)/10^3</f>
        <v>501630.63400000002</v>
      </c>
      <c r="BF98" s="953">
        <f>VLOOKUP(BC98&amp;"_令和4年度",データシート3!A:AB,MATCH("ea_"&amp;"風力（陸上）"&amp;"_年間発電",データシート3!$A$1:$AB$1,0),0)/10^3</f>
        <v>24631.446</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526262.08000000007</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43980.718723428428</v>
      </c>
      <c r="BK98" s="953">
        <f t="shared" si="21"/>
        <v>482281.36127657164</v>
      </c>
      <c r="BL98" s="953">
        <f t="shared" si="22"/>
        <v>0</v>
      </c>
      <c r="BM98" s="953">
        <f t="shared" si="23"/>
        <v>482281.36127657164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07207</v>
      </c>
      <c r="AY99" s="20" t="str">
        <f>IF(IFERROR(比較地域マスタ!$AE34,"")=0,"",IFERROR(比較地域マスタ!$AE34,""))</f>
        <v>須賀川市</v>
      </c>
      <c r="AZ99" s="18"/>
      <c r="BA99" s="24">
        <v>28</v>
      </c>
      <c r="BB99" s="24">
        <v>1</v>
      </c>
      <c r="BC99" s="20" t="str">
        <f t="shared" si="24"/>
        <v>07207</v>
      </c>
      <c r="BD99" s="20" t="str">
        <f t="shared" si="25"/>
        <v>須賀川市</v>
      </c>
      <c r="BE99" s="953">
        <f>VLOOKUP(BC99&amp;"_令和4年度",データシート3!A:AB,MATCH("ea_"&amp;"太陽光（建物系）"&amp;"_年間発電",データシート3!$A$1:$AB$1,0),0)/10^3+VLOOKUP(BC99&amp;"_令和4年度",データシート3!A:AB,MATCH("ea_"&amp;"太陽光（土地系）"&amp;"_年間発電",データシート3!$A$1:$AB$1,0),0)/10^3</f>
        <v>2764075.426</v>
      </c>
      <c r="BF99" s="953">
        <f>VLOOKUP(BC99&amp;"_令和4年度",データシート3!A:AB,MATCH("ea_"&amp;"風力（陸上）"&amp;"_年間発電",データシート3!$A$1:$AB$1,0),0)/10^3</f>
        <v>758784.01</v>
      </c>
      <c r="BG99" s="953">
        <f>VLOOKUP(BC99&amp;"_令和4年度",データシート3!A:AB,MATCH("ea_"&amp;"中小水（河川）"&amp;"_年間発電",データシート3!$A$1:$AB$1,0),0)/10^3+VLOOKUP(BC99&amp;"_令和4年度",データシート3!A:AB,MATCH("ea_"&amp;"中小水（農業用水路）"&amp;"_年間発電",データシート3!$A$1:$AB$1,0),0)/10^3</f>
        <v>16189.334999999999</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3539048.7709999997</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457244.71177912375</v>
      </c>
      <c r="BK99" s="953">
        <f t="shared" si="21"/>
        <v>3081804.0592208761</v>
      </c>
      <c r="BL99" s="953">
        <f t="shared" si="22"/>
        <v>0</v>
      </c>
      <c r="BM99" s="953">
        <f t="shared" si="23"/>
        <v>3081804.0592208761</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07209</v>
      </c>
      <c r="AY100" s="20" t="str">
        <f>IF(IFERROR(比較地域マスタ!$AE35,"")=0,"",IFERROR(比較地域マスタ!$AE35,""))</f>
        <v>相馬市</v>
      </c>
      <c r="AZ100" s="18"/>
      <c r="BA100" s="24">
        <v>29</v>
      </c>
      <c r="BB100" s="24">
        <v>1</v>
      </c>
      <c r="BC100" s="20" t="str">
        <f t="shared" si="24"/>
        <v>07209</v>
      </c>
      <c r="BD100" s="20" t="str">
        <f t="shared" si="25"/>
        <v>相馬市</v>
      </c>
      <c r="BE100" s="953">
        <f>VLOOKUP(BC100&amp;"_令和4年度",データシート3!A:AB,MATCH("ea_"&amp;"太陽光（建物系）"&amp;"_年間発電",データシート3!$A$1:$AB$1,0),0)/10^3+VLOOKUP(BC100&amp;"_令和4年度",データシート3!A:AB,MATCH("ea_"&amp;"太陽光（土地系）"&amp;"_年間発電",データシート3!$A$1:$AB$1,0),0)/10^3</f>
        <v>1586921.9070000001</v>
      </c>
      <c r="BF100" s="953">
        <f>VLOOKUP(BC100&amp;"_令和4年度",データシート3!A:AB,MATCH("ea_"&amp;"風力（陸上）"&amp;"_年間発電",データシート3!$A$1:$AB$1,0),0)/10^3</f>
        <v>792564.60699999984</v>
      </c>
      <c r="BG100" s="953">
        <f>VLOOKUP(BC100&amp;"_令和4年度",データシート3!A:AB,MATCH("ea_"&amp;"中小水（河川）"&amp;"_年間発電",データシート3!$A$1:$AB$1,0),0)/10^3+VLOOKUP(BC100&amp;"_令和4年度",データシート3!A:AB,MATCH("ea_"&amp;"中小水（農業用水路）"&amp;"_年間発電",データシート3!$A$1:$AB$1,0),0)/10^3</f>
        <v>8931.0519999999997</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2388417.5660000001</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331901.45484134287</v>
      </c>
      <c r="BK100" s="953">
        <f t="shared" si="21"/>
        <v>2056516.1111586574</v>
      </c>
      <c r="BL100" s="953">
        <f t="shared" si="22"/>
        <v>0</v>
      </c>
      <c r="BM100" s="953">
        <f t="shared" si="23"/>
        <v>2056516.1111586574</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07367</v>
      </c>
      <c r="AY101" s="20" t="str">
        <f>IF(IFERROR(比較地域マスタ!$AE36,"")=0,"",IFERROR(比較地域マスタ!$AE36,""))</f>
        <v>只見町</v>
      </c>
      <c r="AZ101" s="18"/>
      <c r="BA101" s="24">
        <v>30</v>
      </c>
      <c r="BB101" s="24">
        <v>1</v>
      </c>
      <c r="BC101" s="20" t="str">
        <f t="shared" si="24"/>
        <v>07367</v>
      </c>
      <c r="BD101" s="20" t="str">
        <f t="shared" si="25"/>
        <v>只見町</v>
      </c>
      <c r="BE101" s="953">
        <f>VLOOKUP(BC101&amp;"_令和4年度",データシート3!A:AB,MATCH("ea_"&amp;"太陽光（建物系）"&amp;"_年間発電",データシート3!$A$1:$AB$1,0),0)/10^3+VLOOKUP(BC101&amp;"_令和4年度",データシート3!A:AB,MATCH("ea_"&amp;"太陽光（土地系）"&amp;"_年間発電",データシート3!$A$1:$AB$1,0),0)/10^3</f>
        <v>194190.16800000001</v>
      </c>
      <c r="BF101" s="953">
        <f>VLOOKUP(BC101&amp;"_令和4年度",データシート3!A:AB,MATCH("ea_"&amp;"風力（陸上）"&amp;"_年間発電",データシート3!$A$1:$AB$1,0),0)/10^3</f>
        <v>1089141.4739999999</v>
      </c>
      <c r="BG101" s="953">
        <f>VLOOKUP(BC101&amp;"_令和4年度",データシート3!A:AB,MATCH("ea_"&amp;"中小水（河川）"&amp;"_年間発電",データシート3!$A$1:$AB$1,0),0)/10^3+VLOOKUP(BC101&amp;"_令和4年度",データシート3!A:AB,MATCH("ea_"&amp;"中小水（農業用水路）"&amp;"_年間発電",データシート3!$A$1:$AB$1,0),0)/10^3</f>
        <v>284816.462</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1231.06</v>
      </c>
      <c r="BI101" s="953">
        <f t="shared" si="26"/>
        <v>1569379.1640000001</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22814.229936035554</v>
      </c>
      <c r="BK101" s="953">
        <f t="shared" si="21"/>
        <v>1546564.9340639645</v>
      </c>
      <c r="BL101" s="953">
        <f t="shared" si="22"/>
        <v>0</v>
      </c>
      <c r="BM101" s="953">
        <f t="shared" si="23"/>
        <v>1546564.9340639645</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07213</v>
      </c>
      <c r="AY102" s="20" t="str">
        <f>IF(IFERROR(比較地域マスタ!$AE37,"")=0,"",IFERROR(比較地域マスタ!$AE37,""))</f>
        <v>伊達市</v>
      </c>
      <c r="AZ102" s="18"/>
      <c r="BA102" s="24">
        <v>31</v>
      </c>
      <c r="BB102" s="24">
        <v>1</v>
      </c>
      <c r="BC102" s="20" t="str">
        <f t="shared" si="24"/>
        <v>07213</v>
      </c>
      <c r="BD102" s="20" t="str">
        <f t="shared" si="25"/>
        <v>伊達市</v>
      </c>
      <c r="BE102" s="953">
        <f>VLOOKUP(BC102&amp;"_令和4年度",データシート3!A:AB,MATCH("ea_"&amp;"太陽光（建物系）"&amp;"_年間発電",データシート3!$A$1:$AB$1,0),0)/10^3+VLOOKUP(BC102&amp;"_令和4年度",データシート3!A:AB,MATCH("ea_"&amp;"太陽光（土地系）"&amp;"_年間発電",データシート3!$A$1:$AB$1,0),0)/10^3</f>
        <v>1370389.737</v>
      </c>
      <c r="BF102" s="953">
        <f>VLOOKUP(BC102&amp;"_令和4年度",データシート3!A:AB,MATCH("ea_"&amp;"風力（陸上）"&amp;"_年間発電",データシート3!$A$1:$AB$1,0),0)/10^3</f>
        <v>247056.777</v>
      </c>
      <c r="BG102" s="953">
        <f>VLOOKUP(BC102&amp;"_令和4年度",データシート3!A:AB,MATCH("ea_"&amp;"中小水（河川）"&amp;"_年間発電",データシート3!$A$1:$AB$1,0),0)/10^3+VLOOKUP(BC102&amp;"_令和4年度",データシート3!A:AB,MATCH("ea_"&amp;"中小水（農業用水路）"&amp;"_年間発電",データシート3!$A$1:$AB$1,0),0)/10^3</f>
        <v>3258.0340000000006</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1620704.548</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320540.57240690145</v>
      </c>
      <c r="BK102" s="953">
        <f t="shared" si="21"/>
        <v>1300163.9755930984</v>
      </c>
      <c r="BL102" s="953">
        <f t="shared" si="22"/>
        <v>0</v>
      </c>
      <c r="BM102" s="953">
        <f t="shared" si="23"/>
        <v>1300163.9755930984</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07481</v>
      </c>
      <c r="AY103" s="20" t="str">
        <f>IF(IFERROR(比較地域マスタ!$AE38,"")=0,"",IFERROR(比較地域マスタ!$AE38,""))</f>
        <v>棚倉町</v>
      </c>
      <c r="AZ103" s="18"/>
      <c r="BA103" s="24">
        <v>32</v>
      </c>
      <c r="BB103" s="24">
        <v>1</v>
      </c>
      <c r="BC103" s="20" t="str">
        <f t="shared" si="24"/>
        <v>07481</v>
      </c>
      <c r="BD103" s="20" t="str">
        <f t="shared" si="25"/>
        <v>棚倉町</v>
      </c>
      <c r="BE103" s="953">
        <f>VLOOKUP(BC103&amp;"_令和4年度",データシート3!A:AB,MATCH("ea_"&amp;"太陽光（建物系）"&amp;"_年間発電",データシート3!$A$1:$AB$1,0),0)/10^3+VLOOKUP(BC103&amp;"_令和4年度",データシート3!A:AB,MATCH("ea_"&amp;"太陽光（土地系）"&amp;"_年間発電",データシート3!$A$1:$AB$1,0),0)/10^3</f>
        <v>560681.31900000002</v>
      </c>
      <c r="BF103" s="953">
        <f>VLOOKUP(BC103&amp;"_令和4年度",データシート3!A:AB,MATCH("ea_"&amp;"風力（陸上）"&amp;"_年間発電",データシート3!$A$1:$AB$1,0),0)/10^3</f>
        <v>503219.73599999992</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1063901.0549999999</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130184.98766154255</v>
      </c>
      <c r="BK103" s="953">
        <f t="shared" si="21"/>
        <v>933716.06733845733</v>
      </c>
      <c r="BL103" s="953">
        <f t="shared" si="22"/>
        <v>0</v>
      </c>
      <c r="BM103" s="953">
        <f t="shared" si="23"/>
        <v>933716.06733845733</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07502</v>
      </c>
      <c r="AY104" s="20" t="str">
        <f>IF(IFERROR(比較地域マスタ!$AE39,"")=0,"",IFERROR(比較地域マスタ!$AE39,""))</f>
        <v>玉川村</v>
      </c>
      <c r="AZ104" s="18"/>
      <c r="BA104" s="24">
        <v>33</v>
      </c>
      <c r="BB104" s="24">
        <v>1</v>
      </c>
      <c r="BC104" s="20" t="str">
        <f t="shared" si="24"/>
        <v>07502</v>
      </c>
      <c r="BD104" s="20" t="str">
        <f t="shared" si="25"/>
        <v>玉川村</v>
      </c>
      <c r="BE104" s="953">
        <f>VLOOKUP(BC104&amp;"_令和4年度",データシート3!A:AB,MATCH("ea_"&amp;"太陽光（建物系）"&amp;"_年間発電",データシート3!$A$1:$AB$1,0),0)/10^3+VLOOKUP(BC104&amp;"_令和4年度",データシート3!A:AB,MATCH("ea_"&amp;"太陽光（土地系）"&amp;"_年間発電",データシート3!$A$1:$AB$1,0),0)/10^3</f>
        <v>325059.54000000004</v>
      </c>
      <c r="BF104" s="953">
        <f>VLOOKUP(BC104&amp;"_令和4年度",データシート3!A:AB,MATCH("ea_"&amp;"風力（陸上）"&amp;"_年間発電",データシート3!$A$1:$AB$1,0),0)/10^3</f>
        <v>2954.0709999999999</v>
      </c>
      <c r="BG104" s="953">
        <f>VLOOKUP(BC104&amp;"_令和4年度",データシート3!A:AB,MATCH("ea_"&amp;"中小水（河川）"&amp;"_年間発電",データシート3!$A$1:$AB$1,0),0)/10^3+VLOOKUP(BC104&amp;"_令和4年度",データシート3!A:AB,MATCH("ea_"&amp;"中小水（農業用水路）"&amp;"_年間発電",データシート3!$A$1:$AB$1,0),0)/10^3</f>
        <v>777.524</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328791.13500000001</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61826.045293731091</v>
      </c>
      <c r="BK104" s="953">
        <f t="shared" ref="BK104:BK135" si="27">BI104-BJ104</f>
        <v>266965.08970626892</v>
      </c>
      <c r="BL104" s="953">
        <f t="shared" ref="BL104:BL135" si="28">IF(BK104&gt;0,0,BK104)</f>
        <v>0</v>
      </c>
      <c r="BM104" s="953">
        <f t="shared" ref="BM104:BM135" si="29">IF(BK104&gt;0,BK104,0)</f>
        <v>266965.08970626892</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07211</v>
      </c>
      <c r="AY105" s="20" t="str">
        <f>IF(IFERROR(比較地域マスタ!$AE40,"")=0,"",IFERROR(比較地域マスタ!$AE40,""))</f>
        <v>田村市</v>
      </c>
      <c r="AZ105" s="18"/>
      <c r="BA105" s="24">
        <v>34</v>
      </c>
      <c r="BB105" s="24">
        <v>1</v>
      </c>
      <c r="BC105" s="20" t="str">
        <f t="shared" si="24"/>
        <v>07211</v>
      </c>
      <c r="BD105" s="20" t="str">
        <f t="shared" si="25"/>
        <v>田村市</v>
      </c>
      <c r="BE105" s="953">
        <f>VLOOKUP(BC105&amp;"_令和4年度",データシート3!A:AB,MATCH("ea_"&amp;"太陽光（建物系）"&amp;"_年間発電",データシート3!$A$1:$AB$1,0),0)/10^3+VLOOKUP(BC105&amp;"_令和4年度",データシート3!A:AB,MATCH("ea_"&amp;"太陽光（土地系）"&amp;"_年間発電",データシート3!$A$1:$AB$1,0),0)/10^3</f>
        <v>1888290.5939999998</v>
      </c>
      <c r="BF105" s="953">
        <f>VLOOKUP(BC105&amp;"_令和4年度",データシート3!A:AB,MATCH("ea_"&amp;"風力（陸上）"&amp;"_年間発電",データシート3!$A$1:$AB$1,0),0)/10^3</f>
        <v>1274051.9639999999</v>
      </c>
      <c r="BG105" s="953">
        <f>VLOOKUP(BC105&amp;"_令和4年度",データシート3!A:AB,MATCH("ea_"&amp;"中小水（河川）"&amp;"_年間発電",データシート3!$A$1:$AB$1,0),0)/10^3+VLOOKUP(BC105&amp;"_令和4年度",データシート3!A:AB,MATCH("ea_"&amp;"中小水（農業用水路）"&amp;"_年間発電",データシート3!$A$1:$AB$1,0),0)/10^3</f>
        <v>9521.6959999999999</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3171864.2539999997</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211647.72638710876</v>
      </c>
      <c r="BK105" s="953">
        <f t="shared" si="27"/>
        <v>2960216.527612891</v>
      </c>
      <c r="BL105" s="953">
        <f t="shared" si="28"/>
        <v>0</v>
      </c>
      <c r="BM105" s="953">
        <f t="shared" si="29"/>
        <v>2960216.527612891</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07344</v>
      </c>
      <c r="AY106" s="20" t="str">
        <f>IF(IFERROR(比較地域マスタ!$AE41,"")=0,"",IFERROR(比較地域マスタ!$AE41,""))</f>
        <v>天栄村</v>
      </c>
      <c r="AZ106" s="18"/>
      <c r="BA106" s="24">
        <v>35</v>
      </c>
      <c r="BB106" s="24">
        <v>1</v>
      </c>
      <c r="BC106" s="20" t="str">
        <f t="shared" si="24"/>
        <v>07344</v>
      </c>
      <c r="BD106" s="20" t="str">
        <f t="shared" si="25"/>
        <v>天栄村</v>
      </c>
      <c r="BE106" s="953">
        <f>VLOOKUP(BC106&amp;"_令和4年度",データシート3!A:AB,MATCH("ea_"&amp;"太陽光（建物系）"&amp;"_年間発電",データシート3!$A$1:$AB$1,0),0)/10^3+VLOOKUP(BC106&amp;"_令和4年度",データシート3!A:AB,MATCH("ea_"&amp;"太陽光（土地系）"&amp;"_年間発電",データシート3!$A$1:$AB$1,0),0)/10^3</f>
        <v>459679.39600000007</v>
      </c>
      <c r="BF106" s="953">
        <f>VLOOKUP(BC106&amp;"_令和4年度",データシート3!A:AB,MATCH("ea_"&amp;"風力（陸上）"&amp;"_年間発電",データシート3!$A$1:$AB$1,0),0)/10^3</f>
        <v>2759084.5410000002</v>
      </c>
      <c r="BG106" s="953">
        <f>VLOOKUP(BC106&amp;"_令和4年度",データシート3!A:AB,MATCH("ea_"&amp;"中小水（河川）"&amp;"_年間発電",データシート3!$A$1:$AB$1,0),0)/10^3+VLOOKUP(BC106&amp;"_令和4年度",データシート3!A:AB,MATCH("ea_"&amp;"中小水（農業用水路）"&amp;"_年間発電",データシート3!$A$1:$AB$1,0),0)/10^3</f>
        <v>91612.379000000001</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466.52300000000002</v>
      </c>
      <c r="BI106" s="953">
        <f t="shared" si="26"/>
        <v>3310842.8390000006</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26512.713347553308</v>
      </c>
      <c r="BK106" s="953">
        <f t="shared" si="27"/>
        <v>3284330.1256524473</v>
      </c>
      <c r="BL106" s="953">
        <f t="shared" si="28"/>
        <v>0</v>
      </c>
      <c r="BM106" s="953">
        <f t="shared" si="29"/>
        <v>3284330.1256524473</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07543</v>
      </c>
      <c r="AY107" s="20" t="str">
        <f>IF(IFERROR(比較地域マスタ!$AE42,"")=0,"",IFERROR(比較地域マスタ!$AE42,""))</f>
        <v>富岡町</v>
      </c>
      <c r="AZ107" s="18"/>
      <c r="BA107" s="24">
        <v>36</v>
      </c>
      <c r="BB107" s="24">
        <v>1</v>
      </c>
      <c r="BC107" s="20" t="str">
        <f t="shared" si="24"/>
        <v>07543</v>
      </c>
      <c r="BD107" s="20" t="str">
        <f t="shared" si="25"/>
        <v>富岡町</v>
      </c>
      <c r="BE107" s="953">
        <f>VLOOKUP(BC107&amp;"_令和4年度",データシート3!A:AB,MATCH("ea_"&amp;"太陽光（建物系）"&amp;"_年間発電",データシート3!$A$1:$AB$1,0),0)/10^3+VLOOKUP(BC107&amp;"_令和4年度",データシート3!A:AB,MATCH("ea_"&amp;"太陽光（土地系）"&amp;"_年間発電",データシート3!$A$1:$AB$1,0),0)/10^3</f>
        <v>226127.88800000004</v>
      </c>
      <c r="BF107" s="953">
        <f>VLOOKUP(BC107&amp;"_令和4年度",データシート3!A:AB,MATCH("ea_"&amp;"風力（陸上）"&amp;"_年間発電",データシート3!$A$1:$AB$1,0),0)/10^3</f>
        <v>974426.54099999985</v>
      </c>
      <c r="BG107" s="953">
        <f>VLOOKUP(BC107&amp;"_令和4年度",データシート3!A:AB,MATCH("ea_"&amp;"中小水（河川）"&amp;"_年間発電",データシート3!$A$1:$AB$1,0),0)/10^3+VLOOKUP(BC107&amp;"_令和4年度",データシート3!A:AB,MATCH("ea_"&amp;"中小水（農業用水路）"&amp;"_年間発電",データシート3!$A$1:$AB$1,0),0)/10^3</f>
        <v>11204.402</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1211758.831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44248.58134125208</v>
      </c>
      <c r="BK107" s="953">
        <f t="shared" si="27"/>
        <v>1167510.249658748</v>
      </c>
      <c r="BL107" s="953">
        <f t="shared" si="28"/>
        <v>0</v>
      </c>
      <c r="BM107" s="953">
        <f t="shared" si="29"/>
        <v>1167510.249658748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07465</v>
      </c>
      <c r="AY108" s="20" t="str">
        <f>IF(IFERROR(比較地域マスタ!$AE43,"")=0,"",IFERROR(比較地域マスタ!$AE43,""))</f>
        <v>中島村</v>
      </c>
      <c r="AZ108" s="18"/>
      <c r="BA108" s="24">
        <v>37</v>
      </c>
      <c r="BB108" s="24">
        <v>1</v>
      </c>
      <c r="BC108" s="20" t="str">
        <f t="shared" si="24"/>
        <v>07465</v>
      </c>
      <c r="BD108" s="20" t="str">
        <f t="shared" si="25"/>
        <v>中島村</v>
      </c>
      <c r="BE108" s="953">
        <f>VLOOKUP(BC108&amp;"_令和4年度",データシート3!A:AB,MATCH("ea_"&amp;"太陽光（建物系）"&amp;"_年間発電",データシート3!$A$1:$AB$1,0),0)/10^3+VLOOKUP(BC108&amp;"_令和4年度",データシート3!A:AB,MATCH("ea_"&amp;"太陽光（土地系）"&amp;"_年間発電",データシート3!$A$1:$AB$1,0),0)/10^3</f>
        <v>377321.05699999997</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377321.05699999997</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39760.781290340943</v>
      </c>
      <c r="BK108" s="953">
        <f t="shared" si="27"/>
        <v>337560.27570965904</v>
      </c>
      <c r="BL108" s="953">
        <f t="shared" si="28"/>
        <v>0</v>
      </c>
      <c r="BM108" s="953">
        <f t="shared" si="29"/>
        <v>337560.27570965904</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07547</v>
      </c>
      <c r="AY109" s="20" t="str">
        <f>IF(IFERROR(比較地域マスタ!$AE44,"")=0,"",IFERROR(比較地域マスタ!$AE44,""))</f>
        <v>浪江町</v>
      </c>
      <c r="AZ109" s="18"/>
      <c r="BA109" s="24">
        <v>38</v>
      </c>
      <c r="BB109" s="24">
        <v>1</v>
      </c>
      <c r="BC109" s="20" t="str">
        <f t="shared" si="24"/>
        <v>07547</v>
      </c>
      <c r="BD109" s="20" t="str">
        <f t="shared" si="25"/>
        <v>浪江町</v>
      </c>
      <c r="BE109" s="953">
        <f>VLOOKUP(BC109&amp;"_令和4年度",データシート3!A:AB,MATCH("ea_"&amp;"太陽光（建物系）"&amp;"_年間発電",データシート3!$A$1:$AB$1,0),0)/10^3+VLOOKUP(BC109&amp;"_令和4年度",データシート3!A:AB,MATCH("ea_"&amp;"太陽光（土地系）"&amp;"_年間発電",データシート3!$A$1:$AB$1,0),0)/10^3</f>
        <v>625713.96299999999</v>
      </c>
      <c r="BF109" s="953">
        <f>VLOOKUP(BC109&amp;"_令和4年度",データシート3!A:AB,MATCH("ea_"&amp;"風力（陸上）"&amp;"_年間発電",データシート3!$A$1:$AB$1,0),0)/10^3</f>
        <v>3316089.5819999999</v>
      </c>
      <c r="BG109" s="953">
        <f>VLOOKUP(BC109&amp;"_令和4年度",データシート3!A:AB,MATCH("ea_"&amp;"中小水（河川）"&amp;"_年間発電",データシート3!$A$1:$AB$1,0),0)/10^3+VLOOKUP(BC109&amp;"_令和4年度",データシート3!A:AB,MATCH("ea_"&amp;"中小水（農業用水路）"&amp;"_年間発電",データシート3!$A$1:$AB$1,0),0)/10^3</f>
        <v>21214.670999999998</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3963018.216</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41928.878372825682</v>
      </c>
      <c r="BK109" s="953">
        <f t="shared" si="27"/>
        <v>3921089.3376271743</v>
      </c>
      <c r="BL109" s="953">
        <f t="shared" si="28"/>
        <v>0</v>
      </c>
      <c r="BM109" s="953">
        <f t="shared" si="29"/>
        <v>3921089.3376271743</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07542</v>
      </c>
      <c r="AY110" s="20" t="str">
        <f>IF(IFERROR(比較地域マスタ!$AE45,"")=0,"",IFERROR(比較地域マスタ!$AE45,""))</f>
        <v>楢葉町</v>
      </c>
      <c r="AZ110" s="18"/>
      <c r="BA110" s="24">
        <v>39</v>
      </c>
      <c r="BB110" s="24">
        <v>1</v>
      </c>
      <c r="BC110" s="20" t="str">
        <f t="shared" si="24"/>
        <v>07542</v>
      </c>
      <c r="BD110" s="20" t="str">
        <f t="shared" si="25"/>
        <v>楢葉町</v>
      </c>
      <c r="BE110" s="953">
        <f>VLOOKUP(BC110&amp;"_令和4年度",データシート3!A:AB,MATCH("ea_"&amp;"太陽光（建物系）"&amp;"_年間発電",データシート3!$A$1:$AB$1,0),0)/10^3+VLOOKUP(BC110&amp;"_令和4年度",データシート3!A:AB,MATCH("ea_"&amp;"太陽光（土地系）"&amp;"_年間発電",データシート3!$A$1:$AB$1,0),0)/10^3</f>
        <v>245536.85400000005</v>
      </c>
      <c r="BF110" s="953">
        <f>VLOOKUP(BC110&amp;"_令和4年度",データシート3!A:AB,MATCH("ea_"&amp;"風力（陸上）"&amp;"_年間発電",データシート3!$A$1:$AB$1,0),0)/10^3</f>
        <v>1138692.5460000001</v>
      </c>
      <c r="BG110" s="953">
        <f>VLOOKUP(BC110&amp;"_令和4年度",データシート3!A:AB,MATCH("ea_"&amp;"中小水（河川）"&amp;"_年間発電",データシート3!$A$1:$AB$1,0),0)/10^3+VLOOKUP(BC110&amp;"_令和4年度",データシート3!A:AB,MATCH("ea_"&amp;"中小水（農業用水路）"&amp;"_年間発電",データシート3!$A$1:$AB$1,0),0)/10^3</f>
        <v>6455.6750000000002</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1390685.0750000002</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33919.556661979252</v>
      </c>
      <c r="BK110" s="953">
        <f t="shared" si="27"/>
        <v>1356765.5183380209</v>
      </c>
      <c r="BL110" s="953">
        <f t="shared" si="28"/>
        <v>0</v>
      </c>
      <c r="BM110" s="953">
        <f t="shared" si="29"/>
        <v>1356765.5183380209</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07405</v>
      </c>
      <c r="AY111" s="20" t="str">
        <f>IF(IFERROR(比較地域マスタ!$AE46,"")=0,"",IFERROR(比較地域マスタ!$AE46,""))</f>
        <v>西会津町</v>
      </c>
      <c r="AZ111" s="18"/>
      <c r="BA111" s="24">
        <v>40</v>
      </c>
      <c r="BB111" s="24">
        <v>1</v>
      </c>
      <c r="BC111" s="20" t="str">
        <f t="shared" si="24"/>
        <v>07405</v>
      </c>
      <c r="BD111" s="20" t="str">
        <f t="shared" si="25"/>
        <v>西会津町</v>
      </c>
      <c r="BE111" s="953">
        <f>VLOOKUP(BC111&amp;"_令和4年度",データシート3!A:AB,MATCH("ea_"&amp;"太陽光（建物系）"&amp;"_年間発電",データシート3!$A$1:$AB$1,0),0)/10^3+VLOOKUP(BC111&amp;"_令和4年度",データシート3!A:AB,MATCH("ea_"&amp;"太陽光（土地系）"&amp;"_年間発電",データシート3!$A$1:$AB$1,0),0)/10^3</f>
        <v>393622.28599999996</v>
      </c>
      <c r="BF111" s="953">
        <f>VLOOKUP(BC111&amp;"_令和4年度",データシート3!A:AB,MATCH("ea_"&amp;"風力（陸上）"&amp;"_年間発電",データシート3!$A$1:$AB$1,0),0)/10^3</f>
        <v>926033.63800000004</v>
      </c>
      <c r="BG111" s="953">
        <f>VLOOKUP(BC111&amp;"_令和4年度",データシート3!A:AB,MATCH("ea_"&amp;"中小水（河川）"&amp;"_年間発電",データシート3!$A$1:$AB$1,0),0)/10^3+VLOOKUP(BC111&amp;"_令和4年度",データシート3!A:AB,MATCH("ea_"&amp;"中小水（農業用水路）"&amp;"_年間発電",データシート3!$A$1:$AB$1,0),0)/10^3</f>
        <v>64469.70900000001</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1384125.6330000001</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28924.373589156072</v>
      </c>
      <c r="BK111" s="953">
        <f t="shared" si="27"/>
        <v>1355201.2594108442</v>
      </c>
      <c r="BL111" s="953">
        <f t="shared" si="28"/>
        <v>0</v>
      </c>
      <c r="BM111" s="953">
        <f t="shared" si="29"/>
        <v>1355201.2594108442</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07461</v>
      </c>
      <c r="AY112" s="20" t="str">
        <f>IF(IFERROR(比較地域マスタ!$AE47,"")=0,"",IFERROR(比較地域マスタ!$AE47,""))</f>
        <v>西郷村</v>
      </c>
      <c r="AZ112" s="18"/>
      <c r="BA112" s="24">
        <v>41</v>
      </c>
      <c r="BB112" s="24">
        <v>1</v>
      </c>
      <c r="BC112" s="20" t="str">
        <f t="shared" si="24"/>
        <v>07461</v>
      </c>
      <c r="BD112" s="20" t="str">
        <f t="shared" si="25"/>
        <v>西郷村</v>
      </c>
      <c r="BE112" s="953">
        <f>VLOOKUP(BC112&amp;"_令和4年度",データシート3!A:AB,MATCH("ea_"&amp;"太陽光（建物系）"&amp;"_年間発電",データシート3!$A$1:$AB$1,0),0)/10^3+VLOOKUP(BC112&amp;"_令和4年度",データシート3!A:AB,MATCH("ea_"&amp;"太陽光（土地系）"&amp;"_年間発電",データシート3!$A$1:$AB$1,0),0)/10^3</f>
        <v>947782.42800000007</v>
      </c>
      <c r="BF112" s="953">
        <f>VLOOKUP(BC112&amp;"_令和4年度",データシート3!A:AB,MATCH("ea_"&amp;"風力（陸上）"&amp;"_年間発電",データシート3!$A$1:$AB$1,0),0)/10^3</f>
        <v>1614021.1070000001</v>
      </c>
      <c r="BG112" s="953">
        <f>VLOOKUP(BC112&amp;"_令和4年度",データシート3!A:AB,MATCH("ea_"&amp;"中小水（河川）"&amp;"_年間発電",データシート3!$A$1:$AB$1,0),0)/10^3+VLOOKUP(BC112&amp;"_令和4年度",データシート3!A:AB,MATCH("ea_"&amp;"中小水（農業用水路）"&amp;"_年間発電",データシート3!$A$1:$AB$1,0),0)/10^3</f>
        <v>42645.512999999999</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284.03399999999999</v>
      </c>
      <c r="BI112" s="953">
        <f t="shared" si="26"/>
        <v>2604733.0819999999</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312600.11874289112</v>
      </c>
      <c r="BK112" s="953">
        <f t="shared" si="27"/>
        <v>2292132.9632571088</v>
      </c>
      <c r="BL112" s="953">
        <f t="shared" si="28"/>
        <v>0</v>
      </c>
      <c r="BM112" s="953">
        <f t="shared" si="29"/>
        <v>2292132.9632571088</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07210</v>
      </c>
      <c r="AY113" s="20" t="str">
        <f>IF(IFERROR(比較地域マスタ!$AE48,"")=0,"",IFERROR(比較地域マスタ!$AE48,""))</f>
        <v>二本松市</v>
      </c>
      <c r="AZ113" s="18"/>
      <c r="BA113" s="24">
        <v>42</v>
      </c>
      <c r="BB113" s="24">
        <v>1</v>
      </c>
      <c r="BC113" s="20" t="str">
        <f t="shared" si="24"/>
        <v>07210</v>
      </c>
      <c r="BD113" s="20" t="str">
        <f t="shared" si="25"/>
        <v>二本松市</v>
      </c>
      <c r="BE113" s="953">
        <f>VLOOKUP(BC113&amp;"_令和4年度",データシート3!A:AB,MATCH("ea_"&amp;"太陽光（建物系）"&amp;"_年間発電",データシート3!$A$1:$AB$1,0),0)/10^3+VLOOKUP(BC113&amp;"_令和4年度",データシート3!A:AB,MATCH("ea_"&amp;"太陽光（土地系）"&amp;"_年間発電",データシート3!$A$1:$AB$1,0),0)/10^3</f>
        <v>1713573.7239999999</v>
      </c>
      <c r="BF113" s="953">
        <f>VLOOKUP(BC113&amp;"_令和4年度",データシート3!A:AB,MATCH("ea_"&amp;"風力（陸上）"&amp;"_年間発電",データシート3!$A$1:$AB$1,0),0)/10^3</f>
        <v>278956.46299999999</v>
      </c>
      <c r="BG113" s="953">
        <f>VLOOKUP(BC113&amp;"_令和4年度",データシート3!A:AB,MATCH("ea_"&amp;"中小水（河川）"&amp;"_年間発電",データシート3!$A$1:$AB$1,0),0)/10^3+VLOOKUP(BC113&amp;"_令和4年度",データシート3!A:AB,MATCH("ea_"&amp;"中小水（農業用水路）"&amp;"_年間発電",データシート3!$A$1:$AB$1,0),0)/10^3</f>
        <v>15122.266999999998</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543.29500000000007</v>
      </c>
      <c r="BI113" s="953">
        <f t="shared" si="26"/>
        <v>2008195.7489999998</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379027.97828063683</v>
      </c>
      <c r="BK113" s="953">
        <f t="shared" si="27"/>
        <v>1629167.7707193629</v>
      </c>
      <c r="BL113" s="953">
        <f t="shared" si="28"/>
        <v>0</v>
      </c>
      <c r="BM113" s="953">
        <f t="shared" si="29"/>
        <v>1629167.7707193629</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07483</v>
      </c>
      <c r="AY114" s="20" t="str">
        <f>IF(IFERROR(比較地域マスタ!$AE49,"")=0,"",IFERROR(比較地域マスタ!$AE49,""))</f>
        <v>塙町</v>
      </c>
      <c r="AZ114" s="18"/>
      <c r="BA114" s="24">
        <v>43</v>
      </c>
      <c r="BB114" s="24">
        <v>1</v>
      </c>
      <c r="BC114" s="20" t="str">
        <f t="shared" si="24"/>
        <v>07483</v>
      </c>
      <c r="BD114" s="20" t="str">
        <f t="shared" si="25"/>
        <v>塙町</v>
      </c>
      <c r="BE114" s="953">
        <f>VLOOKUP(BC114&amp;"_令和4年度",データシート3!A:AB,MATCH("ea_"&amp;"太陽光（建物系）"&amp;"_年間発電",データシート3!$A$1:$AB$1,0),0)/10^3+VLOOKUP(BC114&amp;"_令和4年度",データシート3!A:AB,MATCH("ea_"&amp;"太陽光（土地系）"&amp;"_年間発電",データシート3!$A$1:$AB$1,0),0)/10^3</f>
        <v>438782.81099999999</v>
      </c>
      <c r="BF114" s="953">
        <f>VLOOKUP(BC114&amp;"_令和4年度",データシート3!A:AB,MATCH("ea_"&amp;"風力（陸上）"&amp;"_年間発電",データシート3!$A$1:$AB$1,0),0)/10^3</f>
        <v>692802.86899999995</v>
      </c>
      <c r="BG114" s="953">
        <f>VLOOKUP(BC114&amp;"_令和4年度",データシート3!A:AB,MATCH("ea_"&amp;"中小水（河川）"&amp;"_年間発電",データシート3!$A$1:$AB$1,0),0)/10^3+VLOOKUP(BC114&amp;"_令和4年度",データシート3!A:AB,MATCH("ea_"&amp;"中小水（農業用水路）"&amp;"_年間発電",データシート3!$A$1:$AB$1,0),0)/10^3</f>
        <v>8196.2649999999976</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1139781.9449999998</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55759.226476041338</v>
      </c>
      <c r="BK114" s="953">
        <f t="shared" si="27"/>
        <v>1084022.7185239585</v>
      </c>
      <c r="BL114" s="953">
        <f t="shared" si="28"/>
        <v>0</v>
      </c>
      <c r="BM114" s="953">
        <f t="shared" si="29"/>
        <v>1084022.7185239585</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07407</v>
      </c>
      <c r="AY115" s="20" t="str">
        <f>IF(IFERROR(比較地域マスタ!$AE50,"")=0,"",IFERROR(比較地域マスタ!$AE50,""))</f>
        <v>磐梯町</v>
      </c>
      <c r="AZ115" s="18"/>
      <c r="BA115" s="24">
        <v>44</v>
      </c>
      <c r="BB115" s="24">
        <v>1</v>
      </c>
      <c r="BC115" s="20" t="str">
        <f t="shared" si="24"/>
        <v>07407</v>
      </c>
      <c r="BD115" s="20" t="str">
        <f t="shared" si="25"/>
        <v>磐梯町</v>
      </c>
      <c r="BE115" s="953">
        <f>VLOOKUP(BC115&amp;"_令和4年度",データシート3!A:AB,MATCH("ea_"&amp;"太陽光（建物系）"&amp;"_年間発電",データシート3!$A$1:$AB$1,0),0)/10^3+VLOOKUP(BC115&amp;"_令和4年度",データシート3!A:AB,MATCH("ea_"&amp;"太陽光（土地系）"&amp;"_年間発電",データシート3!$A$1:$AB$1,0),0)/10^3</f>
        <v>271789.33600000001</v>
      </c>
      <c r="BF115" s="953">
        <f>VLOOKUP(BC115&amp;"_令和4年度",データシート3!A:AB,MATCH("ea_"&amp;"風力（陸上）"&amp;"_年間発電",データシート3!$A$1:$AB$1,0),0)/10^3</f>
        <v>35814.995999999999</v>
      </c>
      <c r="BG115" s="953">
        <f>VLOOKUP(BC115&amp;"_令和4年度",データシート3!A:AB,MATCH("ea_"&amp;"中小水（河川）"&amp;"_年間発電",データシート3!$A$1:$AB$1,0),0)/10^3+VLOOKUP(BC115&amp;"_令和4年度",データシート3!A:AB,MATCH("ea_"&amp;"中小水（農業用水路）"&amp;"_年間発電",データシート3!$A$1:$AB$1,0),0)/10^3</f>
        <v>28213.827000000005</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72.602999999999994</v>
      </c>
      <c r="BI115" s="953">
        <f t="shared" si="26"/>
        <v>335890.76199999999</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56765.910094496372</v>
      </c>
      <c r="BK115" s="953">
        <f t="shared" si="27"/>
        <v>279124.8519055036</v>
      </c>
      <c r="BL115" s="953">
        <f t="shared" si="28"/>
        <v>0</v>
      </c>
      <c r="BM115" s="953">
        <f t="shared" si="29"/>
        <v>279124.8519055036</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07364</v>
      </c>
      <c r="AY116" s="20" t="str">
        <f>IF(IFERROR(比較地域マスタ!$AE51,"")=0,"",IFERROR(比較地域マスタ!$AE51,""))</f>
        <v>檜枝岐村</v>
      </c>
      <c r="AZ116" s="18"/>
      <c r="BA116" s="24">
        <v>45</v>
      </c>
      <c r="BB116" s="24">
        <v>1</v>
      </c>
      <c r="BC116" s="20" t="str">
        <f t="shared" si="24"/>
        <v>07364</v>
      </c>
      <c r="BD116" s="20" t="str">
        <f t="shared" si="25"/>
        <v>檜枝岐村</v>
      </c>
      <c r="BE116" s="953">
        <f>VLOOKUP(BC116&amp;"_令和4年度",データシート3!A:AB,MATCH("ea_"&amp;"太陽光（建物系）"&amp;"_年間発電",データシート3!$A$1:$AB$1,0),0)/10^3+VLOOKUP(BC116&amp;"_令和4年度",データシート3!A:AB,MATCH("ea_"&amp;"太陽光（土地系）"&amp;"_年間発電",データシート3!$A$1:$AB$1,0),0)/10^3</f>
        <v>8597.7949999999983</v>
      </c>
      <c r="BF116" s="953">
        <f>VLOOKUP(BC116&amp;"_令和4年度",データシート3!A:AB,MATCH("ea_"&amp;"風力（陸上）"&amp;"_年間発電",データシート3!$A$1:$AB$1,0),0)/10^3</f>
        <v>91170.42</v>
      </c>
      <c r="BG116" s="953">
        <f>VLOOKUP(BC116&amp;"_令和4年度",データシート3!A:AB,MATCH("ea_"&amp;"中小水（河川）"&amp;"_年間発電",データシート3!$A$1:$AB$1,0),0)/10^3+VLOOKUP(BC116&amp;"_令和4年度",データシート3!A:AB,MATCH("ea_"&amp;"中小水（農業用水路）"&amp;"_年間発電",データシート3!$A$1:$AB$1,0),0)/10^3</f>
        <v>432525.614</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5006.9009999999998</v>
      </c>
      <c r="BI116" s="953">
        <f t="shared" si="26"/>
        <v>537300.73</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3585.070085867354</v>
      </c>
      <c r="BK116" s="953">
        <f t="shared" si="27"/>
        <v>533715.65991413267</v>
      </c>
      <c r="BL116" s="953">
        <f t="shared" si="28"/>
        <v>0</v>
      </c>
      <c r="BM116" s="953">
        <f t="shared" si="29"/>
        <v>533715.65991413267</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07503</v>
      </c>
      <c r="AY117" s="20" t="str">
        <f>IF(IFERROR(比較地域マスタ!$AE52,"")=0,"",IFERROR(比較地域マスタ!$AE52,""))</f>
        <v>平田村</v>
      </c>
      <c r="AZ117" s="18"/>
      <c r="BA117" s="24">
        <v>46</v>
      </c>
      <c r="BB117" s="24">
        <v>1</v>
      </c>
      <c r="BC117" s="20" t="str">
        <f t="shared" si="24"/>
        <v>07503</v>
      </c>
      <c r="BD117" s="20" t="str">
        <f t="shared" si="25"/>
        <v>平田村</v>
      </c>
      <c r="BE117" s="953">
        <f>VLOOKUP(BC117&amp;"_令和4年度",データシート3!A:AB,MATCH("ea_"&amp;"太陽光（建物系）"&amp;"_年間発電",データシート3!$A$1:$AB$1,0),0)/10^3+VLOOKUP(BC117&amp;"_令和4年度",データシート3!A:AB,MATCH("ea_"&amp;"太陽光（土地系）"&amp;"_年間発電",データシート3!$A$1:$AB$1,0),0)/10^3</f>
        <v>476145.20300000004</v>
      </c>
      <c r="BF117" s="953">
        <f>VLOOKUP(BC117&amp;"_令和4年度",データシート3!A:AB,MATCH("ea_"&amp;"風力（陸上）"&amp;"_年間発電",データシート3!$A$1:$AB$1,0),0)/10^3</f>
        <v>6333.4359999999997</v>
      </c>
      <c r="BG117" s="953">
        <f>VLOOKUP(BC117&amp;"_令和4年度",データシート3!A:AB,MATCH("ea_"&amp;"中小水（河川）"&amp;"_年間発電",データシート3!$A$1:$AB$1,0),0)/10^3+VLOOKUP(BC117&amp;"_令和4年度",データシート3!A:AB,MATCH("ea_"&amp;"中小水（農業用水路）"&amp;"_年間発電",データシート3!$A$1:$AB$1,0),0)/10^3</f>
        <v>20026.601999999999</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0</v>
      </c>
      <c r="BI117" s="953">
        <f t="shared" si="26"/>
        <v>502505.24100000004</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32746.984899891984</v>
      </c>
      <c r="BK117" s="953">
        <f t="shared" si="27"/>
        <v>469758.25610010803</v>
      </c>
      <c r="BL117" s="953">
        <f t="shared" si="28"/>
        <v>0</v>
      </c>
      <c r="BM117" s="953">
        <f t="shared" si="29"/>
        <v>469758.25610010803</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07541</v>
      </c>
      <c r="AY118" s="20" t="str">
        <f>IF(IFERROR(比較地域マスタ!$AE53,"")=0,"",IFERROR(比較地域マスタ!$AE53,""))</f>
        <v>広野町</v>
      </c>
      <c r="AZ118" s="18"/>
      <c r="BA118" s="24">
        <v>47</v>
      </c>
      <c r="BB118" s="24">
        <v>1</v>
      </c>
      <c r="BC118" s="20" t="str">
        <f t="shared" si="24"/>
        <v>07541</v>
      </c>
      <c r="BD118" s="20" t="str">
        <f t="shared" si="25"/>
        <v>広野町</v>
      </c>
      <c r="BE118" s="953">
        <f>VLOOKUP(BC118&amp;"_令和4年度",データシート3!A:AB,MATCH("ea_"&amp;"太陽光（建物系）"&amp;"_年間発電",データシート3!$A$1:$AB$1,0),0)/10^3+VLOOKUP(BC118&amp;"_令和4年度",データシート3!A:AB,MATCH("ea_"&amp;"太陽光（土地系）"&amp;"_年間発電",データシート3!$A$1:$AB$1,0),0)/10^3</f>
        <v>137633.38999999998</v>
      </c>
      <c r="BF118" s="953">
        <f>VLOOKUP(BC118&amp;"_令和4年度",データシート3!A:AB,MATCH("ea_"&amp;"風力（陸上）"&amp;"_年間発電",データシート3!$A$1:$AB$1,0),0)/10^3</f>
        <v>608068.47100000002</v>
      </c>
      <c r="BG118" s="953">
        <f>VLOOKUP(BC118&amp;"_令和4年度",データシート3!A:AB,MATCH("ea_"&amp;"中小水（河川）"&amp;"_年間発電",データシート3!$A$1:$AB$1,0),0)/10^3+VLOOKUP(BC118&amp;"_令和4年度",データシート3!A:AB,MATCH("ea_"&amp;"中小水（農業用水路）"&amp;"_年間発電",データシート3!$A$1:$AB$1,0),0)/10^3</f>
        <v>8193.2929999999997</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753895.15399999998</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45936.841488817736</v>
      </c>
      <c r="BK118" s="953">
        <f t="shared" si="27"/>
        <v>707958.31251118227</v>
      </c>
      <c r="BL118" s="953">
        <f t="shared" si="28"/>
        <v>0</v>
      </c>
      <c r="BM118" s="953">
        <f t="shared" si="29"/>
        <v>707958.31251118227</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07201</v>
      </c>
      <c r="AY119" s="20" t="str">
        <f>IF(IFERROR(比較地域マスタ!$AE54,"")=0,"",IFERROR(比較地域マスタ!$AE54,""))</f>
        <v>福島市</v>
      </c>
      <c r="AZ119" s="18"/>
      <c r="BA119" s="24">
        <v>48</v>
      </c>
      <c r="BB119" s="24">
        <v>1</v>
      </c>
      <c r="BC119" s="20" t="str">
        <f>AX119</f>
        <v>07201</v>
      </c>
      <c r="BD119" s="20" t="str">
        <f t="shared" si="25"/>
        <v>福島市</v>
      </c>
      <c r="BE119" s="953">
        <f>VLOOKUP(BC119&amp;"_令和4年度",データシート3!A:AB,MATCH("ea_"&amp;"太陽光（建物系）"&amp;"_年間発電",データシート3!$A$1:$AB$1,0),0)/10^3+VLOOKUP(BC119&amp;"_令和4年度",データシート3!A:AB,MATCH("ea_"&amp;"太陽光（土地系）"&amp;"_年間発電",データシート3!$A$1:$AB$1,0),0)/10^3</f>
        <v>3356763.9760000003</v>
      </c>
      <c r="BF119" s="953">
        <f>VLOOKUP(BC119&amp;"_令和4年度",データシート3!A:AB,MATCH("ea_"&amp;"風力（陸上）"&amp;"_年間発電",データシート3!$A$1:$AB$1,0),0)/10^3</f>
        <v>4189271.7379999994</v>
      </c>
      <c r="BG119" s="953">
        <f>VLOOKUP(BC119&amp;"_令和4年度",データシート3!A:AB,MATCH("ea_"&amp;"中小水（河川）"&amp;"_年間発電",データシート3!$A$1:$AB$1,0),0)/10^3+VLOOKUP(BC119&amp;"_令和4年度",データシート3!A:AB,MATCH("ea_"&amp;"中小水（農業用水路）"&amp;"_年間発電",データシート3!$A$1:$AB$1,0),0)/10^3</f>
        <v>90496.369000000006</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175254.55900000001</v>
      </c>
      <c r="BI119" s="953">
        <f t="shared" si="26"/>
        <v>7811786.642</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1784035.0046542969</v>
      </c>
      <c r="BK119" s="953">
        <f t="shared" si="27"/>
        <v>6027751.6373457033</v>
      </c>
      <c r="BL119" s="953">
        <f t="shared" si="28"/>
        <v>0</v>
      </c>
      <c r="BM119" s="953">
        <f t="shared" si="29"/>
        <v>6027751.6373457033</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07546</v>
      </c>
      <c r="AY120" s="20" t="str">
        <f>IF(IFERROR(比較地域マスタ!$AE55,"")=0,"",IFERROR(比較地域マスタ!$AE55,""))</f>
        <v>双葉町</v>
      </c>
      <c r="AZ120" s="18"/>
      <c r="BA120" s="24">
        <v>49</v>
      </c>
      <c r="BB120" s="24">
        <v>1</v>
      </c>
      <c r="BC120" s="20" t="str">
        <f t="shared" si="24"/>
        <v>07546</v>
      </c>
      <c r="BD120" s="20" t="str">
        <f t="shared" si="25"/>
        <v>双葉町</v>
      </c>
      <c r="BE120" s="953">
        <f>VLOOKUP(BC120&amp;"_令和4年度",データシート3!A:AB,MATCH("ea_"&amp;"太陽光（建物系）"&amp;"_年間発電",データシート3!$A$1:$AB$1,0),0)/10^3+VLOOKUP(BC120&amp;"_令和4年度",データシート3!A:AB,MATCH("ea_"&amp;"太陽光（土地系）"&amp;"_年間発電",データシート3!$A$1:$AB$1,0),0)/10^3</f>
        <v>70383.301999999996</v>
      </c>
      <c r="BF120" s="953">
        <f>VLOOKUP(BC120&amp;"_令和4年度",データシート3!A:AB,MATCH("ea_"&amp;"風力（陸上）"&amp;"_年間発電",データシート3!$A$1:$AB$1,0),0)/10^3</f>
        <v>779562.12800000003</v>
      </c>
      <c r="BG120" s="953">
        <f>VLOOKUP(BC120&amp;"_令和4年度",データシート3!A:AB,MATCH("ea_"&amp;"中小水（河川）"&amp;"_年間発電",データシート3!$A$1:$AB$1,0),0)/10^3+VLOOKUP(BC120&amp;"_令和4年度",データシート3!A:AB,MATCH("ea_"&amp;"中小水（農業用水路）"&amp;"_年間発電",データシート3!$A$1:$AB$1,0),0)/10^3</f>
        <v>338.48099999999999</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850283.91100000008</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11474.86475403009</v>
      </c>
      <c r="BK120" s="953">
        <f t="shared" si="27"/>
        <v>838809.04624596995</v>
      </c>
      <c r="BL120" s="953">
        <f t="shared" si="28"/>
        <v>0</v>
      </c>
      <c r="BM120" s="953">
        <f t="shared" si="29"/>
        <v>838809.04624596995</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07505</v>
      </c>
      <c r="AY121" s="20" t="str">
        <f>IF(IFERROR(比較地域マスタ!$AE56,"")=0,"",IFERROR(比較地域マスタ!$AE56,""))</f>
        <v>古殿町</v>
      </c>
      <c r="AZ121" s="18"/>
      <c r="BA121" s="24">
        <v>50</v>
      </c>
      <c r="BB121" s="24">
        <v>1</v>
      </c>
      <c r="BC121" s="20" t="str">
        <f t="shared" si="24"/>
        <v>07505</v>
      </c>
      <c r="BD121" s="20" t="str">
        <f t="shared" si="25"/>
        <v>古殿町</v>
      </c>
      <c r="BE121" s="953">
        <f>VLOOKUP(BC121&amp;"_令和4年度",データシート3!A:AB,MATCH("ea_"&amp;"太陽光（建物系）"&amp;"_年間発電",データシート3!$A$1:$AB$1,0),0)/10^3+VLOOKUP(BC121&amp;"_令和4年度",データシート3!A:AB,MATCH("ea_"&amp;"太陽光（土地系）"&amp;"_年間発電",データシート3!$A$1:$AB$1,0),0)/10^3</f>
        <v>232477.44900000002</v>
      </c>
      <c r="BF121" s="953">
        <f>VLOOKUP(BC121&amp;"_令和4年度",データシート3!A:AB,MATCH("ea_"&amp;"風力（陸上）"&amp;"_年間発電",データシート3!$A$1:$AB$1,0),0)/10^3</f>
        <v>313725.88099999999</v>
      </c>
      <c r="BG121" s="953">
        <f>VLOOKUP(BC121&amp;"_令和4年度",データシート3!A:AB,MATCH("ea_"&amp;"中小水（河川）"&amp;"_年間発電",データシート3!$A$1:$AB$1,0),0)/10^3+VLOOKUP(BC121&amp;"_令和4年度",データシート3!A:AB,MATCH("ea_"&amp;"中小水（農業用水路）"&amp;"_年間発電",データシート3!$A$1:$AB$1,0),0)/10^3</f>
        <v>14858.583000000002</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561061.91300000006</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25961.909350312435</v>
      </c>
      <c r="BK121" s="953">
        <f t="shared" si="27"/>
        <v>535100.00364968763</v>
      </c>
      <c r="BL121" s="953">
        <f t="shared" si="28"/>
        <v>0</v>
      </c>
      <c r="BM121" s="953">
        <f t="shared" si="29"/>
        <v>535100.00364968763</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07444</v>
      </c>
      <c r="AY122" s="20" t="str">
        <f>IF(IFERROR(比較地域マスタ!$AE57,"")=0,"",IFERROR(比較地域マスタ!$AE57,""))</f>
        <v>三島町</v>
      </c>
      <c r="AZ122" s="18"/>
      <c r="BA122" s="24">
        <v>51</v>
      </c>
      <c r="BB122" s="24">
        <v>1</v>
      </c>
      <c r="BC122" s="20" t="str">
        <f t="shared" si="24"/>
        <v>07444</v>
      </c>
      <c r="BD122" s="20" t="str">
        <f t="shared" si="25"/>
        <v>三島町</v>
      </c>
      <c r="BE122" s="953">
        <f>VLOOKUP(BC122&amp;"_令和4年度",データシート3!A:AB,MATCH("ea_"&amp;"太陽光（建物系）"&amp;"_年間発電",データシート3!$A$1:$AB$1,0),0)/10^3+VLOOKUP(BC122&amp;"_令和4年度",データシート3!A:AB,MATCH("ea_"&amp;"太陽光（土地系）"&amp;"_年間発電",データシート3!$A$1:$AB$1,0),0)/10^3</f>
        <v>54871.153000000006</v>
      </c>
      <c r="BF122" s="953">
        <f>VLOOKUP(BC122&amp;"_令和4年度",データシート3!A:AB,MATCH("ea_"&amp;"風力（陸上）"&amp;"_年間発電",データシート3!$A$1:$AB$1,0),0)/10^3</f>
        <v>246315.94200000001</v>
      </c>
      <c r="BG122" s="953">
        <f>VLOOKUP(BC122&amp;"_令和4年度",データシート3!A:AB,MATCH("ea_"&amp;"中小水（河川）"&amp;"_年間発電",データシート3!$A$1:$AB$1,0),0)/10^3+VLOOKUP(BC122&amp;"_令和4年度",データシート3!A:AB,MATCH("ea_"&amp;"中小水（農業用水路）"&amp;"_年間発電",データシート3!$A$1:$AB$1,0),0)/10^3</f>
        <v>69775.604999999996</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415077.56099999999</v>
      </c>
      <c r="BI122" s="953">
        <f t="shared" si="26"/>
        <v>786040.26099999994</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7123.9431310611699</v>
      </c>
      <c r="BK122" s="953">
        <f t="shared" si="27"/>
        <v>778916.31786893879</v>
      </c>
      <c r="BL122" s="953">
        <f t="shared" si="28"/>
        <v>0</v>
      </c>
      <c r="BM122" s="953">
        <f t="shared" si="29"/>
        <v>778916.31786893879</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07368</v>
      </c>
      <c r="AY123" s="20" t="str">
        <f>IF(IFERROR(比較地域マスタ!$AE58,"")=0,"",IFERROR(比較地域マスタ!$AE58,""))</f>
        <v>南会津町</v>
      </c>
      <c r="AZ123" s="18"/>
      <c r="BA123" s="24">
        <v>52</v>
      </c>
      <c r="BB123" s="24">
        <v>1</v>
      </c>
      <c r="BC123" s="20" t="str">
        <f t="shared" si="24"/>
        <v>07368</v>
      </c>
      <c r="BD123" s="20" t="str">
        <f t="shared" si="25"/>
        <v>南会津町</v>
      </c>
      <c r="BE123" s="953">
        <f>VLOOKUP(BC123&amp;"_令和4年度",データシート3!A:AB,MATCH("ea_"&amp;"太陽光（建物系）"&amp;"_年間発電",データシート3!$A$1:$AB$1,0),0)/10^3+VLOOKUP(BC123&amp;"_令和4年度",データシート3!A:AB,MATCH("ea_"&amp;"太陽光（土地系）"&amp;"_年間発電",データシート3!$A$1:$AB$1,0),0)/10^3</f>
        <v>736741.82900000014</v>
      </c>
      <c r="BF123" s="953">
        <f>VLOOKUP(BC123&amp;"_令和4年度",データシート3!A:AB,MATCH("ea_"&amp;"風力（陸上）"&amp;"_年間発電",データシート3!$A$1:$AB$1,0),0)/10^3</f>
        <v>2383405.818</v>
      </c>
      <c r="BG123" s="953">
        <f>VLOOKUP(BC123&amp;"_令和4年度",データシート3!A:AB,MATCH("ea_"&amp;"中小水（河川）"&amp;"_年間発電",データシート3!$A$1:$AB$1,0),0)/10^3+VLOOKUP(BC123&amp;"_令和4年度",データシート3!A:AB,MATCH("ea_"&amp;"中小水（農業用水路）"&amp;"_年間発電",データシート3!$A$1:$AB$1,0),0)/10^3</f>
        <v>600122.48</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3720270.1269999999</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83292.70935737394</v>
      </c>
      <c r="BK123" s="953">
        <f t="shared" si="27"/>
        <v>3636977.417642626</v>
      </c>
      <c r="BL123" s="953">
        <f t="shared" si="28"/>
        <v>0</v>
      </c>
      <c r="BM123" s="953">
        <f t="shared" si="29"/>
        <v>3636977.417642626</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07212</v>
      </c>
      <c r="AY124" s="20" t="str">
        <f>IF(IFERROR(比較地域マスタ!$AE59,"")=0,"",IFERROR(比較地域マスタ!$AE59,""))</f>
        <v>南相馬市</v>
      </c>
      <c r="AZ124" s="18"/>
      <c r="BA124" s="24">
        <v>53</v>
      </c>
      <c r="BB124" s="24">
        <v>1</v>
      </c>
      <c r="BC124" s="20" t="str">
        <f t="shared" si="24"/>
        <v>07212</v>
      </c>
      <c r="BD124" s="20" t="str">
        <f t="shared" si="25"/>
        <v>南相馬市</v>
      </c>
      <c r="BE124" s="953">
        <f>VLOOKUP(BC124&amp;"_令和4年度",データシート3!A:AB,MATCH("ea_"&amp;"太陽光（建物系）"&amp;"_年間発電",データシート3!$A$1:$AB$1,0),0)/10^3+VLOOKUP(BC124&amp;"_令和4年度",データシート3!A:AB,MATCH("ea_"&amp;"太陽光（土地系）"&amp;"_年間発電",データシート3!$A$1:$AB$1,0),0)/10^3</f>
        <v>2594616.5929999994</v>
      </c>
      <c r="BF124" s="953">
        <f>VLOOKUP(BC124&amp;"_令和4年度",データシート3!A:AB,MATCH("ea_"&amp;"風力（陸上）"&amp;"_年間発電",データシート3!$A$1:$AB$1,0),0)/10^3</f>
        <v>3054415.9470000002</v>
      </c>
      <c r="BG124" s="953">
        <f>VLOOKUP(BC124&amp;"_令和4年度",データシート3!A:AB,MATCH("ea_"&amp;"中小水（河川）"&amp;"_年間発電",データシート3!$A$1:$AB$1,0),0)/10^3+VLOOKUP(BC124&amp;"_令和4年度",データシート3!A:AB,MATCH("ea_"&amp;"中小水（農業用水路）"&amp;"_年間発電",データシート3!$A$1:$AB$1,0),0)/10^3</f>
        <v>7533.1260000000002</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0</v>
      </c>
      <c r="BI124" s="953">
        <f t="shared" si="26"/>
        <v>5656565.6659999993</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331537.10855214071</v>
      </c>
      <c r="BK124" s="953">
        <f t="shared" si="27"/>
        <v>5325028.5574478582</v>
      </c>
      <c r="BL124" s="953">
        <f t="shared" si="28"/>
        <v>0</v>
      </c>
      <c r="BM124" s="953">
        <f t="shared" si="29"/>
        <v>5325028.5574478582</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07521</v>
      </c>
      <c r="AY125" s="20" t="str">
        <f>IF(IFERROR(比較地域マスタ!$AE60,"")=0,"",IFERROR(比較地域マスタ!$AE60,""))</f>
        <v>三春町</v>
      </c>
      <c r="AZ125" s="18"/>
      <c r="BA125" s="24">
        <v>54</v>
      </c>
      <c r="BB125" s="24">
        <v>1</v>
      </c>
      <c r="BC125" s="20" t="str">
        <f t="shared" si="24"/>
        <v>07521</v>
      </c>
      <c r="BD125" s="20" t="str">
        <f t="shared" si="25"/>
        <v>三春町</v>
      </c>
      <c r="BE125" s="953">
        <f>VLOOKUP(BC125&amp;"_令和4年度",データシート3!A:AB,MATCH("ea_"&amp;"太陽光（建物系）"&amp;"_年間発電",データシート3!$A$1:$AB$1,0),0)/10^3+VLOOKUP(BC125&amp;"_令和4年度",データシート3!A:AB,MATCH("ea_"&amp;"太陽光（土地系）"&amp;"_年間発電",データシート3!$A$1:$AB$1,0),0)/10^3</f>
        <v>476314.57299999997</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5076.8069999999998</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481391.37999999995</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95832.037620265255</v>
      </c>
      <c r="BK125" s="953">
        <f t="shared" si="27"/>
        <v>385559.34237973468</v>
      </c>
      <c r="BL125" s="953">
        <f t="shared" si="28"/>
        <v>0</v>
      </c>
      <c r="BM125" s="953">
        <f t="shared" si="29"/>
        <v>385559.34237973468</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07214</v>
      </c>
      <c r="AY126" s="20" t="str">
        <f>IF(IFERROR(比較地域マスタ!$AE61,"")=0,"",IFERROR(比較地域マスタ!$AE61,""))</f>
        <v>本宮市</v>
      </c>
      <c r="AZ126" s="18"/>
      <c r="BA126" s="24">
        <v>55</v>
      </c>
      <c r="BB126" s="24">
        <v>1</v>
      </c>
      <c r="BC126" s="20" t="str">
        <f t="shared" si="24"/>
        <v>07214</v>
      </c>
      <c r="BD126" s="20" t="str">
        <f t="shared" si="25"/>
        <v>本宮市</v>
      </c>
      <c r="BE126" s="953">
        <f>VLOOKUP(BC126&amp;"_令和4年度",データシート3!A:AB,MATCH("ea_"&amp;"太陽光（建物系）"&amp;"_年間発電",データシート3!$A$1:$AB$1,0),0)/10^3+VLOOKUP(BC126&amp;"_令和4年度",データシート3!A:AB,MATCH("ea_"&amp;"太陽光（土地系）"&amp;"_年間発電",データシート3!$A$1:$AB$1,0),0)/10^3</f>
        <v>815489.38199999998</v>
      </c>
      <c r="BF126" s="953">
        <f>VLOOKUP(BC126&amp;"_令和4年度",データシート3!A:AB,MATCH("ea_"&amp;"風力（陸上）"&amp;"_年間発電",データシート3!$A$1:$AB$1,0),0)/10^3</f>
        <v>18225.91</v>
      </c>
      <c r="BG126" s="953">
        <f>VLOOKUP(BC126&amp;"_令和4年度",データシート3!A:AB,MATCH("ea_"&amp;"中小水（河川）"&amp;"_年間発電",データシート3!$A$1:$AB$1,0),0)/10^3+VLOOKUP(BC126&amp;"_令和4年度",データシート3!A:AB,MATCH("ea_"&amp;"中小水（農業用水路）"&amp;"_年間発電",データシート3!$A$1:$AB$1,0),0)/10^3</f>
        <v>0</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833715.29200000002</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365509.93541182787</v>
      </c>
      <c r="BK126" s="953">
        <f t="shared" si="27"/>
        <v>468205.35658817214</v>
      </c>
      <c r="BL126" s="953">
        <f t="shared" si="28"/>
        <v>0</v>
      </c>
      <c r="BM126" s="953">
        <f t="shared" si="29"/>
        <v>468205.35658817214</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07423</v>
      </c>
      <c r="AY127" s="20" t="str">
        <f>IF(IFERROR(比較地域マスタ!$AE62,"")=0,"",IFERROR(比較地域マスタ!$AE62,""))</f>
        <v>柳津町</v>
      </c>
      <c r="AZ127" s="18"/>
      <c r="BA127" s="24">
        <v>56</v>
      </c>
      <c r="BB127" s="24">
        <v>1</v>
      </c>
      <c r="BC127" s="20" t="str">
        <f t="shared" si="24"/>
        <v>07423</v>
      </c>
      <c r="BD127" s="20" t="str">
        <f t="shared" si="25"/>
        <v>柳津町</v>
      </c>
      <c r="BE127" s="953">
        <f>VLOOKUP(BC127&amp;"_令和4年度",データシート3!A:AB,MATCH("ea_"&amp;"太陽光（建物系）"&amp;"_年間発電",データシート3!$A$1:$AB$1,0),0)/10^3+VLOOKUP(BC127&amp;"_令和4年度",データシート3!A:AB,MATCH("ea_"&amp;"太陽光（土地系）"&amp;"_年間発電",データシート3!$A$1:$AB$1,0),0)/10^3</f>
        <v>189044.22899999999</v>
      </c>
      <c r="BF127" s="953">
        <f>VLOOKUP(BC127&amp;"_令和4年度",データシート3!A:AB,MATCH("ea_"&amp;"風力（陸上）"&amp;"_年間発電",データシート3!$A$1:$AB$1,0),0)/10^3</f>
        <v>766564.97600000002</v>
      </c>
      <c r="BG127" s="953">
        <f>VLOOKUP(BC127&amp;"_令和4年度",データシート3!A:AB,MATCH("ea_"&amp;"中小水（河川）"&amp;"_年間発電",データシート3!$A$1:$AB$1,0),0)/10^3+VLOOKUP(BC127&amp;"_令和4年度",データシート3!A:AB,MATCH("ea_"&amp;"中小水（農業用水路）"&amp;"_年間発電",データシート3!$A$1:$AB$1,0),0)/10^3</f>
        <v>111818.21400000002</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921528.1</v>
      </c>
      <c r="BI127" s="953">
        <f t="shared" si="26"/>
        <v>1988955.5189999999</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16345.90308469975</v>
      </c>
      <c r="BK127" s="953">
        <f t="shared" si="27"/>
        <v>1972609.6159153001</v>
      </c>
      <c r="BL127" s="953">
        <f t="shared" si="28"/>
        <v>0</v>
      </c>
      <c r="BM127" s="953">
        <f t="shared" si="29"/>
        <v>1972609.6159153001</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07466</v>
      </c>
      <c r="AY128" s="20" t="str">
        <f>IF(IFERROR(比較地域マスタ!$AE63,"")=0,"",IFERROR(比較地域マスタ!$AE63,""))</f>
        <v>矢吹町</v>
      </c>
      <c r="AZ128" s="18"/>
      <c r="BA128" s="24">
        <v>57</v>
      </c>
      <c r="BB128" s="24">
        <v>1</v>
      </c>
      <c r="BC128" s="20" t="str">
        <f t="shared" si="24"/>
        <v>07466</v>
      </c>
      <c r="BD128" s="20" t="str">
        <f t="shared" si="25"/>
        <v>矢吹町</v>
      </c>
      <c r="BE128" s="953">
        <f>VLOOKUP(BC128&amp;"_令和4年度",データシート3!A:AB,MATCH("ea_"&amp;"太陽光（建物系）"&amp;"_年間発電",データシート3!$A$1:$AB$1,0),0)/10^3+VLOOKUP(BC128&amp;"_令和4年度",データシート3!A:AB,MATCH("ea_"&amp;"太陽光（土地系）"&amp;"_年間発電",データシート3!$A$1:$AB$1,0),0)/10^3</f>
        <v>1040662.4179999998</v>
      </c>
      <c r="BF128" s="953">
        <f>VLOOKUP(BC128&amp;"_令和4年度",データシート3!A:AB,MATCH("ea_"&amp;"風力（陸上）"&amp;"_年間発電",データシート3!$A$1:$AB$1,0),0)/10^3</f>
        <v>0</v>
      </c>
      <c r="BG128" s="953">
        <f>VLOOKUP(BC128&amp;"_令和4年度",データシート3!A:AB,MATCH("ea_"&amp;"中小水（河川）"&amp;"_年間発電",データシート3!$A$1:$AB$1,0),0)/10^3+VLOOKUP(BC128&amp;"_令和4年度",データシート3!A:AB,MATCH("ea_"&amp;"中小水（農業用水路）"&amp;"_年間発電",データシート3!$A$1:$AB$1,0),0)/10^3</f>
        <v>274.596</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1040937.0139999999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141576.2141011123</v>
      </c>
      <c r="BK128" s="953">
        <f t="shared" si="27"/>
        <v>899360.79989888752</v>
      </c>
      <c r="BL128" s="953">
        <f t="shared" si="28"/>
        <v>0</v>
      </c>
      <c r="BM128" s="953">
        <f t="shared" si="29"/>
        <v>899360.79989888752</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07482</v>
      </c>
      <c r="AY129" s="20" t="str">
        <f>IF(IFERROR(比較地域マスタ!$AE64,"")=0,"",IFERROR(比較地域マスタ!$AE64,""))</f>
        <v>矢祭町</v>
      </c>
      <c r="AZ129" s="18"/>
      <c r="BA129" s="24">
        <v>58</v>
      </c>
      <c r="BB129" s="24">
        <v>1</v>
      </c>
      <c r="BC129" s="20" t="str">
        <f t="shared" si="24"/>
        <v>07482</v>
      </c>
      <c r="BD129" s="20" t="str">
        <f t="shared" si="25"/>
        <v>矢祭町</v>
      </c>
      <c r="BE129" s="953">
        <f>VLOOKUP(BC129&amp;"_令和4年度",データシート3!A:AB,MATCH("ea_"&amp;"太陽光（建物系）"&amp;"_年間発電",データシート3!$A$1:$AB$1,0),0)/10^3+VLOOKUP(BC129&amp;"_令和4年度",データシート3!A:AB,MATCH("ea_"&amp;"太陽光（土地系）"&amp;"_年間発電",データシート3!$A$1:$AB$1,0),0)/10^3</f>
        <v>238505.76699999999</v>
      </c>
      <c r="BF129" s="953">
        <f>VLOOKUP(BC129&amp;"_令和4年度",データシート3!A:AB,MATCH("ea_"&amp;"風力（陸上）"&amp;"_年間発電",データシート3!$A$1:$AB$1,0),0)/10^3</f>
        <v>167616.03200000004</v>
      </c>
      <c r="BG129" s="953">
        <f>VLOOKUP(BC129&amp;"_令和4年度",データシート3!A:AB,MATCH("ea_"&amp;"中小水（河川）"&amp;"_年間発電",データシート3!$A$1:$AB$1,0),0)/10^3+VLOOKUP(BC129&amp;"_令和4年度",データシート3!A:AB,MATCH("ea_"&amp;"中小水（農業用水路）"&amp;"_年間発電",データシート3!$A$1:$AB$1,0),0)/10^3</f>
        <v>1064.231</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407186.03</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93498.923927012118</v>
      </c>
      <c r="BK129" s="953">
        <f t="shared" si="27"/>
        <v>313687.1060729879</v>
      </c>
      <c r="BL129" s="953">
        <f t="shared" si="28"/>
        <v>0</v>
      </c>
      <c r="BM129" s="953">
        <f t="shared" si="29"/>
        <v>313687.1060729879</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07422</v>
      </c>
      <c r="AY130" s="20" t="str">
        <f>IF(IFERROR(比較地域マスタ!$AE65,"")=0,"",IFERROR(比較地域マスタ!$AE65,""))</f>
        <v>湯川村</v>
      </c>
      <c r="AZ130" s="18"/>
      <c r="BA130" s="24">
        <v>59</v>
      </c>
      <c r="BB130" s="24">
        <v>1</v>
      </c>
      <c r="BC130" s="20" t="str">
        <f t="shared" si="24"/>
        <v>07422</v>
      </c>
      <c r="BD130" s="20" t="str">
        <f t="shared" si="25"/>
        <v>湯川村</v>
      </c>
      <c r="BE130" s="953">
        <f>VLOOKUP(BC130&amp;"_令和4年度",データシート3!A:AB,MATCH("ea_"&amp;"太陽光（建物系）"&amp;"_年間発電",データシート3!$A$1:$AB$1,0),0)/10^3+VLOOKUP(BC130&amp;"_令和4年度",データシート3!A:AB,MATCH("ea_"&amp;"太陽光（土地系）"&amp;"_年間発電",データシート3!$A$1:$AB$1,0),0)/10^3</f>
        <v>137229.83300000001</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137229.83300000001</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16584.163800114715</v>
      </c>
      <c r="BK130" s="953">
        <f t="shared" si="27"/>
        <v>120645.66919988531</v>
      </c>
      <c r="BL130" s="953">
        <f t="shared" si="28"/>
        <v>0</v>
      </c>
      <c r="BM130" s="953">
        <f t="shared" si="29"/>
        <v>120645.66919988531</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下郷町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07362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2024-03-14T13:14:01Z</dcterms:created>
  <dcterms:modified xsi:type="dcterms:W3CDTF">2024-03-14T13:14:02Z</dcterms:modified>
  <cp:category/>
  <cp:contentStatus/>
</cp:coreProperties>
</file>