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DAC9845-81AA-4D6D-BA3E-282D3CE480A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21"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<sst xmlns="http://schemas.openxmlformats.org/spreadsheetml/2006/main" count="20193" uniqueCount="2946">
  <si>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</si>
  <si>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</si>
  <si>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</si>
  <si>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</si>
  <si>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</si>
  <si>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</si>
  <si>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</si>
  <si>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</si>
  <si>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</si>
  <si>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</si>
  <si>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</si>
  <si>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</si>
  <si>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</si>
  <si>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</si>
  <si>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</si>
  <si>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</si>
  <si>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</si>
  <si>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</si>
  <si>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</si>
  <si>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</si>
  <si>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</si>
  <si>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</si>
  <si>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</si>
  <si>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</si>
  <si>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</si>
  <si>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</si>
  <si>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</si>
  <si>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</si>
  <si>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</si>
  <si>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</si>
  <si>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</si>
  <si>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</si>
  <si>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</si>
  <si>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</si>
  <si>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</si>
  <si>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</si>
  <si>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</si>
  <si>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</si>
  <si>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</si>
  <si>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</si>
  <si>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</si>
  <si>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</si>
  <si>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</si>
  <si>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</si>
  <si>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</si>
  <si>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</si>
  <si>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</si>
  <si>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</si>
  <si>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</si>
  <si>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</si>
  <si>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</si>
  <si>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</si>
  <si>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</si>
  <si>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</si>
  <si>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</si>
  <si>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</si>
  <si>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</si>
  <si>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</si>
  <si>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</si>
  <si>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</si>
  <si>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</si>
  <si>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</si>
  <si>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</si>
  <si>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</si>
  <si>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</si>
  <si>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</si>
  <si>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</si>
  <si>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</si>
  <si>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</si>
  <si>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</si>
  <si>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</si>
  <si>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</si>
  <si>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</si>
  <si>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</si>
  <si>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</si>
  <si>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</si>
  <si>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</si>
  <si>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</si>
  <si>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</si>
  <si>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</si>
  <si>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</si>
  <si>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</si>
  <si>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</si>
  <si>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</si>
  <si>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</si>
  <si>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</si>
  <si>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</si>
  <si>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</si>
  <si>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</si>
  <si>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</si>
  <si>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</si>
  <si>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</si>
  <si>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</si>
  <si>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</si>
  <si>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</si>
  <si>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</si>
  <si>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</si>
  <si>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</si>
  <si>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</si>
  <si>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</si>
  <si>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</si>
  <si>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</si>
  <si>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</si>
  <si>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</si>
  <si>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</si>
  <si>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</si>
  <si>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</si>
  <si>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</si>
  <si>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</si>
  <si>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</si>
  <si>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</si>
  <si>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</si>
  <si>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</si>
  <si>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</si>
  <si>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</si>
  <si>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</si>
  <si>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</si>
  <si>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</si>
  <si>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</si>
  <si>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</si>
  <si>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</si>
  <si>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</si>
  <si>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</si>
  <si>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</si>
  <si>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</si>
  <si>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</si>
  <si>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</si>
  <si>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</si>
  <si>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</si>
  <si>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</si>
  <si>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</si>
  <si>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</si>
  <si>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</si>
  <si>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</si>
  <si>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</si>
  <si>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</si>
  <si>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</si>
  <si>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</si>
  <si>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</si>
  <si>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</si>
  <si>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</si>
  <si>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</si>
  <si>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</si>
  <si>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</si>
  <si>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</si>
  <si>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</si>
  <si>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</si>
  <si>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</si>
  <si>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</si>
  <si>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</si>
  <si>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</si>
  <si>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</si>
  <si>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</si>
  <si>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</si>
  <si>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</si>
  <si>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</si>
  <si>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</si>
  <si>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</si>
  <si>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</si>
  <si>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</si>
  <si>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</si>
  <si>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</si>
  <si>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</si>
  <si>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</si>
  <si>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</si>
  <si>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</si>
  <si>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</si>
  <si>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</si>
  <si>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</si>
  <si>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</si>
  <si>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</si>
  <si>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</si>
  <si>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</si>
  <si>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</si>
  <si>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</si>
  <si>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</si>
  <si>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</si>
  <si>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</si>
  <si>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</si>
  <si>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</si>
  <si>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</si>
  <si>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</si>
  <si>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</si>
  <si>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</si>
  <si>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</si>
  <si>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</si>
  <si>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</si>
  <si>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</si>
  <si>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</si>
  <si>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</si>
  <si>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</si>
  <si>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</si>
  <si>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</si>
  <si>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</si>
  <si>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</si>
  <si>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</si>
  <si>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</si>
  <si>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</si>
  <si>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</si>
  <si>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</si>
  <si>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</si>
  <si>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</si>
  <si>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</si>
  <si>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</si>
  <si>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</si>
  <si>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</si>
  <si>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</si>
  <si>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</si>
  <si>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</si>
  <si>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</si>
  <si>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</si>
  <si>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</si>
  <si>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</si>
  <si>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</si>
  <si>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</si>
  <si>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</si>
  <si>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</si>
  <si>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</si>
  <si>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</si>
  <si>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</si>
  <si>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</si>
  <si>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</si>
  <si>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</si>
  <si>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</si>
  <si>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</si>
  <si>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</si>
  <si>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</si>
  <si>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</si>
  <si>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</si>
  <si>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</si>
  <si>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</si>
  <si>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</si>
  <si>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</si>
  <si>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</si>
  <si>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</si>
  <si>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</si>
  <si>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</si>
  <si>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</si>
  <si>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</si>
  <si>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</si>
  <si>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</si>
  <si>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</si>
  <si>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</si>
  <si>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</si>
  <si>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</si>
  <si>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</si>
  <si>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</si>
  <si>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</si>
  <si>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</si>
  <si>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</si>
  <si>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</si>
  <si>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</si>
  <si>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</si>
  <si>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</si>
  <si>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</si>
  <si>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</si>
  <si>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</si>
  <si>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</si>
  <si>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</si>
  <si>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</si>
  <si>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</si>
  <si>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</si>
  <si>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</si>
  <si>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</si>
  <si>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</si>
  <si>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</si>
  <si>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</si>
  <si>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</si>
  <si>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</si>
  <si>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</si>
  <si>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</si>
  <si>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</si>
  <si>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</si>
  <si>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</si>
  <si>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</si>
  <si>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</si>
  <si>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</si>
  <si>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</si>
  <si>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</si>
  <si>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</si>
  <si>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</si>
  <si>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</si>
  <si>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</si>
  <si>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</si>
  <si>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</si>
  <si>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</si>
  <si>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</si>
  <si>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</si>
  <si>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</si>
  <si>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</si>
  <si>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</si>
  <si>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</si>
  <si>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</si>
  <si>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</si>
  <si>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</si>
  <si>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</si>
  <si>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</si>
  <si>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</si>
  <si>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</si>
  <si>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</si>
  <si>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</si>
  <si>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</si>
  <si>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</si>
  <si>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</si>
  <si>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</si>
  <si>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</si>
  <si>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</si>
  <si>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</si>
  <si>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</si>
  <si>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</si>
  <si>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</si>
  <si>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</si>
  <si>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</si>
  <si>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</si>
  <si>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</si>
  <si>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</si>
  <si>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</si>
  <si>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</si>
  <si>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</si>
  <si>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</si>
  <si>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</si>
  <si>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</si>
  <si>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</si>
  <si>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</si>
  <si>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</si>
  <si>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</si>
  <si>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</si>
  <si>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</si>
  <si>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</si>
  <si>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</si>
  <si>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</si>
  <si>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</si>
  <si>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</si>
  <si>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</si>
  <si>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</si>
  <si>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</si>
  <si>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</si>
  <si>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</si>
  <si>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</si>
  <si>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</si>
  <si>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</si>
  <si>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</si>
  <si>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</si>
  <si>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</si>
  <si>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</si>
  <si>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</si>
  <si>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</si>
  <si>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</si>
  <si>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</si>
  <si>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</si>
  <si>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</si>
  <si>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</si>
  <si>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</si>
  <si>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</si>
  <si>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</si>
  <si>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</si>
  <si>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</si>
  <si>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</si>
  <si>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</si>
  <si>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</si>
  <si>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</si>
  <si>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</si>
  <si>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</si>
  <si>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</si>
  <si>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</si>
  <si>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</si>
  <si>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</si>
  <si>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</si>
  <si>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</si>
  <si>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</si>
  <si>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</si>
  <si>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</si>
  <si>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</si>
  <si>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</si>
  <si>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</si>
  <si>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</si>
  <si>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</si>
  <si>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</si>
  <si>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</si>
  <si>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</si>
  <si>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</si>
  <si>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</si>
  <si>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</si>
  <si>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</si>
  <si>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</si>
  <si>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</si>
  <si>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</si>
  <si>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</si>
  <si>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</si>
  <si>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</si>
  <si>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</si>
  <si>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</si>
  <si>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</si>
  <si>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</si>
  <si>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</si>
  <si>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</si>
  <si>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</si>
  <si>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</si>
  <si>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</si>
  <si>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</si>
  <si>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</si>
  <si>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</si>
  <si>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</si>
  <si>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</si>
  <si>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</si>
  <si>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</si>
  <si>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</si>
  <si>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</si>
  <si>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</si>
  <si>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</si>
  <si>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</si>
  <si>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</si>
  <si>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</si>
  <si>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</si>
  <si>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</si>
  <si>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</si>
  <si>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</si>
  <si>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</si>
  <si>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</si>
  <si>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</si>
  <si>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</si>
  <si>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</si>
  <si>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</si>
  <si>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</si>
  <si>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</si>
  <si>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</si>
  <si>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</si>
  <si>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</si>
  <si>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</si>
  <si>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</si>
  <si>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</si>
  <si>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</si>
  <si>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</si>
  <si>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</si>
  <si>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</si>
  <si>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</si>
  <si>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</si>
  <si>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</si>
  <si>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</si>
  <si>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</si>
  <si>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</si>
  <si>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</si>
  <si>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</si>
  <si>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</si>
  <si>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</si>
  <si>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</si>
  <si>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</si>
  <si>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</si>
  <si>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</si>
  <si>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</si>
  <si>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</si>
  <si>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</si>
  <si>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</si>
  <si>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</si>
  <si>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</si>
  <si>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</si>
  <si>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</si>
  <si>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</si>
  <si>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</si>
  <si>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</si>
  <si>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</si>
  <si>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</si>
  <si>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</si>
  <si>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</si>
  <si>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</si>
  <si>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</si>
  <si>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</si>
  <si>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</si>
  <si>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</si>
  <si>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</si>
  <si>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</si>
  <si>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</si>
  <si>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</si>
  <si>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</si>
  <si>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</si>
  <si>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</si>
  <si>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</si>
  <si>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</si>
  <si>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</si>
  <si>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</si>
  <si>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</si>
  <si>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</si>
  <si>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</si>
  <si>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</si>
  <si>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</si>
  <si>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</si>
  <si>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</si>
  <si>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</si>
  <si>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</si>
  <si>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</si>
  <si>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</si>
  <si>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</si>
  <si>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</si>
  <si>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</si>
  <si>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</si>
  <si>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</si>
  <si>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</si>
  <si>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</si>
  <si>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</si>
  <si>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</si>
  <si>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</si>
  <si>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</si>
  <si>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</si>
  <si>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</si>
  <si>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</si>
  <si>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</si>
  <si>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</si>
  <si>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</si>
  <si>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</si>
  <si>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</si>
  <si>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</si>
  <si>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</si>
  <si>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</si>
  <si>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</si>
  <si>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</si>
  <si>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</si>
  <si>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</si>
  <si>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</si>
  <si>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</si>
  <si>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</si>
  <si>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</si>
  <si>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</si>
  <si>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</si>
  <si>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</si>
  <si>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</si>
  <si>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</si>
  <si>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</si>
  <si>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</si>
  <si>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</si>
  <si>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</si>
  <si>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</si>
  <si>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</si>
  <si>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</si>
  <si>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</si>
  <si>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</si>
  <si>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</si>
  <si>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</si>
  <si>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</si>
  <si>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</si>
  <si>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</si>
  <si>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</si>
  <si>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</si>
  <si>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</si>
  <si>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</si>
  <si>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</si>
  <si>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</si>
  <si>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</si>
  <si>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</si>
  <si>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</si>
  <si>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</si>
  <si>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</si>
  <si>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</si>
  <si>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</si>
  <si>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</si>
  <si>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</si>
  <si>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</si>
  <si>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</si>
  <si>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</si>
  <si>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</si>
  <si>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</si>
  <si>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</si>
  <si>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</si>
  <si>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</si>
  <si>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</si>
  <si>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</si>
  <si>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</si>
  <si>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</si>
  <si>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</si>
  <si>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</si>
  <si>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</si>
  <si>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</si>
  <si>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</si>
  <si>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</si>
  <si>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</si>
  <si>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</si>
  <si>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</si>
  <si>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</si>
  <si>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</si>
  <si>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</si>
  <si>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</si>
  <si>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</si>
  <si>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</si>
  <si>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</si>
  <si>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</si>
  <si>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</si>
  <si>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</si>
  <si>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</si>
  <si>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</si>
  <si>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</si>
  <si>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</si>
  <si>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</si>
  <si>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</si>
  <si>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</si>
  <si>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</si>
  <si>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</si>
  <si>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</si>
  <si>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</si>
  <si>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</si>
  <si>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</si>
  <si>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</si>
  <si>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</si>
  <si>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</si>
  <si>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</si>
  <si>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</si>
  <si>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</si>
  <si>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</si>
  <si>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</si>
  <si>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</si>
  <si>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</si>
  <si>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</si>
  <si>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</si>
  <si>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</si>
  <si>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</si>
  <si>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</si>
  <si>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</si>
  <si>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</si>
  <si>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</si>
  <si>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</si>
  <si>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</si>
  <si>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</si>
  <si>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</si>
  <si>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</si>
  <si>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</si>
  <si>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</si>
  <si>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</si>
  <si>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</si>
  <si>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</si>
  <si>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</si>
  <si>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</si>
  <si>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</si>
  <si>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</si>
  <si>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</si>
  <si>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</si>
  <si>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</si>
  <si>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</si>
  <si>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</si>
  <si>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</si>
  <si>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</si>
  <si>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</si>
  <si>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</si>
  <si>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</si>
  <si>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</si>
  <si>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</si>
  <si>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</si>
  <si>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</si>
  <si>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</si>
  <si>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</si>
  <si>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</si>
  <si>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</si>
  <si>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</si>
  <si>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</si>
  <si>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</si>
  <si>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</si>
  <si>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</si>
  <si>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</si>
  <si>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</si>
  <si>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</si>
  <si>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</si>
  <si>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</si>
  <si>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</si>
  <si>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</si>
  <si>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</si>
  <si>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</si>
  <si>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</si>
  <si>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</si>
  <si>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</si>
  <si>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</si>
  <si>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</si>
  <si>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</si>
  <si>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</si>
  <si>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</si>
  <si>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</si>
  <si>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</si>
  <si>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</si>
  <si>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</si>
  <si>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</si>
  <si>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</si>
  <si>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</si>
  <si>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</si>
  <si>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</si>
  <si>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</si>
  <si>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</si>
  <si>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</si>
  <si>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</si>
  <si>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</si>
  <si>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</si>
  <si>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</si>
  <si>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</si>
  <si>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</si>
  <si>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</si>
  <si>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</si>
  <si>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</si>
  <si>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</si>
  <si>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</si>
  <si>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</si>
  <si>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</si>
  <si>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</si>
  <si>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</si>
  <si>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</si>
  <si>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</si>
  <si>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</si>
  <si>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</si>
  <si>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</si>
  <si>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</si>
  <si>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</si>
  <si>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</si>
  <si>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</si>
  <si>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</si>
  <si>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</si>
  <si>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</si>
  <si>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</si>
  <si>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</si>
  <si>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</si>
  <si>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</si>
  <si>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</si>
  <si>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</si>
  <si>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</si>
  <si>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</si>
  <si>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</si>
  <si>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</si>
  <si>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</si>
  <si>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</si>
  <si>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</si>
  <si>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</si>
  <si>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</si>
  <si>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</si>
  <si>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</si>
  <si>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</si>
  <si>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</si>
  <si>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</si>
  <si>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</si>
  <si>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</si>
  <si>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</si>
  <si>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</si>
  <si>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</si>
  <si>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</si>
  <si>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</si>
  <si>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</si>
  <si>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</si>
  <si>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</si>
  <si>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</si>
  <si>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</si>
  <si>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</si>
  <si>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</si>
  <si>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</si>
  <si>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</si>
  <si>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</si>
  <si>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</si>
  <si>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</si>
  <si>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</si>
  <si>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</si>
  <si>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</si>
  <si>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</si>
  <si>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</si>
  <si>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</si>
  <si>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</si>
  <si>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</si>
  <si>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</si>
  <si>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</si>
  <si>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</si>
  <si>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</si>
  <si>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</si>
  <si>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</si>
  <si>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</si>
  <si>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</si>
  <si>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</si>
  <si>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</si>
  <si>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</si>
  <si>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</si>
  <si>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</si>
  <si>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</si>
  <si>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</si>
  <si>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</si>
  <si>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</si>
  <si>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</si>
  <si>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</si>
  <si>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</si>
  <si>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</si>
  <si>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</si>
  <si>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</si>
  <si>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</si>
  <si>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</si>
  <si>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</si>
  <si>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</si>
  <si>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</si>
  <si>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</si>
  <si>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</si>
  <si>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</si>
  <si>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</si>
  <si>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</si>
  <si>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</si>
  <si>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</si>
  <si>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</si>
  <si>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</si>
  <si>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</si>
  <si>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</si>
  <si>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</si>
  <si>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</si>
  <si>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</si>
  <si>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</si>
  <si>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</si>
  <si>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</si>
  <si>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</si>
  <si>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</si>
  <si>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</si>
  <si>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</si>
  <si>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</si>
  <si>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</si>
  <si>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</si>
  <si>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</si>
  <si>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</si>
  <si>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</si>
  <si>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</si>
  <si>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</si>
  <si>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</si>
  <si>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</si>
  <si>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</si>
  <si>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</si>
  <si>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</si>
  <si>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</si>
  <si>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</si>
  <si>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</si>
  <si>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</si>
  <si>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</si>
  <si>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</si>
  <si>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</si>
  <si>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</si>
  <si>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</si>
  <si>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</si>
  <si>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</si>
  <si>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</si>
  <si>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</si>
  <si>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</si>
  <si>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</si>
  <si>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</si>
  <si>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</si>
  <si>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</si>
  <si>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</si>
  <si>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</si>
  <si>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</si>
  <si>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</si>
  <si>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</si>
  <si>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</si>
  <si>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</si>
  <si>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</si>
  <si>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</si>
  <si>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</si>
  <si>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</si>
  <si>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</si>
  <si>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</si>
  <si>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</si>
  <si>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</si>
  <si>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</si>
  <si>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</si>
  <si>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</si>
  <si>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</si>
  <si>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</si>
  <si>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</si>
  <si>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</si>
  <si>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</si>
  <si>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</si>
  <si>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</si>
  <si>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</si>
  <si>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</si>
  <si>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</si>
  <si>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</si>
  <si>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</si>
  <si>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</si>
  <si>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</si>
  <si>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</si>
  <si>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</si>
  <si>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</si>
  <si>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</si>
  <si>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</si>
  <si>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</si>
  <si>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</si>
  <si>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</si>
  <si>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</si>
  <si>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</si>
  <si>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</si>
  <si>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</si>
  <si>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</si>
  <si>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</si>
  <si>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</si>
  <si>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</si>
  <si>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</si>
  <si>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</si>
  <si>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</si>
  <si>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</si>
  <si>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</si>
  <si>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</si>
  <si>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</si>
  <si>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</si>
  <si>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</si>
  <si>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</si>
  <si>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</si>
  <si>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</si>
  <si>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</si>
  <si>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</si>
  <si>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</si>
  <si>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</si>
  <si>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</si>
  <si>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</si>
  <si>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</si>
  <si>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</si>
  <si>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</si>
  <si>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</si>
  <si>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</si>
  <si>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</si>
  <si>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</si>
  <si>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</si>
  <si>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</si>
  <si>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</si>
  <si>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</si>
  <si>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</si>
  <si>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</si>
  <si>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</si>
  <si>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</si>
  <si>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</si>
  <si>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</si>
  <si>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</si>
  <si>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</si>
  <si>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</si>
  <si>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</si>
  <si>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</si>
  <si>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</si>
  <si>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</si>
  <si>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</si>
  <si>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</si>
  <si>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</si>
  <si>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</si>
  <si>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</si>
  <si>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</si>
  <si>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</si>
  <si>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</si>
  <si>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</si>
  <si>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</si>
  <si>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</si>
  <si>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</si>
  <si>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</si>
  <si>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</si>
  <si>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</si>
  <si>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</si>
  <si>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</si>
  <si>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</si>
  <si>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</si>
  <si>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</si>
  <si>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</si>
  <si>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</si>
  <si>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</si>
  <si>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</si>
  <si>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</si>
  <si>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</si>
  <si>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</si>
  <si>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</si>
  <si>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</si>
  <si>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</si>
  <si>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</si>
  <si>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</si>
  <si>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</si>
  <si>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</si>
  <si>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</si>
  <si>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</si>
  <si>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</si>
  <si>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</si>
  <si>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</si>
  <si>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</si>
  <si>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</si>
  <si>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</si>
  <si>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</si>
  <si>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</si>
  <si>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</si>
  <si>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</si>
  <si>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</si>
  <si>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</si>
  <si>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</si>
  <si>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</si>
  <si>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</si>
  <si>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</si>
  <si>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</si>
  <si>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</si>
  <si>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</si>
  <si>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</si>
  <si>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</si>
  <si>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</si>
  <si>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</si>
  <si>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</si>
  <si>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</si>
  <si>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</si>
  <si>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</si>
  <si>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</si>
  <si>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</si>
  <si>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</si>
  <si>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</si>
  <si>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</si>
  <si>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</si>
  <si>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</si>
  <si>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</si>
  <si>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</si>
  <si>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</si>
  <si>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</si>
  <si>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</si>
  <si>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</si>
  <si>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</si>
  <si>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</si>
  <si>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</si>
  <si>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</si>
  <si>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</si>
  <si>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</si>
  <si>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</si>
  <si>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</si>
  <si>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</si>
  <si>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</si>
  <si>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</si>
  <si>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</si>
  <si>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</si>
  <si>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</si>
  <si>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</si>
  <si>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</si>
  <si>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</si>
  <si>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</si>
  <si>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</si>
  <si>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</si>
  <si>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</si>
  <si>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</si>
  <si>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</si>
  <si>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</si>
  <si>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</si>
  <si>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</si>
  <si>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</si>
  <si>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</si>
  <si>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</si>
  <si>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</si>
  <si>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</si>
  <si>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</si>
  <si>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</si>
  <si>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</si>
  <si>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</si>
  <si>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</si>
  <si>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</si>
  <si>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</si>
  <si>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</si>
  <si>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</si>
  <si>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</si>
  <si>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</si>
  <si>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</si>
  <si>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</si>
  <si>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</si>
  <si>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</si>
  <si>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</si>
  <si>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</si>
  <si>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</si>
  <si>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</si>
  <si>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</si>
  <si>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</si>
  <si>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</si>
  <si>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</si>
  <si>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</si>
  <si>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</si>
  <si>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</si>
  <si>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</si>
  <si>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</si>
  <si>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</si>
  <si>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</si>
  <si>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</si>
  <si>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</si>
  <si>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</si>
  <si>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</si>
  <si>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</si>
  <si>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</si>
  <si>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</si>
  <si>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</si>
  <si>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</si>
  <si>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</si>
  <si>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</si>
  <si>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</si>
  <si>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</si>
  <si>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</si>
  <si>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</si>
  <si>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</si>
  <si>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</si>
  <si>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</si>
  <si>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</si>
  <si>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</si>
  <si>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</si>
  <si>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</si>
  <si>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</si>
  <si>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</si>
  <si>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</si>
  <si>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</si>
  <si>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</si>
  <si>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</si>
  <si>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</si>
  <si>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</si>
  <si>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</si>
  <si>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</si>
  <si>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</si>
  <si>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</si>
  <si>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</si>
  <si>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</si>
  <si>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</si>
  <si>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</si>
  <si>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</si>
  <si>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</si>
  <si>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</si>
  <si>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</si>
  <si>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</si>
  <si>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</si>
  <si>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</si>
  <si>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</si>
  <si>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</si>
  <si>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</si>
  <si>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</si>
  <si>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</si>
  <si>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</si>
  <si>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</si>
  <si>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</si>
  <si>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</si>
  <si>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</si>
  <si>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</si>
  <si>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</si>
  <si>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</si>
  <si>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</si>
  <si>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</si>
  <si>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</si>
  <si>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</si>
  <si>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</si>
  <si>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</si>
  <si>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</si>
  <si>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</si>
  <si>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</si>
  <si>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</si>
  <si>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</si>
  <si>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</si>
  <si>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</si>
  <si>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</si>
  <si>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</si>
  <si>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</si>
  <si>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</si>
  <si>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</si>
  <si>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</si>
  <si>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</si>
  <si>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</si>
  <si>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</si>
  <si>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</si>
  <si>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</si>
  <si>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</si>
  <si>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</si>
  <si>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</si>
  <si>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</si>
  <si>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</si>
  <si>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</si>
  <si>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</si>
  <si>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</si>
  <si>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</si>
  <si>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</si>
  <si>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</si>
  <si>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</si>
  <si>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</si>
  <si>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</si>
  <si>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</si>
  <si>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</si>
  <si>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</si>
  <si>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</si>
  <si>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</si>
  <si>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</si>
  <si>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</si>
  <si>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</si>
  <si>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</si>
  <si>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</si>
  <si>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</si>
  <si>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</si>
  <si>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</si>
  <si>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</si>
  <si>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</si>
  <si>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</si>
  <si>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</si>
  <si>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</si>
  <si>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</si>
  <si>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</si>
  <si>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</si>
  <si>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</si>
  <si>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</si>
  <si>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</si>
  <si>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</si>
  <si>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</si>
  <si>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</si>
  <si>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</si>
  <si>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</si>
  <si>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</si>
  <si>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</si>
  <si>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</si>
  <si>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</si>
  <si>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</si>
  <si>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</si>
  <si>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</si>
  <si>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</si>
  <si>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</si>
  <si>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</si>
  <si>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</si>
  <si>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</si>
  <si>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</si>
  <si>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</si>
  <si>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</si>
  <si>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</si>
  <si>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</si>
  <si>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</si>
  <si>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</si>
  <si>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</si>
  <si>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</si>
  <si>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</si>
  <si>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</si>
  <si>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</si>
  <si>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</si>
  <si>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</si>
  <si>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</si>
  <si>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</si>
  <si>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</si>
  <si>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</si>
  <si>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</si>
  <si>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</si>
  <si>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</si>
  <si>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</si>
  <si>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</si>
  <si>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</si>
  <si>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</si>
  <si>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</si>
  <si>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</si>
  <si>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</si>
  <si>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</si>
  <si>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</si>
  <si>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</si>
  <si>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</si>
  <si>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</si>
  <si>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</si>
  <si>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</si>
  <si>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</si>
  <si>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</si>
  <si>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</si>
  <si>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</si>
  <si>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</si>
  <si>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</si>
  <si>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</si>
  <si>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</si>
  <si>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</si>
  <si>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</si>
  <si>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</si>
  <si>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</si>
  <si>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</si>
  <si>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</si>
  <si>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</si>
  <si>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</si>
  <si>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</si>
  <si>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</si>
  <si>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</si>
  <si>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</si>
  <si>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</si>
  <si>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</si>
  <si>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</si>
  <si>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</si>
  <si>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</si>
  <si>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</si>
  <si>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</si>
  <si>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</si>
  <si>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</si>
  <si>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</si>
  <si>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</si>
  <si>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</si>
  <si>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</si>
  <si>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</si>
  <si>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</si>
  <si>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</si>
  <si>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</si>
  <si>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</si>
  <si>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</si>
  <si>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</si>
  <si>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</si>
  <si>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</si>
  <si>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</si>
  <si>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</si>
  <si>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</si>
  <si>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</si>
  <si>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</si>
  <si>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</si>
  <si>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</si>
  <si>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</si>
  <si>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</si>
  <si>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</si>
  <si>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</si>
  <si>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</si>
  <si>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</si>
  <si>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</si>
  <si>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</si>
  <si>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</si>
  <si>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</si>
  <si>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</si>
  <si>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</si>
  <si>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</si>
  <si>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</si>
  <si>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</si>
  <si>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</si>
  <si>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</si>
  <si>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</si>
  <si>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</si>
  <si>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</si>
  <si>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</si>
  <si>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</si>
  <si>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</si>
  <si>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</si>
  <si>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</si>
  <si>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</si>
  <si>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</si>
  <si>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</si>
  <si>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</si>
  <si>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</si>
  <si>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</si>
  <si>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</si>
  <si>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</si>
  <si>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</si>
  <si>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</si>
  <si>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</si>
  <si>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</si>
  <si>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</si>
  <si>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</si>
  <si>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</si>
  <si>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</si>
  <si>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</si>
  <si>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</si>
  <si>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</si>
  <si>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</si>
  <si>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</si>
  <si>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</si>
  <si>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</si>
  <si>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</si>
  <si>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</si>
  <si>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</si>
  <si>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</si>
  <si>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</si>
  <si>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</si>
  <si>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</si>
  <si>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</si>
  <si>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</si>
  <si>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</si>
  <si>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</si>
  <si>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</si>
  <si>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</si>
  <si>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</si>
  <si>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</si>
  <si>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</si>
  <si>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</si>
  <si>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</si>
  <si>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</si>
  <si>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</si>
  <si>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</si>
  <si>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</si>
  <si>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</si>
  <si>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</si>
  <si>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</si>
  <si>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</si>
  <si>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</si>
  <si>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</si>
  <si>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</si>
  <si>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</si>
  <si>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</si>
  <si>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</si>
  <si>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</si>
  <si>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</si>
  <si>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</si>
  <si>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</si>
  <si>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</si>
  <si>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</si>
  <si>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</si>
  <si>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</si>
  <si>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</si>
  <si>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</si>
  <si>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</si>
  <si>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</si>
  <si>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</si>
  <si>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</si>
  <si>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</si>
  <si>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</si>
  <si>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</si>
  <si>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</si>
  <si>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</si>
  <si>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</si>
  <si>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</si>
  <si>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</si>
  <si>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</si>
  <si>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</si>
  <si>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</si>
  <si>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</si>
  <si>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</si>
  <si>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</si>
  <si>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</si>
  <si>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</si>
  <si>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</si>
  <si>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</si>
  <si>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</si>
  <si>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</si>
  <si>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</si>
  <si>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</si>
  <si>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</si>
  <si>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</si>
  <si>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</si>
  <si>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</si>
  <si>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</si>
  <si>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</si>
  <si>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</si>
  <si>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</si>
  <si>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</si>
  <si>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</si>
  <si>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</si>
  <si>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</si>
  <si>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</si>
  <si>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</si>
  <si>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</si>
  <si>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</si>
  <si>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</si>
  <si>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</si>
  <si>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</si>
  <si>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</si>
  <si>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</si>
  <si>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</si>
  <si>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</si>
  <si>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</si>
  <si>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</si>
  <si>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</si>
  <si>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</si>
  <si>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</si>
  <si>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</si>
  <si>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</si>
  <si>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</si>
  <si>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</si>
  <si>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</si>
  <si>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</si>
  <si>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</si>
  <si>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</si>
  <si>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</si>
  <si>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</si>
  <si>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</si>
  <si>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</si>
  <si>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</si>
  <si>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</si>
  <si>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</si>
  <si>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</si>
  <si>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</si>
  <si>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</si>
  <si>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</si>
  <si>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</si>
  <si>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</si>
  <si>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</si>
  <si>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</si>
  <si>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</si>
  <si>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</si>
  <si>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</si>
  <si>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</si>
  <si>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</si>
  <si>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</si>
  <si>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</si>
  <si>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</si>
  <si>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</si>
  <si>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</si>
  <si>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</si>
  <si>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</si>
  <si>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</si>
  <si>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</si>
  <si>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</si>
  <si>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</si>
  <si>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</si>
  <si>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</si>
  <si>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</si>
  <si>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</si>
  <si>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</si>
  <si>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</si>
  <si>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</si>
  <si>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</si>
  <si>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</si>
  <si>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</si>
  <si>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</si>
  <si>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</si>
  <si>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</si>
  <si>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</si>
  <si>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</si>
  <si>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</si>
  <si>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</si>
  <si>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</si>
  <si>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</si>
  <si>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</si>
  <si>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</si>
  <si>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</si>
  <si>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</si>
  <si>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</si>
  <si>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</si>
  <si>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</si>
  <si>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</si>
  <si>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</si>
  <si>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</si>
  <si>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</si>
  <si>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</si>
  <si>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</si>
  <si>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</si>
  <si>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</si>
  <si>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</si>
  <si>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</si>
  <si>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</si>
  <si>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</si>
  <si>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</si>
  <si>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</si>
  <si>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</si>
  <si>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</si>
  <si>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</si>
  <si>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</si>
  <si>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</si>
  <si>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</si>
  <si>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</si>
  <si>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</si>
  <si>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</si>
  <si>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</si>
  <si>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</si>
  <si>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</si>
  <si>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</si>
  <si>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</si>
  <si>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</si>
  <si>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</si>
  <si>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</si>
  <si>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</si>
  <si>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</si>
  <si>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</si>
  <si>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</si>
  <si>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</si>
  <si>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</si>
  <si>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</si>
  <si>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</si>
  <si>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</si>
  <si>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</si>
  <si>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</si>
  <si>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</si>
  <si>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</si>
  <si>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</si>
  <si>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</si>
  <si>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</si>
  <si>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</si>
  <si>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</si>
  <si>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</si>
  <si>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</si>
  <si>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</si>
  <si>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</si>
  <si>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</si>
  <si>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</si>
  <si>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</si>
  <si>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</si>
  <si>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</si>
  <si>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</si>
  <si>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</si>
  <si>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</si>
  <si>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</si>
  <si>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</si>
  <si>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</si>
  <si>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</si>
  <si>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</si>
  <si>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</si>
  <si>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</si>
  <si>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</si>
  <si>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</si>
  <si>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</si>
  <si>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</si>
  <si>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</si>
  <si>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</si>
  <si>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</si>
  <si>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</si>
  <si>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</si>
  <si>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</si>
  <si>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</si>
  <si>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</si>
  <si>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</si>
  <si>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</si>
  <si>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</si>
  <si>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</si>
  <si>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</si>
  <si>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</si>
  <si>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</si>
  <si>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</si>
  <si>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</si>
  <si>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</si>
  <si>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</si>
  <si>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</si>
  <si>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</si>
  <si>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</si>
  <si>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</si>
  <si>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</si>
  <si>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</si>
  <si>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</si>
  <si>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</si>
  <si>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</si>
  <si>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</si>
  <si>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</si>
  <si>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</si>
  <si>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</si>
  <si>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</si>
  <si>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</si>
  <si>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</si>
  <si>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</si>
  <si>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</si>
  <si>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</si>
  <si>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</si>
  <si>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</si>
  <si>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</si>
  <si>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</si>
  <si>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</si>
  <si>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</si>
  <si>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</si>
  <si>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</si>
  <si>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</si>
  <si>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</si>
  <si>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</si>
  <si>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</si>
  <si>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</si>
  <si>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</si>
  <si>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</si>
  <si>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</si>
  <si>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</si>
  <si>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</si>
  <si>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</si>
  <si>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</si>
  <si>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</si>
  <si>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</si>
  <si>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</si>
  <si>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</si>
  <si>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</si>
  <si>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</si>
  <si>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</si>
  <si>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</si>
  <si>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</si>
  <si>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</si>
  <si>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</si>
  <si>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</si>
  <si>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</si>
  <si>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</si>
  <si>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</si>
  <si>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</si>
  <si>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</si>
  <si>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</si>
  <si>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</si>
  <si>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</si>
  <si>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</si>
  <si>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</si>
  <si>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</si>
  <si>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</si>
  <si>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</si>
  <si>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</si>
  <si>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</si>
  <si>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</si>
  <si>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</si>
  <si>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</si>
  <si>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</si>
  <si>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</si>
  <si>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</si>
  <si>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</si>
  <si>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</si>
  <si>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</si>
  <si>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</si>
  <si>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</si>
  <si>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</si>
  <si>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</si>
  <si>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</si>
  <si>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</si>
  <si>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</si>
  <si>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</si>
  <si>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</si>
  <si>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</si>
  <si>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</si>
  <si>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</si>
  <si>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</si>
  <si>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</si>
  <si>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</si>
  <si>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</si>
  <si>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</si>
  <si>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</si>
  <si>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</si>
  <si>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</si>
  <si>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</si>
  <si>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</si>
  <si>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</si>
  <si>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</si>
  <si>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</si>
  <si>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</si>
  <si>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</si>
  <si>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</si>
  <si>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</si>
  <si>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</si>
  <si>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</si>
  <si>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</si>
  <si>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</si>
  <si>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</si>
  <si>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</si>
  <si>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</si>
  <si>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</si>
  <si>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</si>
  <si>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</si>
  <si>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</si>
  <si>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</si>
  <si>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</si>
  <si>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</si>
  <si>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</si>
  <si>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</si>
  <si>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</si>
  <si>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</si>
  <si>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</si>
  <si>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</si>
  <si>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</si>
  <si>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</si>
  <si>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</si>
  <si>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</si>
  <si>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</si>
  <si>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</si>
  <si>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</si>
  <si>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</si>
  <si>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</si>
  <si>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</si>
  <si>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</si>
  <si>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</si>
  <si>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</si>
  <si>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</si>
  <si>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</si>
  <si>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</si>
  <si>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</si>
  <si>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</si>
  <si>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</si>
  <si>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</si>
  <si>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</si>
  <si>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</si>
  <si>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</si>
  <si>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</si>
  <si>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</si>
  <si>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</si>
  <si>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</si>
  <si>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</si>
  <si>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</si>
  <si>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</si>
  <si>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</si>
  <si>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</si>
  <si>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</si>
  <si>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</si>
  <si>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</si>
  <si>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</si>
  <si>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</si>
  <si>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</si>
  <si>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</si>
  <si>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</si>
  <si>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</si>
  <si>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</si>
  <si>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</si>
  <si>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</si>
  <si>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</si>
  <si>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</si>
  <si>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</si>
  <si>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</si>
  <si>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</si>
  <si>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</si>
  <si>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</si>
  <si>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</si>
  <si>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</si>
  <si>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</si>
  <si>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</si>
  <si>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</si>
  <si>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</si>
  <si>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</si>
  <si>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</si>
  <si>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</si>
  <si>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</si>
  <si>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</si>
  <si>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</si>
  <si>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</si>
  <si>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</si>
  <si>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</si>
  <si>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</si>
  <si>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</si>
  <si>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</si>
  <si>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</si>
  <si>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</si>
  <si>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</si>
  <si>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</si>
  <si>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</si>
  <si>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</si>
  <si>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</si>
  <si>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</si>
  <si>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</si>
  <si>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</si>
  <si>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</si>
  <si>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</si>
  <si>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</si>
  <si>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</si>
  <si>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</si>
  <si>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</si>
  <si>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</si>
  <si>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</si>
  <si>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</si>
  <si>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</si>
  <si>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</si>
  <si>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</si>
  <si>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</si>
  <si>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</si>
  <si>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</si>
  <si>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</si>
  <si>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</si>
  <si>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</si>
  <si>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</si>
  <si>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</si>
  <si>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</si>
  <si>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</si>
  <si>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</si>
  <si>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</si>
  <si>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</si>
  <si>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</si>
  <si>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</si>
  <si>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</si>
  <si>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</si>
  <si>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</si>
  <si>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</si>
  <si>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</si>
  <si>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</si>
  <si>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</si>
  <si>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</si>
  <si>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</si>
  <si>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</si>
  <si>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</si>
  <si>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</si>
  <si>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</si>
  <si>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</si>
  <si>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</si>
  <si>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</si>
  <si>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</si>
  <si>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</si>
  <si>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</si>
  <si>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</si>
  <si>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</si>
  <si>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</si>
  <si>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</si>
  <si>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</si>
  <si>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</si>
  <si>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</si>
  <si>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</si>
  <si>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</si>
  <si>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</si>
  <si>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</si>
  <si>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</si>
  <si>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</si>
  <si>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</si>
  <si>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</si>
  <si>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</si>
  <si>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</si>
  <si>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</si>
  <si>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</si>
  <si>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</si>
  <si>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</si>
  <si>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</si>
  <si>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</si>
  <si>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</si>
  <si>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</si>
  <si>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</si>
  <si>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</si>
  <si>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</si>
  <si>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</si>
  <si>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</si>
  <si>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</si>
  <si>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</si>
  <si>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</si>
  <si>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</si>
  <si>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</si>
  <si>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</si>
  <si>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</si>
  <si>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</si>
  <si>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</si>
  <si>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</si>
  <si>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</si>
  <si>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</si>
  <si>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</si>
  <si>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</si>
  <si>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</si>
  <si>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</si>
  <si>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</si>
  <si>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</si>
  <si>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</si>
  <si>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</si>
  <si>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</si>
  <si>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</si>
  <si>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</si>
  <si>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</si>
  <si>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</si>
  <si>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</si>
  <si>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</si>
  <si>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</si>
  <si>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</si>
  <si>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</si>
  <si>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</si>
  <si>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</si>
  <si>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</si>
  <si>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</si>
  <si>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</si>
  <si>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</si>
  <si>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</si>
  <si>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</si>
  <si>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</si>
  <si>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</si>
  <si>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</si>
  <si>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</si>
  <si>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</si>
  <si>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</si>
  <si>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</si>
  <si>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</si>
  <si>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</si>
  <si>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</si>
  <si>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</si>
  <si>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</si>
  <si>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</si>
  <si>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</si>
  <si>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</si>
  <si>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</si>
  <si>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</si>
  <si>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</si>
  <si>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</si>
  <si>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</si>
  <si>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</si>
  <si>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</si>
  <si>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</si>
  <si>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</si>
  <si>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</si>
  <si>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</si>
  <si>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</si>
  <si>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</si>
  <si>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</si>
  <si>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</si>
  <si>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</si>
  <si>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</si>
  <si>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</si>
  <si>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</si>
  <si>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</si>
  <si>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</si>
  <si>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</si>
  <si>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</si>
  <si>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</si>
  <si>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</si>
  <si>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</si>
  <si>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</si>
  <si>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</si>
  <si>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</si>
  <si>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</si>
  <si>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</si>
  <si>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</si>
  <si>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</si>
  <si>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</si>
  <si>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</si>
  <si>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</si>
  <si>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</si>
  <si>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</si>
  <si>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</si>
  <si>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</si>
  <si>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</si>
  <si>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</si>
  <si>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</si>
  <si>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</si>
  <si>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</si>
  <si>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</si>
  <si>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</si>
  <si>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</si>
  <si>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</si>
  <si>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</si>
  <si>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</si>
  <si>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</si>
  <si>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</si>
  <si>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</si>
  <si>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</si>
  <si>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</si>
  <si>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</si>
  <si>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</si>
  <si>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</si>
  <si>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</si>
  <si>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</si>
  <si>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</si>
  <si>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</si>
  <si>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</si>
  <si>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</si>
  <si>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</si>
  <si>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</si>
  <si>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</si>
  <si>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</si>
  <si>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</si>
  <si>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</si>
  <si>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</si>
  <si>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</si>
  <si>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</si>
  <si>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</si>
  <si>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</si>
  <si>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</si>
  <si>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</si>
  <si>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</si>
  <si>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</si>
  <si>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</si>
  <si>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</si>
  <si>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</si>
  <si>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</si>
  <si>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</si>
  <si>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</si>
  <si>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</si>
  <si>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</si>
  <si>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</si>
  <si>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</si>
  <si>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</si>
  <si>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</si>
  <si>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</si>
  <si>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</si>
  <si>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</si>
  <si>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</si>
  <si>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</si>
  <si>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</si>
  <si>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</si>
  <si>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</si>
  <si>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</si>
  <si>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</si>
  <si>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</si>
  <si>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</si>
  <si>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</si>
  <si>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</si>
  <si>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</si>
  <si>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</si>
  <si>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</si>
  <si>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</si>
  <si>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</si>
  <si>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</si>
  <si>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</si>
  <si>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</si>
  <si>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</si>
  <si>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</si>
  <si>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</si>
  <si>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</si>
  <si>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</si>
  <si>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</si>
  <si>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</si>
  <si>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</si>
  <si>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</si>
  <si>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</si>
  <si>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</si>
  <si>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</si>
  <si>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</si>
  <si>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</si>
  <si>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</si>
  <si>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</si>
  <si>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</si>
  <si>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</si>
  <si>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</si>
  <si>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</si>
  <si>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</si>
  <si>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</si>
  <si>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</si>
  <si>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</si>
  <si>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</si>
  <si>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</si>
  <si>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</si>
  <si>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</si>
  <si>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</si>
  <si>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</si>
  <si>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</si>
  <si>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</si>
  <si>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</si>
  <si>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</si>
  <si>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</si>
  <si>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</si>
  <si>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</si>
  <si>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</si>
  <si>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</si>
  <si>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</si>
  <si>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</si>
  <si>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</si>
  <si>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</si>
  <si>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</si>
  <si>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</si>
  <si>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</si>
  <si>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</si>
  <si>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</si>
  <si>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</si>
  <si>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</si>
  <si>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</si>
  <si>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</si>
  <si>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</si>
  <si>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</si>
  <si>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</si>
  <si>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</si>
  <si>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</si>
  <si>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</si>
  <si>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</si>
  <si>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</si>
  <si>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</si>
  <si>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</si>
  <si>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</si>
  <si>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</si>
  <si>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</si>
  <si>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</si>
  <si>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</si>
  <si>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</si>
  <si>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</si>
  <si>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</si>
  <si>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</si>
  <si>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</si>
  <si>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</si>
  <si>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</si>
  <si>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</si>
  <si>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</si>
  <si>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</si>
  <si>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</si>
  <si>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</si>
  <si>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</si>
  <si>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</si>
  <si>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</si>
  <si>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</si>
  <si>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</si>
  <si>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</si>
  <si>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</si>
  <si>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</si>
  <si>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</si>
  <si>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</si>
  <si>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</si>
  <si>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</si>
  <si>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</si>
  <si>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</si>
  <si>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</si>
  <si>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</si>
  <si>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</si>
  <si>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</si>
  <si>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</si>
  <si>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</si>
  <si>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</si>
  <si>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</si>
  <si>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</si>
  <si>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</si>
  <si>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</si>
  <si>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</si>
  <si>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</si>
  <si>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</si>
  <si>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</si>
  <si>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</si>
  <si>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</si>
  <si>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</si>
  <si>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</si>
  <si>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</si>
  <si>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</si>
  <si>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</si>
  <si>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</si>
  <si>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</si>
  <si>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</si>
  <si>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</si>
  <si>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</si>
  <si>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</si>
  <si>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</si>
  <si>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</si>
  <si>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</si>
  <si>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</si>
  <si>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</si>
  <si>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</si>
  <si>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</si>
  <si>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</si>
  <si>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</si>
  <si>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</si>
  <si>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</si>
  <si>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</si>
  <si>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</si>
  <si>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</si>
  <si>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</si>
  <si>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</si>
  <si>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</si>
  <si>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</si>
  <si>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</si>
  <si>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</si>
  <si>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</si>
  <si>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</si>
  <si>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</si>
  <si>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</si>
  <si>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</si>
  <si>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</si>
  <si>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</si>
  <si>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</si>
  <si>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</si>
  <si>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</si>
  <si>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</si>
  <si>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</si>
  <si>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</si>
  <si>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</si>
  <si>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</si>
  <si>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</si>
  <si>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</si>
  <si>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</si>
  <si>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</si>
  <si>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</si>
  <si>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</si>
  <si>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</si>
  <si>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</si>
  <si>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</si>
  <si>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</si>
  <si>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</si>
  <si>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</si>
  <si>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</si>
  <si>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</si>
  <si>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</si>
  <si>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</si>
  <si>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</si>
  <si>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</si>
  <si>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</si>
  <si>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</si>
  <si>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</si>
  <si>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</si>
  <si>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</si>
  <si>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</si>
  <si>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</si>
  <si>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</si>
  <si>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</si>
  <si>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</si>
  <si>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</si>
  <si>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</si>
  <si>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</si>
  <si>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</si>
  <si>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</si>
  <si>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</si>
  <si>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</si>
  <si>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</si>
  <si>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</si>
  <si>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</si>
  <si>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</si>
  <si>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</si>
  <si>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</si>
  <si>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</si>
  <si>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</si>
  <si>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</si>
  <si>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</si>
  <si>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</si>
  <si>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</si>
  <si>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</si>
  <si>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</si>
  <si>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</si>
  <si>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</si>
  <si>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</si>
  <si>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</si>
  <si>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</si>
  <si>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</si>
  <si>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</si>
  <si>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</si>
  <si>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</si>
  <si>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</si>
  <si>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</si>
  <si>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</si>
  <si>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</si>
  <si>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</si>
  <si>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</si>
  <si>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</si>
  <si>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</si>
  <si>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</si>
  <si>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</si>
  <si>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</si>
  <si>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</si>
  <si>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</si>
  <si>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</si>
  <si>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</si>
  <si>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</si>
  <si>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</si>
  <si>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</si>
  <si>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</si>
  <si>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</si>
  <si>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</si>
  <si>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</si>
  <si>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</si>
  <si>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</si>
  <si>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</si>
  <si>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</si>
  <si>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</si>
  <si>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</si>
  <si>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</si>
  <si>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</si>
  <si>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</si>
  <si>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</si>
  <si>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</si>
  <si>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</si>
  <si>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</si>
  <si>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</si>
  <si>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</si>
  <si>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</si>
  <si>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</si>
  <si>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</si>
  <si>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</si>
  <si>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</si>
  <si>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</si>
  <si>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</si>
  <si>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</si>
  <si>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</si>
  <si>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</si>
  <si>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</si>
  <si>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</si>
  <si>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</si>
  <si>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</si>
  <si>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</si>
  <si>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</si>
  <si>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</si>
  <si>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</si>
  <si>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</si>
  <si>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</si>
  <si>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</si>
  <si>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</si>
  <si>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</si>
  <si>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</si>
  <si>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</si>
  <si>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</si>
  <si>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</si>
  <si>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</si>
  <si>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</si>
  <si>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</si>
  <si>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</si>
  <si>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</si>
  <si>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</si>
  <si>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</si>
  <si>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</si>
  <si>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</si>
  <si>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</si>
  <si>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</si>
  <si>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</si>
  <si>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</si>
  <si>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</si>
  <si>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</si>
  <si>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</si>
  <si>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</si>
  <si>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</si>
  <si>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</si>
  <si>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</si>
  <si>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</si>
  <si>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</si>
  <si>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</si>
  <si>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</si>
  <si>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</si>
  <si>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</si>
  <si>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</si>
  <si>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</si>
  <si>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</si>
  <si>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</si>
  <si>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</si>
  <si>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</si>
  <si>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</si>
  <si>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</si>
  <si>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</si>
  <si>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</si>
  <si>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</si>
  <si>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</si>
  <si>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</si>
  <si>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</si>
  <si>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</si>
  <si>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</si>
  <si>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</si>
  <si>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</si>
  <si>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</si>
  <si>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</si>
  <si>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</si>
  <si>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</si>
  <si>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</si>
  <si>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</si>
  <si>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</si>
  <si>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</si>
  <si>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</si>
  <si>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</si>
  <si>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</si>
  <si>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</si>
  <si>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</si>
  <si>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</si>
  <si>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</si>
  <si>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</si>
  <si>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</si>
  <si>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</si>
  <si>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</si>
  <si>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</si>
  <si>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</si>
  <si>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</si>
  <si>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</si>
  <si>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</si>
  <si>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</si>
  <si>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</si>
  <si>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</si>
  <si>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</si>
  <si>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</si>
  <si>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</si>
  <si>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</si>
  <si>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</si>
  <si>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</si>
  <si>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</si>
  <si>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</si>
  <si>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</si>
  <si>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</si>
  <si>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</si>
  <si>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</si>
  <si>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</si>
  <si>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</si>
  <si>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</si>
  <si>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</si>
  <si>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</si>
  <si>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</si>
  <si>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</si>
  <si>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</si>
  <si>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</si>
  <si>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</si>
  <si>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</si>
  <si>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</si>
  <si>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</si>
  <si>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</si>
  <si>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</si>
  <si>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</si>
  <si>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</si>
  <si>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</si>
  <si>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</si>
  <si>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</si>
  <si>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</si>
  <si>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</si>
  <si>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</si>
  <si>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</si>
  <si>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</si>
  <si>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</si>
  <si>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</si>
  <si>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</si>
  <si>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</si>
  <si>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</si>
  <si>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</si>
  <si>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</si>
  <si>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</si>
  <si>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</si>
  <si>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</si>
  <si>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</si>
  <si>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</si>
  <si>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</si>
  <si>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</si>
  <si>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</si>
  <si>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</si>
  <si>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</si>
  <si>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</si>
  <si>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</si>
  <si>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</si>
  <si>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</si>
  <si>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</si>
  <si>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</si>
  <si>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</si>
  <si>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</si>
  <si>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</si>
  <si>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</si>
  <si>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</si>
  <si>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</si>
  <si>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</si>
  <si>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</si>
  <si>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</si>
  <si>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</si>
  <si>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</si>
  <si>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</si>
  <si>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</si>
  <si>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</si>
  <si>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</si>
  <si>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</si>
  <si>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</si>
  <si>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</si>
  <si>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</si>
  <si>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</si>
  <si>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</si>
  <si>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</si>
  <si>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</si>
  <si>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</si>
  <si>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</si>
  <si>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</si>
  <si>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</si>
  <si>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</si>
  <si>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</si>
  <si>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</si>
  <si>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</si>
  <si>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</si>
  <si>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</si>
  <si>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</si>
  <si>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</si>
  <si>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</si>
  <si>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</si>
  <si>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</si>
  <si>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</si>
  <si>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</si>
  <si>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</si>
  <si>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</si>
  <si>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</si>
  <si>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</si>
  <si>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</si>
  <si>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</si>
  <si>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</si>
  <si>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</si>
  <si>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</si>
  <si>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</si>
  <si>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</si>
  <si>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</si>
  <si>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</si>
  <si>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</si>
  <si>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</si>
  <si>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</si>
  <si>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</si>
  <si>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</si>
  <si>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</si>
  <si>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</si>
  <si>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</si>
  <si>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</si>
  <si>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</si>
  <si>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</si>
  <si>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</si>
  <si>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</si>
  <si>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</si>
  <si>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</si>
  <si>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</si>
  <si>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</si>
  <si>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</si>
  <si>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</si>
  <si>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</si>
  <si>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</si>
  <si>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</si>
  <si>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</si>
  <si>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</si>
  <si>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</si>
  <si>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</si>
  <si>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</si>
  <si>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</si>
  <si>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</si>
  <si>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</si>
  <si>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</si>
  <si>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</si>
  <si>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</si>
  <si>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</si>
  <si>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</si>
  <si>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</si>
  <si>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</si>
  <si>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</si>
  <si>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</si>
  <si>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</si>
  <si>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</si>
  <si>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</si>
  <si>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</si>
  <si>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</si>
  <si>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</si>
  <si>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</si>
  <si>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</si>
  <si>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</si>
  <si>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</si>
  <si>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</si>
  <si>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</si>
  <si>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</si>
  <si>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</si>
  <si>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</si>
  <si>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</si>
  <si>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</si>
  <si>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</si>
  <si>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</si>
  <si>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</si>
  <si>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</si>
  <si>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</si>
  <si>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</si>
  <si>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</si>
  <si>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</si>
  <si>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</si>
  <si>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</si>
  <si>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</si>
  <si>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</si>
  <si>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</si>
  <si>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</si>
  <si>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</si>
  <si>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</si>
  <si>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</si>
  <si>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</si>
  <si>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</si>
  <si>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</si>
  <si>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</si>
  <si>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</si>
  <si>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</si>
  <si>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</si>
  <si>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</si>
  <si>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</si>
  <si>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</si>
  <si>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</si>
  <si>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</si>
  <si>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</si>
  <si>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</si>
  <si>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</si>
  <si>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</si>
  <si>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</si>
  <si>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</si>
  <si>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</si>
  <si>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</si>
  <si>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</si>
  <si>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</si>
  <si>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</si>
  <si>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</si>
  <si>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</si>
  <si>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</si>
  <si>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</si>
  <si>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</si>
  <si>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</si>
  <si>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</si>
  <si>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</si>
  <si>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</si>
  <si>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</si>
  <si>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</si>
  <si>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</si>
  <si>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</si>
  <si>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</si>
  <si>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</si>
  <si>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</si>
  <si>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</si>
  <si>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</si>
  <si>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</si>
  <si>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</si>
  <si>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</si>
  <si>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</si>
  <si>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</si>
  <si>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</si>
  <si>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</si>
  <si>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</si>
  <si>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</si>
  <si>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</si>
  <si>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</si>
  <si>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</si>
  <si>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</si>
  <si>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</si>
  <si>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</si>
  <si>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</si>
  <si>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</si>
  <si>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</si>
  <si>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</si>
  <si>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</si>
  <si>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</si>
  <si>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</si>
  <si>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</si>
  <si>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</si>
  <si>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</si>
  <si>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</si>
  <si>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</si>
  <si>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</si>
  <si>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</si>
  <si>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</si>
  <si>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</si>
  <si>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</si>
  <si>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</si>
  <si>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</si>
  <si>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</si>
  <si>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</si>
  <si>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</si>
  <si>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</si>
  <si>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</si>
  <si>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</si>
  <si>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</si>
  <si>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</si>
  <si>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</si>
  <si>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</si>
  <si>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</si>
  <si>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</si>
  <si>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</si>
  <si>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</si>
  <si>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</si>
  <si>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</si>
  <si>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</si>
  <si>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</si>
  <si>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</si>
  <si>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</si>
  <si>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</si>
  <si>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</si>
  <si>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</si>
  <si>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</si>
  <si>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</si>
  <si>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</si>
  <si>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</si>
  <si>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</si>
  <si>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</si>
  <si>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</si>
  <si>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</si>
  <si>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</si>
  <si>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</si>
  <si>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</si>
  <si>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</si>
  <si>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</si>
  <si>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</si>
  <si>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</si>
  <si>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</si>
  <si>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</si>
  <si>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</si>
  <si>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</si>
  <si>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</si>
  <si>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</si>
  <si>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</si>
  <si>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</si>
  <si>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</si>
  <si>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</si>
  <si>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</si>
  <si>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</si>
  <si>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</si>
  <si>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</si>
  <si>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</si>
  <si>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</si>
  <si>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</si>
  <si>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</si>
  <si>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</si>
  <si>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</si>
  <si>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</si>
  <si>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</si>
  <si>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</si>
  <si>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</si>
  <si>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</si>
  <si>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伊達市</t>
  </si>
  <si>
    <t>金山町</t>
  </si>
  <si>
    <t>07_令和7年度</t>
  </si>
  <si>
    <t>07_令和8年度</t>
  </si>
  <si>
    <t>07_令和9年度</t>
  </si>
  <si>
    <t>07_令和10年度</t>
  </si>
  <si>
    <t>07_令和11年度</t>
  </si>
  <si>
    <t>07_令和12年度</t>
  </si>
  <si>
    <t>07421_令和6年度</t>
  </si>
  <si>
    <t>07421</t>
  </si>
  <si>
    <t>会津坂下町</t>
  </si>
  <si>
    <t>07447_令和6年度</t>
  </si>
  <si>
    <t>07447</t>
  </si>
  <si>
    <t>会津美里町</t>
  </si>
  <si>
    <t>07202_令和6年度</t>
  </si>
  <si>
    <t>07202</t>
  </si>
  <si>
    <t>会津若松市</t>
  </si>
  <si>
    <t>07504_令和6年度</t>
  </si>
  <si>
    <t>07504</t>
  </si>
  <si>
    <t>浅川町</t>
  </si>
  <si>
    <t>07564_令和6年度</t>
  </si>
  <si>
    <t>07564</t>
  </si>
  <si>
    <t>飯舘村</t>
  </si>
  <si>
    <t>07501_令和6年度</t>
  </si>
  <si>
    <t>07501</t>
  </si>
  <si>
    <t>石川町</t>
  </si>
  <si>
    <t>07464_令和6年度</t>
  </si>
  <si>
    <t>07464</t>
  </si>
  <si>
    <t>泉崎村</t>
  </si>
  <si>
    <t>07408_令和6年度</t>
  </si>
  <si>
    <t>07408</t>
  </si>
  <si>
    <t>猪苗代町</t>
  </si>
  <si>
    <t>07204_令和6年度</t>
  </si>
  <si>
    <t>07204</t>
  </si>
  <si>
    <t>いわき市</t>
  </si>
  <si>
    <t>07545_令和6年度</t>
  </si>
  <si>
    <t>07545</t>
  </si>
  <si>
    <t>大熊町</t>
  </si>
  <si>
    <t>07322_令和6年度</t>
  </si>
  <si>
    <t>07322</t>
  </si>
  <si>
    <t>大玉村</t>
  </si>
  <si>
    <t>07522_令和6年度</t>
  </si>
  <si>
    <t>07522</t>
  </si>
  <si>
    <t>小野町</t>
  </si>
  <si>
    <t>07342_令和6年度</t>
  </si>
  <si>
    <t>07342</t>
  </si>
  <si>
    <t>鏡石町</t>
  </si>
  <si>
    <t>07548_令和6年度</t>
  </si>
  <si>
    <t>07548</t>
  </si>
  <si>
    <t>葛尾村</t>
  </si>
  <si>
    <t>07445_令和6年度</t>
  </si>
  <si>
    <t>07445</t>
  </si>
  <si>
    <t>07544_令和6年度</t>
  </si>
  <si>
    <t>07544</t>
  </si>
  <si>
    <t>川内村</t>
  </si>
  <si>
    <t>07308_令和6年度</t>
  </si>
  <si>
    <t>07308</t>
  </si>
  <si>
    <t>川俣町</t>
  </si>
  <si>
    <t>07208_令和6年度</t>
  </si>
  <si>
    <t>07208</t>
  </si>
  <si>
    <t>喜多方市</t>
  </si>
  <si>
    <t>07402_令和6年度</t>
  </si>
  <si>
    <t>07402</t>
  </si>
  <si>
    <t>北塩原村</t>
  </si>
  <si>
    <t>07303_令和6年度</t>
  </si>
  <si>
    <t>07303</t>
  </si>
  <si>
    <t>国見町</t>
  </si>
  <si>
    <t>07301_令和6年度</t>
  </si>
  <si>
    <t>07301</t>
  </si>
  <si>
    <t>桑折町</t>
  </si>
  <si>
    <t>07203_令和6年度</t>
  </si>
  <si>
    <t>07203</t>
  </si>
  <si>
    <t>郡山市</t>
  </si>
  <si>
    <t>07484_令和6年度</t>
  </si>
  <si>
    <t>07484</t>
  </si>
  <si>
    <t>鮫川村</t>
  </si>
  <si>
    <t>07362_令和6年度</t>
  </si>
  <si>
    <t>07362</t>
  </si>
  <si>
    <t>下郷町</t>
  </si>
  <si>
    <t>07446_令和6年度</t>
  </si>
  <si>
    <t>07446</t>
  </si>
  <si>
    <t>昭和村</t>
  </si>
  <si>
    <t>07205_令和6年度</t>
  </si>
  <si>
    <t>07205</t>
  </si>
  <si>
    <t>白河市</t>
  </si>
  <si>
    <t>07561_令和6年度</t>
  </si>
  <si>
    <t>07561</t>
  </si>
  <si>
    <t>新地町</t>
  </si>
  <si>
    <t>07207_令和6年度</t>
  </si>
  <si>
    <t>07207</t>
  </si>
  <si>
    <t>須賀川市</t>
  </si>
  <si>
    <t>07209_令和6年度</t>
  </si>
  <si>
    <t>07209</t>
  </si>
  <si>
    <t>相馬市</t>
  </si>
  <si>
    <t>07367_令和6年度</t>
  </si>
  <si>
    <t>07367</t>
  </si>
  <si>
    <t>只見町</t>
  </si>
  <si>
    <t>07213_令和6年度</t>
  </si>
  <si>
    <t>07213</t>
  </si>
  <si>
    <t>07481_令和6年度</t>
  </si>
  <si>
    <t>07481</t>
  </si>
  <si>
    <t>棚倉町</t>
  </si>
  <si>
    <t>07502_令和6年度</t>
  </si>
  <si>
    <t>07502</t>
  </si>
  <si>
    <t>玉川村</t>
  </si>
  <si>
    <t>07211_令和6年度</t>
  </si>
  <si>
    <t>07211</t>
  </si>
  <si>
    <t>田村市</t>
  </si>
  <si>
    <t>07344_令和6年度</t>
  </si>
  <si>
    <t>07344</t>
  </si>
  <si>
    <t>天栄村</t>
  </si>
  <si>
    <t>07543_令和6年度</t>
  </si>
  <si>
    <t>07543</t>
  </si>
  <si>
    <t>富岡町</t>
  </si>
  <si>
    <t>07465_令和6年度</t>
  </si>
  <si>
    <t>07465</t>
  </si>
  <si>
    <t>中島村</t>
  </si>
  <si>
    <t>07547_令和6年度</t>
  </si>
  <si>
    <t>07547</t>
  </si>
  <si>
    <t>浪江町</t>
  </si>
  <si>
    <t>07542_令和6年度</t>
  </si>
  <si>
    <t>07542</t>
  </si>
  <si>
    <t>楢葉町</t>
  </si>
  <si>
    <t>07405_令和6年度</t>
  </si>
  <si>
    <t>07405</t>
  </si>
  <si>
    <t>西会津町</t>
  </si>
  <si>
    <t>07461_令和6年度</t>
  </si>
  <si>
    <t>07461</t>
  </si>
  <si>
    <t>西郷村</t>
  </si>
  <si>
    <t>07210_令和6年度</t>
  </si>
  <si>
    <t>07210</t>
  </si>
  <si>
    <t>二本松市</t>
  </si>
  <si>
    <t>07483_令和6年度</t>
  </si>
  <si>
    <t>07483</t>
  </si>
  <si>
    <t>塙町</t>
  </si>
  <si>
    <t>07407_令和6年度</t>
  </si>
  <si>
    <t>07407</t>
  </si>
  <si>
    <t>磐梯町</t>
  </si>
  <si>
    <t>07364_令和6年度</t>
  </si>
  <si>
    <t>07364</t>
  </si>
  <si>
    <t>檜枝岐村</t>
  </si>
  <si>
    <t>07503_令和6年度</t>
  </si>
  <si>
    <t>07503</t>
  </si>
  <si>
    <t>平田村</t>
  </si>
  <si>
    <t>07541_令和6年度</t>
  </si>
  <si>
    <t>07541</t>
  </si>
  <si>
    <t>広野町</t>
  </si>
  <si>
    <t>07201_令和6年度</t>
  </si>
  <si>
    <t>07201</t>
  </si>
  <si>
    <t>福島市</t>
  </si>
  <si>
    <t>07546_令和6年度</t>
  </si>
  <si>
    <t>07546</t>
  </si>
  <si>
    <t>双葉町</t>
  </si>
  <si>
    <t>07505_令和6年度</t>
  </si>
  <si>
    <t>07505</t>
  </si>
  <si>
    <t>古殿町</t>
  </si>
  <si>
    <t>07444_令和6年度</t>
  </si>
  <si>
    <t>07444</t>
  </si>
  <si>
    <t>三島町</t>
  </si>
  <si>
    <t>07368_令和6年度</t>
  </si>
  <si>
    <t>07368</t>
  </si>
  <si>
    <t>南会津町</t>
  </si>
  <si>
    <t>07212_令和6年度</t>
  </si>
  <si>
    <t>07212</t>
  </si>
  <si>
    <t>南相馬市</t>
  </si>
  <si>
    <t>07521_令和6年度</t>
  </si>
  <si>
    <t>07521</t>
  </si>
  <si>
    <t>三春町</t>
  </si>
  <si>
    <t>07214_令和6年度</t>
  </si>
  <si>
    <t>07214</t>
  </si>
  <si>
    <t>本宮市</t>
  </si>
  <si>
    <t>07423_令和6年度</t>
  </si>
  <si>
    <t>07423</t>
  </si>
  <si>
    <t>柳津町</t>
  </si>
  <si>
    <t>07466_令和6年度</t>
  </si>
  <si>
    <t>07466</t>
  </si>
  <si>
    <t>矢吹町</t>
  </si>
  <si>
    <t>07482_令和6年度</t>
  </si>
  <si>
    <t>07482</t>
  </si>
  <si>
    <t>矢祭町</t>
  </si>
  <si>
    <t>07422_令和6年度</t>
  </si>
  <si>
    <t>07422</t>
  </si>
  <si>
    <t>湯川村</t>
  </si>
  <si>
    <t>07421_令和4年度</t>
  </si>
  <si>
    <t>07447_令和4年度</t>
  </si>
  <si>
    <t>07202_令和4年度</t>
  </si>
  <si>
    <t>07504_令和4年度</t>
  </si>
  <si>
    <t>07564_令和4年度</t>
  </si>
  <si>
    <t>07501_令和4年度</t>
  </si>
  <si>
    <t>07464_令和4年度</t>
  </si>
  <si>
    <t>07408_令和4年度</t>
  </si>
  <si>
    <t>07204_令和4年度</t>
  </si>
  <si>
    <t>07545_令和4年度</t>
  </si>
  <si>
    <t>07322_令和4年度</t>
  </si>
  <si>
    <t>07522_令和4年度</t>
  </si>
  <si>
    <t>07342_令和4年度</t>
  </si>
  <si>
    <t>07548_令和4年度</t>
  </si>
  <si>
    <t>07445_令和4年度</t>
  </si>
  <si>
    <t>07544_令和4年度</t>
  </si>
  <si>
    <t>07308_令和4年度</t>
  </si>
  <si>
    <t>07208_令和4年度</t>
  </si>
  <si>
    <t>07402_令和4年度</t>
  </si>
  <si>
    <t>07303_令和4年度</t>
  </si>
  <si>
    <t>07301_令和4年度</t>
  </si>
  <si>
    <t>07203_令和4年度</t>
  </si>
  <si>
    <t>07484_令和4年度</t>
  </si>
  <si>
    <t>07362_令和4年度</t>
  </si>
  <si>
    <t>07446_令和4年度</t>
  </si>
  <si>
    <t>07205_令和4年度</t>
  </si>
  <si>
    <t>07561_令和4年度</t>
  </si>
  <si>
    <t>07207_令和4年度</t>
  </si>
  <si>
    <t>07209_令和4年度</t>
  </si>
  <si>
    <t>07367_令和4年度</t>
  </si>
  <si>
    <t>07213_令和4年度</t>
  </si>
  <si>
    <t>07481_令和4年度</t>
  </si>
  <si>
    <t>07502_令和4年度</t>
  </si>
  <si>
    <t>07211_令和4年度</t>
  </si>
  <si>
    <t>07344_令和4年度</t>
  </si>
  <si>
    <t>07543_令和4年度</t>
  </si>
  <si>
    <t>07465_令和4年度</t>
  </si>
  <si>
    <t>07547_令和4年度</t>
  </si>
  <si>
    <t>07542_令和4年度</t>
  </si>
  <si>
    <t>07405_令和4年度</t>
  </si>
  <si>
    <t>07461_令和4年度</t>
  </si>
  <si>
    <t>07210_令和4年度</t>
  </si>
  <si>
    <t>07483_令和4年度</t>
  </si>
  <si>
    <t>07407_令和4年度</t>
  </si>
  <si>
    <t>07364_令和4年度</t>
  </si>
  <si>
    <t>07503_令和4年度</t>
  </si>
  <si>
    <t>07541_令和4年度</t>
  </si>
  <si>
    <t>07201_令和4年度</t>
  </si>
  <si>
    <t>07546_令和4年度</t>
  </si>
  <si>
    <t>07505_令和4年度</t>
  </si>
  <si>
    <t>07444_令和4年度</t>
  </si>
  <si>
    <t>07368_令和4年度</t>
  </si>
  <si>
    <t>07212_令和4年度</t>
  </si>
  <si>
    <t>07521_令和4年度</t>
  </si>
  <si>
    <t>07214_令和4年度</t>
  </si>
  <si>
    <t>07423_令和4年度</t>
  </si>
  <si>
    <t>07466_令和4年度</t>
  </si>
  <si>
    <t>07482_令和4年度</t>
  </si>
  <si>
    <t>07422_令和4年度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</si>
</sst>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223.29955861638501</c:v>
                </c:pt>
                <c:pt idx="1">
                  <c:v>202.81751819113359</c:v>
                </c:pt>
                <c:pt idx="2">
                  <c:v>229.44995090681019</c:v>
                </c:pt>
                <c:pt idx="3">
                  <c:v>257.92549466395599</c:v>
                </c:pt>
                <c:pt idx="4">
                  <c:v>276.18765333418492</c:v>
                </c:pt>
                <c:pt idx="5">
                  <c:v>269.7440995974647</c:v>
                </c:pt>
                <c:pt idx="6">
                  <c:v>259.31729799789878</c:v>
                </c:pt>
                <c:pt idx="7">
                  <c:v>269.42214263161924</c:v>
                </c:pt>
                <c:pt idx="8">
                  <c:v>253.06726428330504</c:v>
                </c:pt>
                <c:pt idx="9">
                  <c:v>272.13910561162277</c:v>
                </c:pt>
                <c:pt idx="10">
                  <c:v>276.23327276522906</c:v>
                </c:pt>
                <c:pt idx="11">
                  <c:v>263.14756077290627</c:v>
                </c:pt>
                <c:pt idx="12">
                  <c:v>261.85934112503958</c:v>
                </c:pt>
                <c:pt idx="13">
                  <c:v>258.580128826791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4293.2885037982523</c:v>
                </c:pt>
                <c:pt idx="1">
                  <c:v>4321.4134322578375</c:v>
                </c:pt>
                <c:pt idx="2">
                  <c:v>4229.4448924139024</c:v>
                </c:pt>
                <c:pt idx="3">
                  <c:v>4297.9516961836089</c:v>
                </c:pt>
                <c:pt idx="4">
                  <c:v>4272.8569658271736</c:v>
                </c:pt>
                <c:pt idx="5">
                  <c:v>4209.2088376266884</c:v>
                </c:pt>
                <c:pt idx="6">
                  <c:v>4214.368554055106</c:v>
                </c:pt>
                <c:pt idx="7">
                  <c:v>4145.4120310579774</c:v>
                </c:pt>
                <c:pt idx="8">
                  <c:v>4073.8784818835857</c:v>
                </c:pt>
                <c:pt idx="9">
                  <c:v>3993.2274185953447</c:v>
                </c:pt>
                <c:pt idx="10">
                  <c:v>3904.3706652822939</c:v>
                </c:pt>
                <c:pt idx="11">
                  <c:v>3543.6045765426989</c:v>
                </c:pt>
                <c:pt idx="12">
                  <c:v>3528.6163936751368</c:v>
                </c:pt>
                <c:pt idx="13">
                  <c:v>3583.7600052287366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3026.3834241594759</c:v>
                </c:pt>
                <c:pt idx="1">
                  <c:v>3043.7529239918622</c:v>
                </c:pt>
                <c:pt idx="2">
                  <c:v>3538.399515333193</c:v>
                </c:pt>
                <c:pt idx="3">
                  <c:v>3795.112661378058</c:v>
                </c:pt>
                <c:pt idx="4">
                  <c:v>3762.6698585069089</c:v>
                </c:pt>
                <c:pt idx="5">
                  <c:v>3708.395198979933</c:v>
                </c:pt>
                <c:pt idx="6">
                  <c:v>3357.3320283355229</c:v>
                </c:pt>
                <c:pt idx="7">
                  <c:v>3142.7556245390392</c:v>
                </c:pt>
                <c:pt idx="8">
                  <c:v>3343.193943425083</c:v>
                </c:pt>
                <c:pt idx="9">
                  <c:v>3081.6804758557432</c:v>
                </c:pt>
                <c:pt idx="10">
                  <c:v>3015.2069859600401</c:v>
                </c:pt>
                <c:pt idx="11">
                  <c:v>2701.9122803122164</c:v>
                </c:pt>
                <c:pt idx="12">
                  <c:v>3018.8039347653926</c:v>
                </c:pt>
                <c:pt idx="13">
                  <c:v>2922.1688241629586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3463.598306264234</c:v>
                </c:pt>
                <c:pt idx="1">
                  <c:v>3377.9439175491648</c:v>
                </c:pt>
                <c:pt idx="2">
                  <c:v>3931.262069645099</c:v>
                </c:pt>
                <c:pt idx="3">
                  <c:v>4423.1450216419853</c:v>
                </c:pt>
                <c:pt idx="4">
                  <c:v>3817.4532233746281</c:v>
                </c:pt>
                <c:pt idx="5">
                  <c:v>3979.0330195712968</c:v>
                </c:pt>
                <c:pt idx="6">
                  <c:v>3914.5674066258462</c:v>
                </c:pt>
                <c:pt idx="7">
                  <c:v>2859.8828138082504</c:v>
                </c:pt>
                <c:pt idx="8">
                  <c:v>2650.7752062251279</c:v>
                </c:pt>
                <c:pt idx="9">
                  <c:v>2811.5580922936283</c:v>
                </c:pt>
                <c:pt idx="10">
                  <c:v>2814.7924484660052</c:v>
                </c:pt>
                <c:pt idx="11">
                  <c:v>2342.8395805122582</c:v>
                </c:pt>
                <c:pt idx="12">
                  <c:v>2569.8749753776251</c:v>
                </c:pt>
                <c:pt idx="13">
                  <c:v>2557.5324148205527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4699.4966792533669</c:v>
                </c:pt>
                <c:pt idx="1">
                  <c:v>4713.0122454921266</c:v>
                </c:pt>
                <c:pt idx="2">
                  <c:v>4860.0213353333447</c:v>
                </c:pt>
                <c:pt idx="3">
                  <c:v>5480.2935903418593</c:v>
                </c:pt>
                <c:pt idx="4">
                  <c:v>5105.8184328580237</c:v>
                </c:pt>
                <c:pt idx="5">
                  <c:v>5150.8118526948865</c:v>
                </c:pt>
                <c:pt idx="6">
                  <c:v>4560.6108782982665</c:v>
                </c:pt>
                <c:pt idx="7">
                  <c:v>4586.5273261648817</c:v>
                </c:pt>
                <c:pt idx="8">
                  <c:v>4618.108671452037</c:v>
                </c:pt>
                <c:pt idx="9">
                  <c:v>4822.9765204871974</c:v>
                </c:pt>
                <c:pt idx="10">
                  <c:v>4677.2312337973408</c:v>
                </c:pt>
                <c:pt idx="11">
                  <c:v>4245.9091723273032</c:v>
                </c:pt>
                <c:pt idx="12">
                  <c:v>4355.3561135978853</c:v>
                </c:pt>
                <c:pt idx="13">
                  <c:v>3854.8273734527124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5144.6559863351658</c:v>
                </c:pt>
                <c:pt idx="2">
                  <c:v>241.67602900732169</c:v>
                </c:pt>
                <c:pt idx="3">
                  <c:v>439.98181304780672</c:v>
                </c:pt>
                <c:pt idx="4">
                  <c:v>3273.2925656199932</c:v>
                </c:pt>
                <c:pt idx="5">
                  <c:v>3306.9586182219582</c:v>
                </c:pt>
                <c:pt idx="7">
                  <c:v>4397.9779096621805</c:v>
                </c:pt>
                <c:pt idx="8">
                  <c:v>123.770201658717</c:v>
                </c:pt>
                <c:pt idx="9">
                  <c:v>47.51280064806344</c:v>
                </c:pt>
                <c:pt idx="10">
                  <c:v>253.72421316488001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5826.3138283902945</c:v>
                </c:pt>
                <c:pt idx="4" formatCode="#,##0">
                  <c:v>3273.2925656199932</c:v>
                </c:pt>
                <c:pt idx="5" formatCode="#,##0">
                  <c:v>3306.9586182219582</c:v>
                </c:pt>
                <c:pt idx="6" formatCode="#,##0">
                  <c:v>4569.2609119689614</c:v>
                </c:pt>
                <c:pt idx="10" formatCode="#,##0">
                  <c:v>253.72421316488001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4647.3416818418127</c:v>
                </c:pt>
                <c:pt idx="2">
                  <c:v>178.73816639052509</c:v>
                </c:pt>
                <c:pt idx="3">
                  <c:v>279.73858462568569</c:v>
                </c:pt>
                <c:pt idx="4">
                  <c:v>3817.4532233746281</c:v>
                </c:pt>
                <c:pt idx="5">
                  <c:v>3762.6698585069089</c:v>
                </c:pt>
                <c:pt idx="7">
                  <c:v>4060.0005862912985</c:v>
                </c:pt>
                <c:pt idx="8">
                  <c:v>152.86069621465501</c:v>
                </c:pt>
                <c:pt idx="9">
                  <c:v>59.995683321220163</c:v>
                </c:pt>
                <c:pt idx="10">
                  <c:v>276.18765333418492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5105.8184328580237</c:v>
                </c:pt>
                <c:pt idx="4" formatCode="#,##0">
                  <c:v>3817.4532233746281</c:v>
                </c:pt>
                <c:pt idx="5" formatCode="#,##0">
                  <c:v>3762.6698585069089</c:v>
                </c:pt>
                <c:pt idx="6" formatCode="#,##0">
                  <c:v>4272.8569658271736</c:v>
                </c:pt>
                <c:pt idx="10" formatCode="#,##0">
                  <c:v>276.18765333418492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3385.6491104454617</c:v>
                </c:pt>
                <c:pt idx="2">
                  <c:v>171.57643011332368</c:v>
                </c:pt>
                <c:pt idx="3">
                  <c:v>297.60183289392711</c:v>
                </c:pt>
                <c:pt idx="4">
                  <c:v>2557.5324148205527</c:v>
                </c:pt>
                <c:pt idx="5">
                  <c:v>2922.1688241629586</c:v>
                </c:pt>
                <c:pt idx="7">
                  <c:v>3427.1417659239382</c:v>
                </c:pt>
                <c:pt idx="8">
                  <c:v>107.05957705637579</c:v>
                </c:pt>
                <c:pt idx="9">
                  <c:v>49.55866224842228</c:v>
                </c:pt>
                <c:pt idx="10">
                  <c:v>258.580128826791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3854.8273734527124</c:v>
                </c:pt>
                <c:pt idx="4">
                  <c:v>2557.5324148205527</c:v>
                </c:pt>
                <c:pt idx="5">
                  <c:v>2922.1688241629586</c:v>
                </c:pt>
                <c:pt idx="6">
                  <c:v>3583.7600052287366</c:v>
                </c:pt>
                <c:pt idx="10">
                  <c:v>258.580128826791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福島県</c:v>
                </c:pt>
              </c:strCache>
            </c:strRef>
          </c:cat>
          <c:val>
            <c:numRef>
              <c:f>①CO2排出量の現状把握!$AX$43:$AX$45</c:f>
              <c:numCache>
                <c:formatCode>0%</c:formatCode>
                <c:ptCount val="3"/>
                <c:pt idx="0">
                  <c:v>0.42072759503743129</c:v>
                </c:pt>
                <c:pt idx="1">
                  <c:v>0.29254502322329301</c:v>
                </c:pt>
                <c:pt idx="2">
                  <c:v>0.29254502322329301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福島県</c:v>
                </c:pt>
              </c:strCache>
            </c:strRef>
          </c:cat>
          <c:val>
            <c:numRef>
              <c:f>①CO2排出量の現状把握!$AY$43:$AY$45</c:f>
              <c:numCache>
                <c:formatCode>0%</c:formatCode>
                <c:ptCount val="3"/>
                <c:pt idx="0">
                  <c:v>0.19118662390594171</c:v>
                </c:pt>
                <c:pt idx="1">
                  <c:v>0.19409257722943307</c:v>
                </c:pt>
                <c:pt idx="2">
                  <c:v>0.19409257722943307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福島県</c:v>
                </c:pt>
              </c:strCache>
            </c:strRef>
          </c:cat>
          <c:val>
            <c:numRef>
              <c:f>①CO2排出量の現状把握!$AZ$43:$AZ$45</c:f>
              <c:numCache>
                <c:formatCode>0%</c:formatCode>
                <c:ptCount val="3"/>
                <c:pt idx="0">
                  <c:v>0.18034974026133399</c:v>
                </c:pt>
                <c:pt idx="1">
                  <c:v>0.22176503996375968</c:v>
                </c:pt>
                <c:pt idx="2">
                  <c:v>0.22176503996375968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福島県</c:v>
                </c:pt>
              </c:strCache>
            </c:strRef>
          </c:cat>
          <c:val>
            <c:numRef>
              <c:f>①CO2排出量の現状把握!$BA$43:$BA$45</c:f>
              <c:numCache>
                <c:formatCode>0%</c:formatCode>
                <c:ptCount val="3"/>
                <c:pt idx="0">
                  <c:v>0.19226168778726088</c:v>
                </c:pt>
                <c:pt idx="1">
                  <c:v>0.27197356778581316</c:v>
                </c:pt>
                <c:pt idx="2">
                  <c:v>0.27197356778581316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福島県</c:v>
                </c:pt>
              </c:strCache>
            </c:strRef>
          </c:cat>
          <c:val>
            <c:numRef>
              <c:f>①CO2排出量の現状把握!$BB$43:$BB$45</c:f>
              <c:numCache>
                <c:formatCode>0%</c:formatCode>
                <c:ptCount val="3"/>
                <c:pt idx="0">
                  <c:v>1.5474353008032191E-2</c:v>
                </c:pt>
                <c:pt idx="1">
                  <c:v>1.9623791797701268E-2</c:v>
                </c:pt>
                <c:pt idx="2">
                  <c:v>1.9623791797701268E-2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667221</c:v>
                </c:pt>
                <c:pt idx="1">
                  <c:v>667221</c:v>
                </c:pt>
                <c:pt idx="2">
                  <c:v>667221</c:v>
                </c:pt>
                <c:pt idx="3">
                  <c:v>667221</c:v>
                </c:pt>
                <c:pt idx="4">
                  <c:v>667221</c:v>
                </c:pt>
                <c:pt idx="5">
                  <c:v>622014</c:v>
                </c:pt>
                <c:pt idx="6">
                  <c:v>622014</c:v>
                </c:pt>
                <c:pt idx="7">
                  <c:v>622014</c:v>
                </c:pt>
                <c:pt idx="8">
                  <c:v>622014</c:v>
                </c:pt>
                <c:pt idx="9">
                  <c:v>622014</c:v>
                </c:pt>
                <c:pt idx="10">
                  <c:v>622014</c:v>
                </c:pt>
                <c:pt idx="11">
                  <c:v>619763</c:v>
                </c:pt>
                <c:pt idx="12">
                  <c:v>619763</c:v>
                </c:pt>
                <c:pt idx="13">
                  <c:v>619763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223.29955861638501</c:v>
                </c:pt>
                <c:pt idx="1">
                  <c:v>202.81751819113359</c:v>
                </c:pt>
                <c:pt idx="2">
                  <c:v>229.44995090681019</c:v>
                </c:pt>
                <c:pt idx="3">
                  <c:v>257.92549466395587</c:v>
                </c:pt>
                <c:pt idx="4">
                  <c:v>276.18765333418492</c:v>
                </c:pt>
                <c:pt idx="5">
                  <c:v>269.74409959746453</c:v>
                </c:pt>
                <c:pt idx="6">
                  <c:v>259.31729799789872</c:v>
                </c:pt>
                <c:pt idx="7">
                  <c:v>269.42214263161918</c:v>
                </c:pt>
                <c:pt idx="8">
                  <c:v>253.06726428330501</c:v>
                </c:pt>
                <c:pt idx="9">
                  <c:v>272.13910561162282</c:v>
                </c:pt>
                <c:pt idx="10">
                  <c:v>276.233272765229</c:v>
                </c:pt>
                <c:pt idx="11">
                  <c:v>263.14756077290627</c:v>
                </c:pt>
                <c:pt idx="12">
                  <c:v>261.85934112503958</c:v>
                </c:pt>
                <c:pt idx="13">
                  <c:v>258.580128826791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7677079</c:v>
                </c:pt>
                <c:pt idx="1">
                  <c:v>7859469</c:v>
                </c:pt>
                <c:pt idx="2">
                  <c:v>6597714</c:v>
                </c:pt>
                <c:pt idx="3">
                  <c:v>9795214</c:v>
                </c:pt>
                <c:pt idx="4">
                  <c:v>9945593</c:v>
                </c:pt>
                <c:pt idx="5">
                  <c:v>9637995</c:v>
                </c:pt>
                <c:pt idx="6">
                  <c:v>9577787</c:v>
                </c:pt>
                <c:pt idx="7">
                  <c:v>9516578.1851904709</c:v>
                </c:pt>
                <c:pt idx="8">
                  <c:v>9905935.9999999981</c:v>
                </c:pt>
                <c:pt idx="9">
                  <c:v>9495127</c:v>
                </c:pt>
                <c:pt idx="10">
                  <c:v>9537648</c:v>
                </c:pt>
                <c:pt idx="11">
                  <c:v>8719238.9999999981</c:v>
                </c:pt>
                <c:pt idx="12">
                  <c:v>9525698.9999999981</c:v>
                </c:pt>
                <c:pt idx="13">
                  <c:v>8629765.9999999981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2051626</c:v>
                </c:pt>
                <c:pt idx="1">
                  <c:v>2036146</c:v>
                </c:pt>
                <c:pt idx="2">
                  <c:v>1991865</c:v>
                </c:pt>
                <c:pt idx="3">
                  <c:v>1980259</c:v>
                </c:pt>
                <c:pt idx="4">
                  <c:v>1976096</c:v>
                </c:pt>
                <c:pt idx="5">
                  <c:v>1965386</c:v>
                </c:pt>
                <c:pt idx="6">
                  <c:v>1953699</c:v>
                </c:pt>
                <c:pt idx="7">
                  <c:v>1938559</c:v>
                </c:pt>
                <c:pt idx="8">
                  <c:v>1919680</c:v>
                </c:pt>
                <c:pt idx="9">
                  <c:v>1901053</c:v>
                </c:pt>
                <c:pt idx="10">
                  <c:v>1881981</c:v>
                </c:pt>
                <c:pt idx="11">
                  <c:v>1862777</c:v>
                </c:pt>
                <c:pt idx="12">
                  <c:v>1841244</c:v>
                </c:pt>
                <c:pt idx="13">
                  <c:v>1818581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1163125</c:v>
                </c:pt>
                <c:pt idx="1">
                  <c:v>1170424</c:v>
                </c:pt>
                <c:pt idx="2">
                  <c:v>1181086</c:v>
                </c:pt>
                <c:pt idx="3">
                  <c:v>1203861</c:v>
                </c:pt>
                <c:pt idx="4">
                  <c:v>1224589</c:v>
                </c:pt>
                <c:pt idx="5">
                  <c:v>1239425</c:v>
                </c:pt>
                <c:pt idx="6">
                  <c:v>1249313</c:v>
                </c:pt>
                <c:pt idx="7">
                  <c:v>1257740</c:v>
                </c:pt>
                <c:pt idx="8">
                  <c:v>1260357</c:v>
                </c:pt>
                <c:pt idx="9">
                  <c:v>1261570</c:v>
                </c:pt>
                <c:pt idx="10">
                  <c:v>1259624</c:v>
                </c:pt>
                <c:pt idx="11">
                  <c:v>1261523</c:v>
                </c:pt>
                <c:pt idx="12">
                  <c:v>1259379</c:v>
                </c:pt>
                <c:pt idx="13">
                  <c:v>1258713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368564</c:v>
                </c:pt>
                <c:pt idx="1">
                  <c:v>362652</c:v>
                </c:pt>
                <c:pt idx="2">
                  <c:v>358842</c:v>
                </c:pt>
                <c:pt idx="3">
                  <c:v>359190</c:v>
                </c:pt>
                <c:pt idx="4">
                  <c:v>364078</c:v>
                </c:pt>
                <c:pt idx="5">
                  <c:v>368740</c:v>
                </c:pt>
                <c:pt idx="6">
                  <c:v>371338</c:v>
                </c:pt>
                <c:pt idx="7">
                  <c:v>373399</c:v>
                </c:pt>
                <c:pt idx="8">
                  <c:v>368248</c:v>
                </c:pt>
                <c:pt idx="9">
                  <c:v>365619</c:v>
                </c:pt>
                <c:pt idx="10">
                  <c:v>357601</c:v>
                </c:pt>
                <c:pt idx="11">
                  <c:v>357356</c:v>
                </c:pt>
                <c:pt idx="12">
                  <c:v>355970</c:v>
                </c:pt>
                <c:pt idx="13">
                  <c:v>355386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749760</c:v>
                </c:pt>
                <c:pt idx="1">
                  <c:v>752754</c:v>
                </c:pt>
                <c:pt idx="2">
                  <c:v>747619</c:v>
                </c:pt>
                <c:pt idx="3">
                  <c:v>754115</c:v>
                </c:pt>
                <c:pt idx="4">
                  <c:v>760145</c:v>
                </c:pt>
                <c:pt idx="5">
                  <c:v>767059</c:v>
                </c:pt>
                <c:pt idx="6">
                  <c:v>774515</c:v>
                </c:pt>
                <c:pt idx="7">
                  <c:v>779244</c:v>
                </c:pt>
                <c:pt idx="8">
                  <c:v>781157</c:v>
                </c:pt>
                <c:pt idx="9">
                  <c:v>784465</c:v>
                </c:pt>
                <c:pt idx="10">
                  <c:v>788304</c:v>
                </c:pt>
                <c:pt idx="11">
                  <c:v>792044</c:v>
                </c:pt>
                <c:pt idx="12">
                  <c:v>794140</c:v>
                </c:pt>
                <c:pt idx="13">
                  <c:v>796575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9180</c:v>
                </c:pt>
                <c:pt idx="1">
                  <c:v>9180</c:v>
                </c:pt>
                <c:pt idx="2">
                  <c:v>9180</c:v>
                </c:pt>
                <c:pt idx="3">
                  <c:v>9180</c:v>
                </c:pt>
                <c:pt idx="4">
                  <c:v>9180</c:v>
                </c:pt>
                <c:pt idx="5">
                  <c:v>7519</c:v>
                </c:pt>
                <c:pt idx="6">
                  <c:v>7519</c:v>
                </c:pt>
                <c:pt idx="7">
                  <c:v>7519</c:v>
                </c:pt>
                <c:pt idx="8">
                  <c:v>7519</c:v>
                </c:pt>
                <c:pt idx="9">
                  <c:v>7519</c:v>
                </c:pt>
                <c:pt idx="10">
                  <c:v>7519</c:v>
                </c:pt>
                <c:pt idx="11">
                  <c:v>9936</c:v>
                </c:pt>
                <c:pt idx="12">
                  <c:v>9936</c:v>
                </c:pt>
                <c:pt idx="13">
                  <c:v>9936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84017</c:v>
                </c:pt>
                <c:pt idx="1">
                  <c:v>84017</c:v>
                </c:pt>
                <c:pt idx="2">
                  <c:v>84017</c:v>
                </c:pt>
                <c:pt idx="3">
                  <c:v>84017</c:v>
                </c:pt>
                <c:pt idx="4">
                  <c:v>84017</c:v>
                </c:pt>
                <c:pt idx="5">
                  <c:v>77727</c:v>
                </c:pt>
                <c:pt idx="6">
                  <c:v>77727</c:v>
                </c:pt>
                <c:pt idx="7">
                  <c:v>77727</c:v>
                </c:pt>
                <c:pt idx="8">
                  <c:v>77727</c:v>
                </c:pt>
                <c:pt idx="9">
                  <c:v>77727</c:v>
                </c:pt>
                <c:pt idx="10">
                  <c:v>77727</c:v>
                </c:pt>
                <c:pt idx="11">
                  <c:v>79910</c:v>
                </c:pt>
                <c:pt idx="12">
                  <c:v>79910</c:v>
                </c:pt>
                <c:pt idx="13">
                  <c:v>79910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47242.683199999999</c:v>
                </c:pt>
                <c:pt idx="1">
                  <c:v>50953.519800000002</c:v>
                </c:pt>
                <c:pt idx="2">
                  <c:v>43206.573199999999</c:v>
                </c:pt>
                <c:pt idx="3">
                  <c:v>45523.101999999999</c:v>
                </c:pt>
                <c:pt idx="4">
                  <c:v>47623.249000000003</c:v>
                </c:pt>
                <c:pt idx="5">
                  <c:v>50985.645799999998</c:v>
                </c:pt>
                <c:pt idx="6">
                  <c:v>49154.19</c:v>
                </c:pt>
                <c:pt idx="7">
                  <c:v>48278.422200000001</c:v>
                </c:pt>
                <c:pt idx="8">
                  <c:v>51201.777399999999</c:v>
                </c:pt>
                <c:pt idx="9">
                  <c:v>52461.8321</c:v>
                </c:pt>
                <c:pt idx="10">
                  <c:v>50880.935400000002</c:v>
                </c:pt>
                <c:pt idx="11">
                  <c:v>47669.852299999999</c:v>
                </c:pt>
                <c:pt idx="12">
                  <c:v>51627.399100000002</c:v>
                </c:pt>
                <c:pt idx="13">
                  <c:v>54993.513099999996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5.7809999999999997</c:v>
                </c:pt>
                <c:pt idx="5">
                  <c:v>7.78</c:v>
                </c:pt>
                <c:pt idx="6">
                  <c:v>6.907</c:v>
                </c:pt>
                <c:pt idx="7">
                  <c:v>6.3090000000000002</c:v>
                </c:pt>
                <c:pt idx="8">
                  <c:v>5.7939999999999996</c:v>
                </c:pt>
                <c:pt idx="9">
                  <c:v>4.923</c:v>
                </c:pt>
                <c:pt idx="10">
                  <c:v>5.8360000000000003</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7.2489999999999997</c:v>
                </c:pt>
                <c:pt idx="1">
                  <c:v>6.5229999999999997</c:v>
                </c:pt>
                <c:pt idx="2">
                  <c:v>3.4340000000000002</c:v>
                </c:pt>
                <c:pt idx="3">
                  <c:v>0</c:v>
                </c:pt>
                <c:pt idx="4">
                  <c:v>7.5720000000000001</c:v>
                </c:pt>
                <c:pt idx="5">
                  <c:v>10.952</c:v>
                </c:pt>
                <c:pt idx="6">
                  <c:v>12.916</c:v>
                </c:pt>
                <c:pt idx="7">
                  <c:v>11.666</c:v>
                </c:pt>
                <c:pt idx="8">
                  <c:v>16.158000000000001</c:v>
                </c:pt>
                <c:pt idx="9">
                  <c:v>20.623999999999999</c:v>
                </c:pt>
                <c:pt idx="10">
                  <c:v>17.439</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39.984999999999999</c:v>
                </c:pt>
                <c:pt idx="1">
                  <c:v>33.014000000000003</c:v>
                </c:pt>
                <c:pt idx="2">
                  <c:v>29.789000000000001</c:v>
                </c:pt>
                <c:pt idx="3">
                  <c:v>0</c:v>
                </c:pt>
                <c:pt idx="4">
                  <c:v>56.92</c:v>
                </c:pt>
                <c:pt idx="5">
                  <c:v>75.153999999999996</c:v>
                </c:pt>
                <c:pt idx="6">
                  <c:v>74.561999999999998</c:v>
                </c:pt>
                <c:pt idx="7">
                  <c:v>75.055000000000007</c:v>
                </c:pt>
                <c:pt idx="8">
                  <c:v>69.069999999999993</c:v>
                </c:pt>
                <c:pt idx="9">
                  <c:v>68.230999999999995</c:v>
                </c:pt>
                <c:pt idx="10">
                  <c:v>79.561999999999998</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3.6859999999999999</c:v>
                </c:pt>
                <c:pt idx="8">
                  <c:v>4.4539999999999997</c:v>
                </c:pt>
                <c:pt idx="9">
                  <c:v>4.9960000000000004</c:v>
                </c:pt>
                <c:pt idx="10">
                  <c:v>7.0750000000000002</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103.173</c:v>
                </c:pt>
                <c:pt idx="1">
                  <c:v>76.004000000000005</c:v>
                </c:pt>
                <c:pt idx="2">
                  <c:v>111.107</c:v>
                </c:pt>
                <c:pt idx="3">
                  <c:v>107.136</c:v>
                </c:pt>
                <c:pt idx="4">
                  <c:v>85.832999999999998</c:v>
                </c:pt>
                <c:pt idx="5">
                  <c:v>185.36</c:v>
                </c:pt>
                <c:pt idx="6">
                  <c:v>170.547</c:v>
                </c:pt>
                <c:pt idx="7">
                  <c:v>196.1</c:v>
                </c:pt>
                <c:pt idx="8">
                  <c:v>193.42599999999999</c:v>
                </c:pt>
                <c:pt idx="9">
                  <c:v>177.49799999999999</c:v>
                </c:pt>
                <c:pt idx="10">
                  <c:v>179.029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4.2949999999999999</c:v>
                </c:pt>
                <c:pt idx="1">
                  <c:v>0</c:v>
                </c:pt>
                <c:pt idx="2">
                  <c:v>2E-3</c:v>
                </c:pt>
                <c:pt idx="3">
                  <c:v>0.01</c:v>
                </c:pt>
                <c:pt idx="4">
                  <c:v>0.01</c:v>
                </c:pt>
                <c:pt idx="5">
                  <c:v>6.1440000000000001</c:v>
                </c:pt>
                <c:pt idx="6">
                  <c:v>135.93899999999999</c:v>
                </c:pt>
                <c:pt idx="7">
                  <c:v>43.588000000000001</c:v>
                </c:pt>
                <c:pt idx="8">
                  <c:v>40.567999999999998</c:v>
                </c:pt>
                <c:pt idx="9">
                  <c:v>10.305</c:v>
                </c:pt>
                <c:pt idx="10">
                  <c:v>9.31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620.90100000000007</c:v>
                </c:pt>
                <c:pt idx="1">
                  <c:v>573.51900000000001</c:v>
                </c:pt>
                <c:pt idx="2">
                  <c:v>651.31299999999999</c:v>
                </c:pt>
                <c:pt idx="3">
                  <c:v>763.26</c:v>
                </c:pt>
                <c:pt idx="4">
                  <c:v>634.29099999999994</c:v>
                </c:pt>
                <c:pt idx="5">
                  <c:v>753.52700000000004</c:v>
                </c:pt>
                <c:pt idx="6">
                  <c:v>856.89200000000005</c:v>
                </c:pt>
                <c:pt idx="7">
                  <c:v>836.15200000000004</c:v>
                </c:pt>
                <c:pt idx="8">
                  <c:v>814.875</c:v>
                </c:pt>
                <c:pt idx="9">
                  <c:v>883.73099999999999</c:v>
                </c:pt>
                <c:pt idx="10">
                  <c:v>935.02500000000009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5950.9260000000004</c:v>
                </c:pt>
                <c:pt idx="1">
                  <c:v>6749.7560000000003</c:v>
                </c:pt>
                <c:pt idx="2">
                  <c:v>7680.5313999999998</c:v>
                </c:pt>
                <c:pt idx="3">
                  <c:v>7449.6329999999998</c:v>
                </c:pt>
                <c:pt idx="4">
                  <c:v>7277.433</c:v>
                </c:pt>
                <c:pt idx="5">
                  <c:v>7045.2969999999996</c:v>
                </c:pt>
                <c:pt idx="6">
                  <c:v>7375.3729999999996</c:v>
                </c:pt>
                <c:pt idx="7">
                  <c:v>7395.8029999999999</c:v>
                </c:pt>
                <c:pt idx="8">
                  <c:v>7165.8239999999996</c:v>
                </c:pt>
                <c:pt idx="9">
                  <c:v>7609.0050000000001</c:v>
                </c:pt>
                <c:pt idx="10">
                  <c:v>6693.9889999999996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1122.56</c:v>
                </c:pt>
                <c:pt idx="1">
                  <c:v>2163.2669999999998</c:v>
                </c:pt>
                <c:pt idx="2">
                  <c:v>2876.7840000000001</c:v>
                </c:pt>
                <c:pt idx="3">
                  <c:v>2717.306</c:v>
                </c:pt>
                <c:pt idx="4">
                  <c:v>2603.931</c:v>
                </c:pt>
                <c:pt idx="5">
                  <c:v>2583.8510000000001</c:v>
                </c:pt>
                <c:pt idx="6">
                  <c:v>2800.7289999999998</c:v>
                </c:pt>
                <c:pt idx="7">
                  <c:v>2703.9989999999998</c:v>
                </c:pt>
                <c:pt idx="8">
                  <c:v>2587.2719999999999</c:v>
                </c:pt>
                <c:pt idx="9">
                  <c:v>3254.154</c:v>
                </c:pt>
                <c:pt idx="10">
                  <c:v>2257.0880000000002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1333.1510000000001</c:v>
                </c:pt>
                <c:pt idx="1">
                  <c:v>625.04300000000001</c:v>
                </c:pt>
                <c:pt idx="2">
                  <c:v>647.44839999999999</c:v>
                </c:pt>
                <c:pt idx="3">
                  <c:v>761.67299999999989</c:v>
                </c:pt>
                <c:pt idx="4">
                  <c:v>618.173</c:v>
                </c:pt>
                <c:pt idx="5">
                  <c:v>730.05</c:v>
                </c:pt>
                <c:pt idx="6">
                  <c:v>860.30700000000013</c:v>
                </c:pt>
                <c:pt idx="7">
                  <c:v>933.63900000000012</c:v>
                </c:pt>
                <c:pt idx="8">
                  <c:v>910.77199999999982</c:v>
                </c:pt>
                <c:pt idx="9">
                  <c:v>984.904</c:v>
                </c:pt>
                <c:pt idx="10">
                  <c:v>969.86099999999999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6.47</c:v>
                </c:pt>
                <c:pt idx="1">
                  <c:v>6.1079999999999997</c:v>
                </c:pt>
                <c:pt idx="2">
                  <c:v>6.7329999999999997</c:v>
                </c:pt>
                <c:pt idx="3">
                  <c:v>8.7430000000000003</c:v>
                </c:pt>
                <c:pt idx="4">
                  <c:v>8.9540000000000006</c:v>
                </c:pt>
                <c:pt idx="5">
                  <c:v>8.9510000000000005</c:v>
                </c:pt>
                <c:pt idx="6">
                  <c:v>10.372</c:v>
                </c:pt>
                <c:pt idx="7">
                  <c:v>8.4499999999999993</c:v>
                </c:pt>
                <c:pt idx="8">
                  <c:v>6.3579999999999997</c:v>
                </c:pt>
                <c:pt idx="9">
                  <c:v>6.6639999999999997</c:v>
                </c:pt>
                <c:pt idx="10">
                  <c:v>10.023</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30.2</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4264.348</c:v>
                </c:pt>
                <c:pt idx="1">
                  <c:v>4644.3980000000001</c:v>
                </c:pt>
                <c:pt idx="2">
                  <c:v>4945.2110000000002</c:v>
                </c:pt>
                <c:pt idx="3">
                  <c:v>4832.317</c:v>
                </c:pt>
                <c:pt idx="4">
                  <c:v>4836.7820000000002</c:v>
                </c:pt>
                <c:pt idx="5">
                  <c:v>4761.3620000000001</c:v>
                </c:pt>
                <c:pt idx="6">
                  <c:v>4961.7280000000001</c:v>
                </c:pt>
                <c:pt idx="7">
                  <c:v>4922.2709999999997</c:v>
                </c:pt>
                <c:pt idx="8">
                  <c:v>4775.567</c:v>
                </c:pt>
                <c:pt idx="9">
                  <c:v>4533.5910000000003</c:v>
                </c:pt>
                <c:pt idx="10">
                  <c:v>4690.2929999999997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3931.262069645099</c:v>
                </c:pt>
                <c:pt idx="1">
                  <c:v>4423.1450216419853</c:v>
                </c:pt>
                <c:pt idx="2">
                  <c:v>3817.4532233746281</c:v>
                </c:pt>
                <c:pt idx="3">
                  <c:v>3979.0330195712968</c:v>
                </c:pt>
                <c:pt idx="4">
                  <c:v>3914.5674066258462</c:v>
                </c:pt>
                <c:pt idx="5">
                  <c:v>2859.8828138082504</c:v>
                </c:pt>
                <c:pt idx="6">
                  <c:v>2650.7752062251279</c:v>
                </c:pt>
                <c:pt idx="7">
                  <c:v>2811.5580922936283</c:v>
                </c:pt>
                <c:pt idx="8">
                  <c:v>2814.7924484660052</c:v>
                </c:pt>
                <c:pt idx="9">
                  <c:v>2342.8395805122582</c:v>
                </c:pt>
                <c:pt idx="10">
                  <c:v>2569.8749753776251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4860.0213353333447</c:v>
                </c:pt>
                <c:pt idx="1">
                  <c:v>5480.2935903418593</c:v>
                </c:pt>
                <c:pt idx="2">
                  <c:v>5105.8184328580237</c:v>
                </c:pt>
                <c:pt idx="3">
                  <c:v>5150.8118526948865</c:v>
                </c:pt>
                <c:pt idx="4">
                  <c:v>4560.6108782982665</c:v>
                </c:pt>
                <c:pt idx="5">
                  <c:v>4586.5273261648817</c:v>
                </c:pt>
                <c:pt idx="6">
                  <c:v>4618.108671452037</c:v>
                </c:pt>
                <c:pt idx="7">
                  <c:v>4822.9765204871974</c:v>
                </c:pt>
                <c:pt idx="8">
                  <c:v>4677.2312337973408</c:v>
                </c:pt>
                <c:pt idx="9">
                  <c:v>4245.9091723273032</c:v>
                </c:pt>
                <c:pt idx="10">
                  <c:v>4355.3561135978853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0.87876527803495097</c:v>
                </c:pt>
                <c:pt idx="1">
                  <c:v>0.84858701880420662</c:v>
                </c:pt>
                <c:pt idx="2">
                  <c:v>0.96986292503709526</c:v>
                </c:pt>
                <c:pt idx="3">
                  <c:v>0.93986348918320028</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0.33911527046080459</c:v>
                </c:pt>
                <c:pt idx="1">
                  <c:v>0.14131189389941548</c:v>
                </c:pt>
                <c:pt idx="2">
                  <c:v>0.16960218295161078</c:v>
                </c:pt>
                <c:pt idx="3">
                  <c:v>0.19142163341033619</c:v>
                </c:pt>
                <c:pt idx="4">
                  <c:v>0.15791604429998385</c:v>
                </c:pt>
                <c:pt idx="5">
                  <c:v>0.25527269735498626</c:v>
                </c:pt>
                <c:pt idx="6">
                  <c:v>0.32454921035161327</c:v>
                </c:pt>
                <c:pt idx="7">
                  <c:v>0.33207174433246406</c:v>
                </c:pt>
                <c:pt idx="8">
                  <c:v>0.32356630788047935</c:v>
                </c:pt>
                <c:pt idx="9">
                  <c:v>0.42038900494614845</c:v>
                </c:pt>
                <c:pt idx="10">
                  <c:v>0.37739618047274293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4690.2929999999997</c:v>
                </c:pt>
                <c:pt idx="2">
                  <c:v>0</c:v>
                </c:pt>
                <c:pt idx="3">
                  <c:v>10.023</c:v>
                </c:pt>
                <c:pt idx="4">
                  <c:v>969.86099999999999</c:v>
                </c:pt>
                <c:pt idx="5">
                  <c:v>2257.0880000000002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4700.3159999999998</c:v>
                </c:pt>
                <c:pt idx="4" formatCode="#,##0">
                  <c:v>969.86099999999999</c:v>
                </c:pt>
                <c:pt idx="5" formatCode="#,##0">
                  <c:v>2257.0880000000002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14：パルプ・紙・紙加工品製造業(N=9)</c:v>
                </c:pt>
                <c:pt idx="1">
                  <c:v>16：化学工業(N=39)</c:v>
                </c:pt>
                <c:pt idx="2">
                  <c:v>17：石油製品・石炭製品製造業(N=0)</c:v>
                </c:pt>
                <c:pt idx="3">
                  <c:v>21：窯業・土石製品製造業(N=21)</c:v>
                </c:pt>
                <c:pt idx="4">
                  <c:v>22：鉄鋼業(N=7)</c:v>
                </c:pt>
                <c:pt idx="5">
                  <c:v>9：食料品製造業(N=15)</c:v>
                </c:pt>
                <c:pt idx="6">
                  <c:v>10：飲料・たばこ・飼料製造業(N=1)</c:v>
                </c:pt>
                <c:pt idx="7">
                  <c:v>11：繊維工業(N=1)</c:v>
                </c:pt>
                <c:pt idx="8">
                  <c:v>12：木材・木製品製造業(N=2)</c:v>
                </c:pt>
                <c:pt idx="9">
                  <c:v>13：家具・装備品製造業(N=1)</c:v>
                </c:pt>
                <c:pt idx="10">
                  <c:v>15：印刷・同関連業(N=2)</c:v>
                </c:pt>
                <c:pt idx="11">
                  <c:v>18：プラスチック製品製造業(N=18)</c:v>
                </c:pt>
                <c:pt idx="12">
                  <c:v>19：ゴム製品製造業(N=11)</c:v>
                </c:pt>
                <c:pt idx="13">
                  <c:v>20：なめし革・同製品・毛皮製造業(N=0)</c:v>
                </c:pt>
                <c:pt idx="14">
                  <c:v>23：非鉄金属製造業(N=10)</c:v>
                </c:pt>
                <c:pt idx="15">
                  <c:v>24：金属製品製造業(N=8)</c:v>
                </c:pt>
                <c:pt idx="16">
                  <c:v>25：はん用機械器具製造業(N=5)</c:v>
                </c:pt>
                <c:pt idx="17">
                  <c:v>26：生産用機械器具製造業(N=2)</c:v>
                </c:pt>
                <c:pt idx="18">
                  <c:v>27：業務用機械器具製造業(N=6)</c:v>
                </c:pt>
                <c:pt idx="19">
                  <c:v>28：電子部品等製造業(N=23)</c:v>
                </c:pt>
                <c:pt idx="20">
                  <c:v>29：電気機械器具製造業(N=6)</c:v>
                </c:pt>
                <c:pt idx="21">
                  <c:v>30：情報通信機械器具製造業(N=5)</c:v>
                </c:pt>
                <c:pt idx="22">
                  <c:v>31：輸送用機械器具製造業(N=29)</c:v>
                </c:pt>
                <c:pt idx="23">
                  <c:v>32：その他の製造業(N=3)</c:v>
                </c:pt>
                <c:pt idx="24">
                  <c:v>F：電気・ガス・熱供給・水道業(N=7)</c:v>
                </c:pt>
                <c:pt idx="25">
                  <c:v>G：情報通信業(N=3)</c:v>
                </c:pt>
                <c:pt idx="26">
                  <c:v>H：運輸業，郵便業(N=1)</c:v>
                </c:pt>
                <c:pt idx="27">
                  <c:v>I：卸売業，小売業(N=2)</c:v>
                </c:pt>
                <c:pt idx="28">
                  <c:v>J：金融業，保険業(N=1)</c:v>
                </c:pt>
                <c:pt idx="29">
                  <c:v>K：不動産業，物品賃貸業(N=2)</c:v>
                </c:pt>
                <c:pt idx="30">
                  <c:v>L：学術研究,専門･技術ｻｰﾋﾞｽ業(N=0)</c:v>
                </c:pt>
                <c:pt idx="31">
                  <c:v>M：宿泊業，飲食サービス業(N=5)</c:v>
                </c:pt>
                <c:pt idx="32">
                  <c:v>N：生活関連ｻｰﾋﾞｽ業,娯楽業(N=4)</c:v>
                </c:pt>
                <c:pt idx="33">
                  <c:v>O：教育，学習支援業(N=6)</c:v>
                </c:pt>
                <c:pt idx="34">
                  <c:v>P：医療，福祉(N=7)</c:v>
                </c:pt>
                <c:pt idx="35">
                  <c:v>Q：複合サービス事業(N=0)</c:v>
                </c:pt>
                <c:pt idx="36">
                  <c:v>R：ｻｰﾋﾞｽ業(他に分類されない)(N=19)</c:v>
                </c:pt>
                <c:pt idx="37">
                  <c:v>S：公務(N=4)</c:v>
                </c:pt>
                <c:pt idx="38">
                  <c:v>石油精製業・コークス製造業(N=0)</c:v>
                </c:pt>
                <c:pt idx="39">
                  <c:v>発電所・変電所(N=10)</c:v>
                </c:pt>
                <c:pt idx="40">
                  <c:v>ガス製造工場(N=1)</c:v>
                </c:pt>
                <c:pt idx="41">
                  <c:v>熱供給業(N=0)</c:v>
                </c:pt>
              </c:strCache>
            </c:strRef>
          </c:cat>
          <c:val>
            <c:numRef>
              <c:f>③特定事業所の現状把握!$BF$16:$BF$57</c:f>
              <c:numCache>
                <c:formatCode>[=0]#,##0;[&lt;1]0.00;#,##0</c:formatCode>
                <c:ptCount val="42"/>
                <c:pt idx="0">
                  <c:v>683.54399999999998</c:v>
                </c:pt>
                <c:pt idx="1">
                  <c:v>874.45</c:v>
                </c:pt>
                <c:pt idx="2">
                  <c:v>0</c:v>
                </c:pt>
                <c:pt idx="3">
                  <c:v>411.24</c:v>
                </c:pt>
                <c:pt idx="4">
                  <c:v>85.710999999999999</c:v>
                </c:pt>
                <c:pt idx="5">
                  <c:v>84.234999999999999</c:v>
                </c:pt>
                <c:pt idx="6">
                  <c:v>23.079000000000001</c:v>
                </c:pt>
                <c:pt idx="7">
                  <c:v>7.4029999999999996</c:v>
                </c:pt>
                <c:pt idx="8">
                  <c:v>14.679</c:v>
                </c:pt>
                <c:pt idx="9">
                  <c:v>6.6539999999999999</c:v>
                </c:pt>
                <c:pt idx="10">
                  <c:v>58.960999999999999</c:v>
                </c:pt>
                <c:pt idx="11">
                  <c:v>115.169</c:v>
                </c:pt>
                <c:pt idx="12">
                  <c:v>168.86799999999999</c:v>
                </c:pt>
                <c:pt idx="13">
                  <c:v>0</c:v>
                </c:pt>
                <c:pt idx="14">
                  <c:v>696.64</c:v>
                </c:pt>
                <c:pt idx="15">
                  <c:v>57.753999999999998</c:v>
                </c:pt>
                <c:pt idx="16">
                  <c:v>48.280999999999999</c:v>
                </c:pt>
                <c:pt idx="17">
                  <c:v>8.2929999999999993</c:v>
                </c:pt>
                <c:pt idx="18">
                  <c:v>50.848999999999997</c:v>
                </c:pt>
                <c:pt idx="19">
                  <c:v>754.553</c:v>
                </c:pt>
                <c:pt idx="20">
                  <c:v>100.209</c:v>
                </c:pt>
                <c:pt idx="21">
                  <c:v>35.247</c:v>
                </c:pt>
                <c:pt idx="22">
                  <c:v>393.06</c:v>
                </c:pt>
                <c:pt idx="23">
                  <c:v>11.414</c:v>
                </c:pt>
                <c:pt idx="24">
                  <c:v>174.33099999999999</c:v>
                </c:pt>
                <c:pt idx="25">
                  <c:v>50.716000000000001</c:v>
                </c:pt>
                <c:pt idx="26">
                  <c:v>15.695</c:v>
                </c:pt>
                <c:pt idx="27">
                  <c:v>5.3449999999999998</c:v>
                </c:pt>
                <c:pt idx="28">
                  <c:v>2.7519999999999998</c:v>
                </c:pt>
                <c:pt idx="29">
                  <c:v>6.3609999999999998</c:v>
                </c:pt>
                <c:pt idx="30">
                  <c:v>0</c:v>
                </c:pt>
                <c:pt idx="31">
                  <c:v>15.997</c:v>
                </c:pt>
                <c:pt idx="32">
                  <c:v>21.919</c:v>
                </c:pt>
                <c:pt idx="33">
                  <c:v>55.451000000000001</c:v>
                </c:pt>
                <c:pt idx="34">
                  <c:v>37.622999999999998</c:v>
                </c:pt>
                <c:pt idx="35">
                  <c:v>0</c:v>
                </c:pt>
                <c:pt idx="36">
                  <c:v>574.01199999999994</c:v>
                </c:pt>
                <c:pt idx="37">
                  <c:v>9.6590000000000007</c:v>
                </c:pt>
                <c:pt idx="38">
                  <c:v>0</c:v>
                </c:pt>
                <c:pt idx="39">
                  <c:v>2228.6019999999999</c:v>
                </c:pt>
                <c:pt idx="40">
                  <c:v>28.486000000000001</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6693.9889999999996</c:v>
                </c:pt>
                <c:pt idx="2" formatCode="#,##0_);[Red]\(#,##0\)">
                  <c:v>553.86500000000001</c:v>
                </c:pt>
                <c:pt idx="3" formatCode="#,##0_);[Red]\(#,##0\)">
                  <c:v>381.16</c:v>
                </c:pt>
                <c:pt idx="4" formatCode="#,##0_);[Red]\(#,##0\)">
                  <c:v>9.31</c:v>
                </c:pt>
                <c:pt idx="5" formatCode="#,##0_);[Red]\(#,##0\)">
                  <c:v>179.029</c:v>
                </c:pt>
                <c:pt idx="6" formatCode="#,##0_);[Red]\(#,##0\)">
                  <c:v>7.0750000000000002</c:v>
                </c:pt>
                <c:pt idx="7" formatCode="#,##0_);[Red]\(#,##0\)">
                  <c:v>79.561999999999998</c:v>
                </c:pt>
                <c:pt idx="8" formatCode="#,##0_);[Red]\(#,##0\)">
                  <c:v>17.439</c:v>
                </c:pt>
                <c:pt idx="9" formatCode="#,##0_);[Red]\(#,##0\)">
                  <c:v>5.8360000000000003</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6693.9889999999996</c:v>
                </c:pt>
                <c:pt idx="1">
                  <c:v>935.02500000000009</c:v>
                </c:pt>
                <c:pt idx="4" formatCode="#,##0_);[Red]\(#,##0\)">
                  <c:v>9.31</c:v>
                </c:pt>
                <c:pt idx="5" formatCode="#,##0_);[Red]\(#,##0\)">
                  <c:v>179.029</c:v>
                </c:pt>
                <c:pt idx="6" formatCode="#,##0_);[Red]\(#,##0\)">
                  <c:v>7.0750000000000002</c:v>
                </c:pt>
                <c:pt idx="7" formatCode="#,##0_);[Red]\(#,##0\)">
                  <c:v>79.561999999999998</c:v>
                </c:pt>
                <c:pt idx="8" formatCode="#,##0_);[Red]\(#,##0\)">
                  <c:v>17.439</c:v>
                </c:pt>
                <c:pt idx="9" formatCode="#,##0_);[Red]\(#,##0\)">
                  <c:v>5.8360000000000003</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福島県</c:v>
                </c:pt>
              </c:strCache>
            </c:strRef>
          </c:tx>
          <c:spPr>
            <a:solidFill>
              <a:srgbClr val="FF0066"/>
            </a:solidFill>
            <a:ln>
              <a:noFill/>
            </a:ln>
          </c:spPr>
          <c:invertIfNegative val="0"/>
          <c:cat>
            <c:strRef>
              <c:f>③特定事業所の現状把握!$BD$21:$BD$39</c:f>
              <c:strCache>
                <c:ptCount val="19"/>
                <c:pt idx="0">
                  <c:v>9：食料品製造業(N=15)</c:v>
                </c:pt>
                <c:pt idx="1">
                  <c:v>10：飲料・たばこ・飼料製造業(N=1)</c:v>
                </c:pt>
                <c:pt idx="2">
                  <c:v>11：繊維工業(N=1)</c:v>
                </c:pt>
                <c:pt idx="3">
                  <c:v>12：木材・木製品製造業(N=2)</c:v>
                </c:pt>
                <c:pt idx="4">
                  <c:v>13：家具・装備品製造業(N=1)</c:v>
                </c:pt>
                <c:pt idx="5">
                  <c:v>15：印刷・同関連業(N=2)</c:v>
                </c:pt>
                <c:pt idx="6">
                  <c:v>18：プラスチック製品製造業(N=18)</c:v>
                </c:pt>
                <c:pt idx="7">
                  <c:v>19：ゴム製品製造業(N=11)</c:v>
                </c:pt>
                <c:pt idx="8">
                  <c:v>20：なめし革・同製品・毛皮製造業(N=0)</c:v>
                </c:pt>
                <c:pt idx="9">
                  <c:v>23：非鉄金属製造業(N=10)</c:v>
                </c:pt>
                <c:pt idx="10">
                  <c:v>24：金属製品製造業(N=8)</c:v>
                </c:pt>
                <c:pt idx="11">
                  <c:v>25：はん用機械器具製造業(N=5)</c:v>
                </c:pt>
                <c:pt idx="12">
                  <c:v>26：生産用機械器具製造業(N=2)</c:v>
                </c:pt>
                <c:pt idx="13">
                  <c:v>27：業務用機械器具製造業(N=6)</c:v>
                </c:pt>
                <c:pt idx="14">
                  <c:v>28：電子部品等製造業(N=23)</c:v>
                </c:pt>
                <c:pt idx="15">
                  <c:v>29：電気機械器具製造業(N=6)</c:v>
                </c:pt>
                <c:pt idx="16">
                  <c:v>30：情報通信機械器具製造業(N=5)</c:v>
                </c:pt>
                <c:pt idx="17">
                  <c:v>31：輸送用機械器具製造業(N=29)</c:v>
                </c:pt>
                <c:pt idx="18">
                  <c:v>32：その他の製造業(N=3)</c:v>
                </c:pt>
              </c:strCache>
            </c:strRef>
          </c:cat>
          <c:val>
            <c:numRef>
              <c:f>③特定事業所の現状把握!$BG$21:$BG$39</c:f>
              <c:numCache>
                <c:formatCode>[=0]#,##0;[&lt;1]0.00;#,##0</c:formatCode>
                <c:ptCount val="19"/>
                <c:pt idx="0">
                  <c:v>5.6156666666666668</c:v>
                </c:pt>
                <c:pt idx="1">
                  <c:v>23.079000000000001</c:v>
                </c:pt>
                <c:pt idx="2">
                  <c:v>7.4029999999999996</c:v>
                </c:pt>
                <c:pt idx="3">
                  <c:v>7.3395000000000001</c:v>
                </c:pt>
                <c:pt idx="4">
                  <c:v>6.6539999999999999</c:v>
                </c:pt>
                <c:pt idx="5">
                  <c:v>29.480499999999999</c:v>
                </c:pt>
                <c:pt idx="6">
                  <c:v>6.3982777777777775</c:v>
                </c:pt>
                <c:pt idx="7">
                  <c:v>15.351636363636363</c:v>
                </c:pt>
                <c:pt idx="8">
                  <c:v>0</c:v>
                </c:pt>
                <c:pt idx="9">
                  <c:v>69.664000000000001</c:v>
                </c:pt>
                <c:pt idx="10">
                  <c:v>7.2192499999999997</c:v>
                </c:pt>
                <c:pt idx="11">
                  <c:v>9.6562000000000001</c:v>
                </c:pt>
                <c:pt idx="12">
                  <c:v>4.1464999999999996</c:v>
                </c:pt>
                <c:pt idx="13">
                  <c:v>8.4748333333333328</c:v>
                </c:pt>
                <c:pt idx="14">
                  <c:v>32.806652173913044</c:v>
                </c:pt>
                <c:pt idx="15">
                  <c:v>16.701499999999999</c:v>
                </c:pt>
                <c:pt idx="16">
                  <c:v>7.0494000000000003</c:v>
                </c:pt>
                <c:pt idx="17">
                  <c:v>13.553793103448276</c:v>
                </c:pt>
                <c:pt idx="18">
                  <c:v>3.8046666666666664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9：食料品製造業(N=15)</c:v>
                </c:pt>
                <c:pt idx="1">
                  <c:v>10：飲料・たばこ・飼料製造業(N=1)</c:v>
                </c:pt>
                <c:pt idx="2">
                  <c:v>11：繊維工業(N=1)</c:v>
                </c:pt>
                <c:pt idx="3">
                  <c:v>12：木材・木製品製造業(N=2)</c:v>
                </c:pt>
                <c:pt idx="4">
                  <c:v>13：家具・装備品製造業(N=1)</c:v>
                </c:pt>
                <c:pt idx="5">
                  <c:v>15：印刷・同関連業(N=2)</c:v>
                </c:pt>
                <c:pt idx="6">
                  <c:v>18：プラスチック製品製造業(N=18)</c:v>
                </c:pt>
                <c:pt idx="7">
                  <c:v>19：ゴム製品製造業(N=11)</c:v>
                </c:pt>
                <c:pt idx="8">
                  <c:v>20：なめし革・同製品・毛皮製造業(N=0)</c:v>
                </c:pt>
                <c:pt idx="9">
                  <c:v>23：非鉄金属製造業(N=10)</c:v>
                </c:pt>
                <c:pt idx="10">
                  <c:v>24：金属製品製造業(N=8)</c:v>
                </c:pt>
                <c:pt idx="11">
                  <c:v>25：はん用機械器具製造業(N=5)</c:v>
                </c:pt>
                <c:pt idx="12">
                  <c:v>26：生産用機械器具製造業(N=2)</c:v>
                </c:pt>
                <c:pt idx="13">
                  <c:v>27：業務用機械器具製造業(N=6)</c:v>
                </c:pt>
                <c:pt idx="14">
                  <c:v>28：電子部品等製造業(N=23)</c:v>
                </c:pt>
                <c:pt idx="15">
                  <c:v>29：電気機械器具製造業(N=6)</c:v>
                </c:pt>
                <c:pt idx="16">
                  <c:v>30：情報通信機械器具製造業(N=5)</c:v>
                </c:pt>
                <c:pt idx="17">
                  <c:v>31：輸送用機械器具製造業(N=29)</c:v>
                </c:pt>
                <c:pt idx="18">
                  <c:v>32：その他の製造業(N=3)</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福島県</c:v>
                </c:pt>
              </c:strCache>
            </c:strRef>
          </c:tx>
          <c:spPr>
            <a:solidFill>
              <a:srgbClr val="FF0066"/>
            </a:solidFill>
            <a:ln>
              <a:noFill/>
            </a:ln>
          </c:spPr>
          <c:invertIfNegative val="0"/>
          <c:cat>
            <c:strRef>
              <c:f>③特定事業所の現状把握!$BD$40:$BD$53</c:f>
              <c:strCache>
                <c:ptCount val="14"/>
                <c:pt idx="0">
                  <c:v>F：電気・ガス・熱供給・水道業(N=7)</c:v>
                </c:pt>
                <c:pt idx="1">
                  <c:v>G：情報通信業(N=3)</c:v>
                </c:pt>
                <c:pt idx="2">
                  <c:v>H：運輸業，郵便業(N=1)</c:v>
                </c:pt>
                <c:pt idx="3">
                  <c:v>I：卸売業，小売業(N=2)</c:v>
                </c:pt>
                <c:pt idx="4">
                  <c:v>J：金融業，保険業(N=1)</c:v>
                </c:pt>
                <c:pt idx="5">
                  <c:v>K：不動産業，物品賃貸業(N=2)</c:v>
                </c:pt>
                <c:pt idx="6">
                  <c:v>L：学術研究,専門･技術ｻｰﾋﾞｽ業(N=0)</c:v>
                </c:pt>
                <c:pt idx="7">
                  <c:v>M：宿泊業，飲食サービス業(N=5)</c:v>
                </c:pt>
                <c:pt idx="8">
                  <c:v>N：生活関連ｻｰﾋﾞｽ業,娯楽業(N=4)</c:v>
                </c:pt>
                <c:pt idx="9">
                  <c:v>O：教育，学習支援業(N=6)</c:v>
                </c:pt>
                <c:pt idx="10">
                  <c:v>P：医療，福祉(N=7)</c:v>
                </c:pt>
                <c:pt idx="11">
                  <c:v>Q：複合サービス事業(N=0)</c:v>
                </c:pt>
                <c:pt idx="12">
                  <c:v>R：ｻｰﾋﾞｽ業(他に分類されない)(N=19)</c:v>
                </c:pt>
                <c:pt idx="13">
                  <c:v>S：公務(N=4)</c:v>
                </c:pt>
              </c:strCache>
            </c:strRef>
          </c:cat>
          <c:val>
            <c:numRef>
              <c:f>③特定事業所の現状把握!$BG$40:$BG$53</c:f>
              <c:numCache>
                <c:formatCode>[=0]#,##0;[&lt;1]0.00;#,##0</c:formatCode>
                <c:ptCount val="14"/>
                <c:pt idx="0">
                  <c:v>24.904428571428571</c:v>
                </c:pt>
                <c:pt idx="1">
                  <c:v>16.905333333333335</c:v>
                </c:pt>
                <c:pt idx="2">
                  <c:v>15.695</c:v>
                </c:pt>
                <c:pt idx="3">
                  <c:v>2.6724999999999999</c:v>
                </c:pt>
                <c:pt idx="4">
                  <c:v>2.7519999999999998</c:v>
                </c:pt>
                <c:pt idx="5">
                  <c:v>3.1804999999999999</c:v>
                </c:pt>
                <c:pt idx="6">
                  <c:v>0</c:v>
                </c:pt>
                <c:pt idx="7">
                  <c:v>3.1993999999999998</c:v>
                </c:pt>
                <c:pt idx="8">
                  <c:v>5.4797500000000001</c:v>
                </c:pt>
                <c:pt idx="9">
                  <c:v>9.241833333333334</c:v>
                </c:pt>
                <c:pt idx="10">
                  <c:v>5.3747142857142851</c:v>
                </c:pt>
                <c:pt idx="11">
                  <c:v>0</c:v>
                </c:pt>
                <c:pt idx="12">
                  <c:v>30.211157894736839</c:v>
                </c:pt>
                <c:pt idx="13">
                  <c:v>2.4147500000000002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F：電気・ガス・熱供給・水道業(N=7)</c:v>
                </c:pt>
                <c:pt idx="1">
                  <c:v>G：情報通信業(N=3)</c:v>
                </c:pt>
                <c:pt idx="2">
                  <c:v>H：運輸業，郵便業(N=1)</c:v>
                </c:pt>
                <c:pt idx="3">
                  <c:v>I：卸売業，小売業(N=2)</c:v>
                </c:pt>
                <c:pt idx="4">
                  <c:v>J：金融業，保険業(N=1)</c:v>
                </c:pt>
                <c:pt idx="5">
                  <c:v>K：不動産業，物品賃貸業(N=2)</c:v>
                </c:pt>
                <c:pt idx="6">
                  <c:v>L：学術研究,専門･技術ｻｰﾋﾞｽ業(N=0)</c:v>
                </c:pt>
                <c:pt idx="7">
                  <c:v>M：宿泊業，飲食サービス業(N=5)</c:v>
                </c:pt>
                <c:pt idx="8">
                  <c:v>N：生活関連ｻｰﾋﾞｽ業,娯楽業(N=4)</c:v>
                </c:pt>
                <c:pt idx="9">
                  <c:v>O：教育，学習支援業(N=6)</c:v>
                </c:pt>
                <c:pt idx="10">
                  <c:v>P：医療，福祉(N=7)</c:v>
                </c:pt>
                <c:pt idx="11">
                  <c:v>Q：複合サービス事業(N=0)</c:v>
                </c:pt>
                <c:pt idx="12">
                  <c:v>R：ｻｰﾋﾞｽ業(他に分類されない)(N=19)</c:v>
                </c:pt>
                <c:pt idx="13">
                  <c:v>S：公務(N=4)</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福島県</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発電所・変電所(N=10)</c:v>
                </c:pt>
                <c:pt idx="2">
                  <c:v>ガス製造工場(N=1)</c:v>
                </c:pt>
                <c:pt idx="3">
                  <c:v>熱供給業(N=0)</c:v>
                </c:pt>
              </c:strCache>
            </c:strRef>
          </c:cat>
          <c:val>
            <c:numRef>
              <c:f>③特定事業所の現状把握!$BG$54:$BG$57</c:f>
              <c:numCache>
                <c:formatCode>[=0]#,##0;[&lt;1]0.00;#,##0</c:formatCode>
                <c:ptCount val="4"/>
                <c:pt idx="0">
                  <c:v>0</c:v>
                </c:pt>
                <c:pt idx="1">
                  <c:v>222.86019999999999</c:v>
                </c:pt>
                <c:pt idx="2">
                  <c:v>28.486000000000001</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発電所・変電所(N=10)</c:v>
                </c:pt>
                <c:pt idx="2">
                  <c:v>ガス製造工場(N=1)</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福島県</c:v>
                </c:pt>
              </c:strCache>
            </c:strRef>
          </c:tx>
          <c:spPr>
            <a:solidFill>
              <a:srgbClr val="FF0066"/>
            </a:solidFill>
            <a:ln>
              <a:noFill/>
            </a:ln>
          </c:spPr>
          <c:invertIfNegative val="0"/>
          <c:cat>
            <c:strRef>
              <c:f>③特定事業所の現状把握!$BD$16:$BD$20</c:f>
              <c:strCache>
                <c:ptCount val="5"/>
                <c:pt idx="0">
                  <c:v>14：パルプ・紙・紙加工品製造業(N=9)</c:v>
                </c:pt>
                <c:pt idx="1">
                  <c:v>16：化学工業(N=39)</c:v>
                </c:pt>
                <c:pt idx="2">
                  <c:v>17：石油製品・石炭製品製造業(N=0)</c:v>
                </c:pt>
                <c:pt idx="3">
                  <c:v>21：窯業・土石製品製造業(N=21)</c:v>
                </c:pt>
                <c:pt idx="4">
                  <c:v>22：鉄鋼業(N=7)</c:v>
                </c:pt>
              </c:strCache>
            </c:strRef>
          </c:cat>
          <c:val>
            <c:numRef>
              <c:f>③特定事業所の現状把握!$BG$16:$BG$20</c:f>
              <c:numCache>
                <c:formatCode>[=0]#,##0;[&lt;1]0.00;#,##0</c:formatCode>
                <c:ptCount val="5"/>
                <c:pt idx="0">
                  <c:v>75.949333333333328</c:v>
                </c:pt>
                <c:pt idx="1">
                  <c:v>22.421794871794873</c:v>
                </c:pt>
                <c:pt idx="2">
                  <c:v>0</c:v>
                </c:pt>
                <c:pt idx="3">
                  <c:v>19.582857142857144</c:v>
                </c:pt>
                <c:pt idx="4">
                  <c:v>12.244428571428571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14：パルプ・紙・紙加工品製造業(N=9)</c:v>
                </c:pt>
                <c:pt idx="1">
                  <c:v>16：化学工業(N=39)</c:v>
                </c:pt>
                <c:pt idx="2">
                  <c:v>17：石油製品・石炭製品製造業(N=0)</c:v>
                </c:pt>
                <c:pt idx="3">
                  <c:v>21：窯業・土石製品製造業(N=21)</c:v>
                </c:pt>
                <c:pt idx="4">
                  <c:v>22：鉄鋼業(N=7)</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3,732,898</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317501.29999997804</c:v>
                </c:pt>
                <c:pt idx="1">
                  <c:v>2815215.7000000007</c:v>
                </c:pt>
                <c:pt idx="2">
                  <c:v>224260.7</c:v>
                </c:pt>
                <c:pt idx="3">
                  <c:v>55228.9</c:v>
                </c:pt>
                <c:pt idx="4">
                  <c:v>440</c:v>
                </c:pt>
                <c:pt idx="5">
                  <c:v>320251.18799999997</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7,129,783</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381039.66015597363</c:v>
                </c:pt>
                <c:pt idx="1">
                  <c:v>3723854.7193320007</c:v>
                </c:pt>
                <c:pt idx="2">
                  <c:v>487201.88553600007</c:v>
                </c:pt>
                <c:pt idx="3">
                  <c:v>290283.09839999996</c:v>
                </c:pt>
                <c:pt idx="4">
                  <c:v>3083.52</c:v>
                </c:pt>
                <c:pt idx="5">
                  <c:v>2244320.3255040003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5,496</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福島県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1894.5709139160001</c:v>
                </c:pt>
                <c:pt idx="1">
                  <c:v>2073.5390773799995</c:v>
                </c:pt>
                <c:pt idx="2">
                  <c:v>116.99682080399998</c:v>
                </c:pt>
                <c:pt idx="3">
                  <c:v>83.337397523999996</c:v>
                </c:pt>
                <c:pt idx="4">
                  <c:v>220.83194513999999</c:v>
                </c:pt>
                <c:pt idx="5">
                  <c:v>1106.9476324299999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61,359,386</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福島県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40891896.999999985</c:v>
                </c:pt>
                <c:pt idx="1">
                  <c:v>19617999.999999996</c:v>
                </c:pt>
                <c:pt idx="2">
                  <c:v>514551.00000000006</c:v>
                </c:pt>
                <c:pt idx="3">
                  <c:v>334938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51931.4</c:v>
                </c:pt>
                <c:pt idx="1">
                  <c:v>51931.4</c:v>
                </c:pt>
                <c:pt idx="2">
                  <c:v>88371.35</c:v>
                </c:pt>
                <c:pt idx="3">
                  <c:v>121870.17000000001</c:v>
                </c:pt>
                <c:pt idx="4">
                  <c:v>121924.387</c:v>
                </c:pt>
                <c:pt idx="5">
                  <c:v>121974.288</c:v>
                </c:pt>
                <c:pt idx="6">
                  <c:v>204074.288</c:v>
                </c:pt>
                <c:pt idx="7">
                  <c:v>318064.288</c:v>
                </c:pt>
                <c:pt idx="8">
                  <c:v>320251.18799999997</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440</c:v>
                </c:pt>
                <c:pt idx="1">
                  <c:v>440</c:v>
                </c:pt>
                <c:pt idx="2">
                  <c:v>440</c:v>
                </c:pt>
                <c:pt idx="3">
                  <c:v>440</c:v>
                </c:pt>
                <c:pt idx="4">
                  <c:v>440</c:v>
                </c:pt>
                <c:pt idx="5">
                  <c:v>440</c:v>
                </c:pt>
                <c:pt idx="6">
                  <c:v>440</c:v>
                </c:pt>
                <c:pt idx="7">
                  <c:v>440</c:v>
                </c:pt>
                <c:pt idx="8">
                  <c:v>440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24803.5</c:v>
                </c:pt>
                <c:pt idx="1">
                  <c:v>24803.5</c:v>
                </c:pt>
                <c:pt idx="2">
                  <c:v>24843.5</c:v>
                </c:pt>
                <c:pt idx="3">
                  <c:v>24959</c:v>
                </c:pt>
                <c:pt idx="4">
                  <c:v>34396.300000000003</c:v>
                </c:pt>
                <c:pt idx="5">
                  <c:v>45996.3</c:v>
                </c:pt>
                <c:pt idx="6">
                  <c:v>48306.2</c:v>
                </c:pt>
                <c:pt idx="7">
                  <c:v>52798.9</c:v>
                </c:pt>
                <c:pt idx="8">
                  <c:v>55228.9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159760</c:v>
                </c:pt>
                <c:pt idx="1">
                  <c:v>159824.29999999999</c:v>
                </c:pt>
                <c:pt idx="2">
                  <c:v>169302.1</c:v>
                </c:pt>
                <c:pt idx="3">
                  <c:v>169283</c:v>
                </c:pt>
                <c:pt idx="4">
                  <c:v>169302.1</c:v>
                </c:pt>
                <c:pt idx="5">
                  <c:v>175801.7</c:v>
                </c:pt>
                <c:pt idx="6">
                  <c:v>175840.7</c:v>
                </c:pt>
                <c:pt idx="7">
                  <c:v>175840.7</c:v>
                </c:pt>
                <c:pt idx="8">
                  <c:v>224260.7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593762.20000000019</c:v>
                </c:pt>
                <c:pt idx="1">
                  <c:v>695236.9</c:v>
                </c:pt>
                <c:pt idx="2">
                  <c:v>1065413.5</c:v>
                </c:pt>
                <c:pt idx="3">
                  <c:v>1295035</c:v>
                </c:pt>
                <c:pt idx="4">
                  <c:v>1584308.3</c:v>
                </c:pt>
                <c:pt idx="5">
                  <c:v>2025313</c:v>
                </c:pt>
                <c:pt idx="6">
                  <c:v>2313068.2999999779</c:v>
                </c:pt>
                <c:pt idx="7">
                  <c:v>2631467.6999999853</c:v>
                </c:pt>
                <c:pt idx="8">
                  <c:v>2815215.7000000007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172021.9</c:v>
                </c:pt>
                <c:pt idx="1">
                  <c:v>195992.2</c:v>
                </c:pt>
                <c:pt idx="2">
                  <c:v>214181.39999999979</c:v>
                </c:pt>
                <c:pt idx="3">
                  <c:v>234269.1000000003</c:v>
                </c:pt>
                <c:pt idx="4">
                  <c:v>251511.6000000005</c:v>
                </c:pt>
                <c:pt idx="5">
                  <c:v>266502.80000000092</c:v>
                </c:pt>
                <c:pt idx="6">
                  <c:v>281521.69999999017</c:v>
                </c:pt>
                <c:pt idx="7">
                  <c:v>300443.09999998467</c:v>
                </c:pt>
                <c:pt idx="8">
                  <c:v>317501.29999997804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0.13504537313295945</c:v>
                </c:pt>
                <c:pt idx="1">
                  <c:v>0.15596319192161182</c:v>
                </c:pt>
                <c:pt idx="2">
                  <c:v>0.20961699492176122</c:v>
                </c:pt>
                <c:pt idx="3">
                  <c:v>0.25620646528653701</c:v>
                </c:pt>
                <c:pt idx="4">
                  <c:v>0.2790959067993295</c:v>
                </c:pt>
                <c:pt idx="5">
                  <c:v>0.3616430953513004</c:v>
                </c:pt>
                <c:pt idx="6">
                  <c:v>0.41564370331537243</c:v>
                </c:pt>
                <c:pt idx="7">
                  <c:v>0.55352682131466535</c:v>
                </c:pt>
                <c:pt idx="8">
                  <c:v>0.58614960778547942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40125</c:v>
                </c:pt>
                <c:pt idx="1">
                  <c:v>44827</c:v>
                </c:pt>
                <c:pt idx="2">
                  <c:v>48300</c:v>
                </c:pt>
                <c:pt idx="3">
                  <c:v>52222</c:v>
                </c:pt>
                <c:pt idx="4">
                  <c:v>55614</c:v>
                </c:pt>
                <c:pt idx="5">
                  <c:v>58375</c:v>
                </c:pt>
                <c:pt idx="6">
                  <c:v>61025</c:v>
                </c:pt>
                <c:pt idx="7">
                  <c:v>64074</c:v>
                </c:pt>
                <c:pt idx="8">
                  <c:v>67062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12163760.095080284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7129783.2089279741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115790116.93399999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52626969.831</c:v>
                </c:pt>
                <c:pt idx="1">
                  <c:v>57598307.704999983</c:v>
                </c:pt>
                <c:pt idx="2">
                  <c:v>3249911.6889999993</c:v>
                </c:pt>
                <c:pt idx="3">
                  <c:v>2314927.7089999998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4104894.3794879746</c:v>
                </c:pt>
                <c:pt idx="1">
                  <c:v>487201.88553600007</c:v>
                </c:pt>
                <c:pt idx="2">
                  <c:v>290283.09839999996</c:v>
                </c:pt>
                <c:pt idx="3">
                  <c:v>3083.52</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福島県</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福島県</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5826.3138283902945</v>
      </c>
      <c r="BB5" s="31"/>
      <c r="BC5" s="18"/>
      <c r="BD5" s="1058">
        <f>SUM(BC6:BC8)</f>
        <v>5105.8184328580237</v>
      </c>
      <c r="BE5" s="31"/>
      <c r="BF5" s="18"/>
      <c r="BG5" s="1058">
        <f>AK35</f>
        <v>3854.8273734527124</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5144.6559863351658</v>
      </c>
      <c r="BA6" s="18"/>
      <c r="BB6" s="31"/>
      <c r="BC6" s="1058">
        <f>O32</f>
        <v>4647.3416818418127</v>
      </c>
      <c r="BD6" s="18"/>
      <c r="BE6" s="31"/>
      <c r="BF6" s="1058">
        <f>AK36</f>
        <v>3385.6491104454617</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241.67602900732169</v>
      </c>
      <c r="BA7" s="18"/>
      <c r="BB7" s="31"/>
      <c r="BC7" s="1058">
        <f>O33</f>
        <v>178.73816639052509</v>
      </c>
      <c r="BD7" s="18"/>
      <c r="BE7" s="31"/>
      <c r="BF7" s="1058">
        <f t="shared" ref="BF7:BF8" si="0">AK37</f>
        <v>171.57643011332368</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439.98181304780672</v>
      </c>
      <c r="BA8" s="18"/>
      <c r="BB8" s="31"/>
      <c r="BC8" s="1058">
        <f>O34</f>
        <v>279.73858462568569</v>
      </c>
      <c r="BD8" s="18"/>
      <c r="BE8" s="31"/>
      <c r="BF8" s="1058">
        <f t="shared" si="0"/>
        <v>297.60183289392711</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17229.550137366088</v>
      </c>
      <c r="P9" s="464">
        <f>P10+P14+P15+P16+P22</f>
        <v>1</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3273.2925656199932</v>
      </c>
      <c r="BA9" s="1058">
        <f>AZ9</f>
        <v>3273.2925656199932</v>
      </c>
      <c r="BB9" s="31"/>
      <c r="BC9" s="1058">
        <f>O35</f>
        <v>3817.4532233746281</v>
      </c>
      <c r="BD9" s="1058">
        <f>BC9</f>
        <v>3817.4532233746281</v>
      </c>
      <c r="BE9" s="31"/>
      <c r="BF9" s="1058">
        <f>AK39</f>
        <v>2557.5324148205527</v>
      </c>
      <c r="BG9" s="1058">
        <f>AK39</f>
        <v>2557.5324148205527</v>
      </c>
      <c r="BH9" s="31"/>
    </row>
    <row r="10" spans="1:62" ht="17.100000000000001" customHeight="1" thickBot="1">
      <c r="B10" s="336"/>
      <c r="C10" s="337"/>
      <c r="D10" s="339"/>
      <c r="E10" s="339"/>
      <c r="F10" s="339"/>
      <c r="G10" s="338"/>
      <c r="H10" s="338"/>
      <c r="I10" s="339"/>
      <c r="J10" s="340"/>
      <c r="K10" s="347"/>
      <c r="L10" s="259" t="s">
        <v>115</v>
      </c>
      <c r="M10" s="259"/>
      <c r="N10" s="575"/>
      <c r="O10" s="916">
        <f>SUM(O11:O13)</f>
        <v>5826.3138283902945</v>
      </c>
      <c r="P10" s="465">
        <f t="shared" ref="P10:P22" si="1">O10/$O$9</f>
        <v>0.33815820970012705</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3306.9586182219582</v>
      </c>
      <c r="BA10" s="1058">
        <f>AZ10</f>
        <v>3306.9586182219582</v>
      </c>
      <c r="BB10" s="31"/>
      <c r="BC10" s="1058">
        <f>O36</f>
        <v>3762.6698585069089</v>
      </c>
      <c r="BD10" s="1058">
        <f>BC10</f>
        <v>3762.6698585069089</v>
      </c>
      <c r="BE10" s="31"/>
      <c r="BF10" s="1058">
        <f>AK40</f>
        <v>2922.1688241629586</v>
      </c>
      <c r="BG10" s="1058">
        <f>AK40</f>
        <v>2922.1688241629586</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5144.6559863351658</v>
      </c>
      <c r="P11" s="466">
        <f t="shared" si="1"/>
        <v>0.29859491079676204</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4569.2609119689614</v>
      </c>
      <c r="BB11" s="31"/>
      <c r="BC11" s="1058"/>
      <c r="BD11" s="1058">
        <f>SUM(BC12:BC14)</f>
        <v>4272.8569658271736</v>
      </c>
      <c r="BE11" s="31"/>
      <c r="BF11" s="18"/>
      <c r="BG11" s="1058">
        <f>AK41</f>
        <v>3583.7600052287366</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241.67602900732169</v>
      </c>
      <c r="P12" s="466">
        <f t="shared" si="1"/>
        <v>1.4026833381052347E-2</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4397.9779096621805</v>
      </c>
      <c r="BA12" s="18"/>
      <c r="BB12" s="31"/>
      <c r="BC12" s="1058">
        <f>O38</f>
        <v>4060.0005862912985</v>
      </c>
      <c r="BD12" s="18"/>
      <c r="BE12" s="31"/>
      <c r="BF12" s="1058">
        <f>AK42</f>
        <v>3427.1417659239382</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439.98181304780672</v>
      </c>
      <c r="P13" s="466">
        <f t="shared" si="1"/>
        <v>2.5536465522312674E-2</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123.770201658717</v>
      </c>
      <c r="BA13" s="18"/>
      <c r="BB13" s="31"/>
      <c r="BC13" s="1058">
        <f>O41</f>
        <v>152.86069621465501</v>
      </c>
      <c r="BD13" s="18"/>
      <c r="BE13" s="31"/>
      <c r="BF13" s="1058">
        <f>AK45</f>
        <v>107.05957705637579</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3273.2925656199932</v>
      </c>
      <c r="P14" s="465">
        <f t="shared" si="1"/>
        <v>0.18998131347150699</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47.51280064806344</v>
      </c>
      <c r="BA14" s="18"/>
      <c r="BB14" s="31"/>
      <c r="BC14" s="1058">
        <f>O42</f>
        <v>59.995683321220163</v>
      </c>
      <c r="BD14" s="18"/>
      <c r="BE14" s="31"/>
      <c r="BF14" s="1058">
        <f t="shared" ref="BF14" si="2">AK46</f>
        <v>49.55866224842228</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3306.9586182219582</v>
      </c>
      <c r="P15" s="465">
        <f t="shared" si="1"/>
        <v>0.19193528512680591</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253.72421316488001</v>
      </c>
      <c r="BA15" s="1058">
        <f>AZ15</f>
        <v>253.72421316488001</v>
      </c>
      <c r="BB15" s="31"/>
      <c r="BC15" s="1058">
        <f>O43</f>
        <v>276.18765333418492</v>
      </c>
      <c r="BD15" s="1058">
        <f>BC15</f>
        <v>276.18765333418492</v>
      </c>
      <c r="BE15" s="31"/>
      <c r="BF15" s="1058">
        <f>AK47</f>
        <v>258.580128826791</v>
      </c>
      <c r="BG15" s="1058">
        <f>AK47</f>
        <v>258.580128826791</v>
      </c>
      <c r="BH15" s="31"/>
    </row>
    <row r="16" spans="1:62" ht="17.100000000000001" customHeight="1" thickBot="1">
      <c r="B16" s="336"/>
      <c r="C16" s="337"/>
      <c r="D16" s="339"/>
      <c r="E16" s="339"/>
      <c r="F16" s="339"/>
      <c r="G16" s="338"/>
      <c r="H16" s="338"/>
      <c r="I16" s="339"/>
      <c r="J16" s="340"/>
      <c r="K16" s="348"/>
      <c r="L16" s="259" t="s">
        <v>129</v>
      </c>
      <c r="M16" s="357"/>
      <c r="N16" s="358"/>
      <c r="O16" s="916">
        <f>SUM(O18:O21)</f>
        <v>4569.2609119689614</v>
      </c>
      <c r="P16" s="465">
        <f t="shared" si="1"/>
        <v>0.26519908387274194</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4397.9779096621805</v>
      </c>
      <c r="P17" s="466">
        <f t="shared" si="1"/>
        <v>0.25525784913700056</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2393.4017754544998</v>
      </c>
      <c r="P18" s="466">
        <f t="shared" si="1"/>
        <v>0.13891260981120332</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2004.576134207681</v>
      </c>
      <c r="P19" s="466">
        <f t="shared" si="1"/>
        <v>0.11634523932579728</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123.770201658717</v>
      </c>
      <c r="P20" s="466">
        <f t="shared" si="1"/>
        <v>7.1836003071428988E-3</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47.51280064806344</v>
      </c>
      <c r="P21" s="466">
        <f t="shared" si="1"/>
        <v>2.7576344285984247E-3</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253.72421316488001</v>
      </c>
      <c r="P22" s="624">
        <f t="shared" si="1"/>
        <v>1.4726107828818058E-2</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4699.4966792533669</v>
      </c>
      <c r="AZ22" s="1058">
        <f t="shared" si="3"/>
        <v>4713.0122454921266</v>
      </c>
      <c r="BA22" s="1058">
        <f t="shared" si="3"/>
        <v>4860.0213353333447</v>
      </c>
      <c r="BB22" s="1058">
        <f t="shared" si="3"/>
        <v>5480.2935903418593</v>
      </c>
      <c r="BC22" s="1058">
        <f t="shared" si="3"/>
        <v>5105.8184328580237</v>
      </c>
      <c r="BD22" s="1058">
        <f t="shared" si="3"/>
        <v>5150.8118526948865</v>
      </c>
      <c r="BE22" s="1058">
        <f t="shared" si="3"/>
        <v>4560.6108782982665</v>
      </c>
      <c r="BF22" s="1058">
        <f t="shared" si="3"/>
        <v>4586.5273261648817</v>
      </c>
      <c r="BG22" s="1058">
        <f t="shared" si="3"/>
        <v>4618.108671452037</v>
      </c>
      <c r="BH22" s="1058">
        <f t="shared" si="3"/>
        <v>4822.9765204871974</v>
      </c>
      <c r="BI22" s="1058">
        <f t="shared" si="3"/>
        <v>4677.2312337973408</v>
      </c>
      <c r="BJ22" s="1058">
        <f t="shared" si="3"/>
        <v>4245.9091723273032</v>
      </c>
      <c r="BK22" s="1058">
        <f t="shared" si="3"/>
        <v>4355.3561135978853</v>
      </c>
      <c r="BL22" s="1058">
        <f t="shared" si="3"/>
        <v>3854.8273734527124</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3463.598306264234</v>
      </c>
      <c r="AZ23" s="1058">
        <f t="shared" ref="AZ23:BL23" si="4">Y39</f>
        <v>3377.9439175491648</v>
      </c>
      <c r="BA23" s="1058">
        <f t="shared" si="4"/>
        <v>3931.262069645099</v>
      </c>
      <c r="BB23" s="1058">
        <f t="shared" si="4"/>
        <v>4423.1450216419853</v>
      </c>
      <c r="BC23" s="1058">
        <f t="shared" si="4"/>
        <v>3817.4532233746281</v>
      </c>
      <c r="BD23" s="1058">
        <f t="shared" si="4"/>
        <v>3979.0330195712968</v>
      </c>
      <c r="BE23" s="1058">
        <f t="shared" si="4"/>
        <v>3914.5674066258462</v>
      </c>
      <c r="BF23" s="1058">
        <f t="shared" si="4"/>
        <v>2859.8828138082504</v>
      </c>
      <c r="BG23" s="1058">
        <f t="shared" si="4"/>
        <v>2650.7752062251279</v>
      </c>
      <c r="BH23" s="1058">
        <f t="shared" si="4"/>
        <v>2811.5580922936283</v>
      </c>
      <c r="BI23" s="1058">
        <f t="shared" si="4"/>
        <v>2814.7924484660052</v>
      </c>
      <c r="BJ23" s="1058">
        <f t="shared" si="4"/>
        <v>2342.8395805122582</v>
      </c>
      <c r="BK23" s="1058">
        <f t="shared" si="4"/>
        <v>2569.8749753776251</v>
      </c>
      <c r="BL23" s="1058">
        <f t="shared" si="4"/>
        <v>2557.5324148205527</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3026.3834241594759</v>
      </c>
      <c r="AZ24" s="1058">
        <f t="shared" ref="AZ24:BL24" si="5">Y40</f>
        <v>3043.7529239918622</v>
      </c>
      <c r="BA24" s="1058">
        <f t="shared" si="5"/>
        <v>3538.399515333193</v>
      </c>
      <c r="BB24" s="1058">
        <f t="shared" si="5"/>
        <v>3795.112661378058</v>
      </c>
      <c r="BC24" s="1058">
        <f t="shared" si="5"/>
        <v>3762.6698585069089</v>
      </c>
      <c r="BD24" s="1058">
        <f t="shared" si="5"/>
        <v>3708.395198979933</v>
      </c>
      <c r="BE24" s="1058">
        <f t="shared" si="5"/>
        <v>3357.3320283355229</v>
      </c>
      <c r="BF24" s="1058">
        <f t="shared" si="5"/>
        <v>3142.7556245390392</v>
      </c>
      <c r="BG24" s="1058">
        <f t="shared" si="5"/>
        <v>3343.193943425083</v>
      </c>
      <c r="BH24" s="1058">
        <f t="shared" si="5"/>
        <v>3081.6804758557432</v>
      </c>
      <c r="BI24" s="1058">
        <f t="shared" si="5"/>
        <v>3015.2069859600401</v>
      </c>
      <c r="BJ24" s="1058">
        <f t="shared" si="5"/>
        <v>2701.9122803122164</v>
      </c>
      <c r="BK24" s="1058">
        <f t="shared" si="5"/>
        <v>3018.8039347653926</v>
      </c>
      <c r="BL24" s="1058">
        <f t="shared" si="5"/>
        <v>2922.1688241629586</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4293.2885037982523</v>
      </c>
      <c r="AZ25" s="1058">
        <f t="shared" ref="AZ25:BL25" si="6">Y41</f>
        <v>4321.4134322578375</v>
      </c>
      <c r="BA25" s="1058">
        <f t="shared" si="6"/>
        <v>4229.4448924139024</v>
      </c>
      <c r="BB25" s="1058">
        <f t="shared" si="6"/>
        <v>4297.9516961836089</v>
      </c>
      <c r="BC25" s="1058">
        <f t="shared" si="6"/>
        <v>4272.8569658271736</v>
      </c>
      <c r="BD25" s="1058">
        <f t="shared" si="6"/>
        <v>4209.2088376266884</v>
      </c>
      <c r="BE25" s="1058">
        <f t="shared" si="6"/>
        <v>4214.368554055106</v>
      </c>
      <c r="BF25" s="1058">
        <f t="shared" si="6"/>
        <v>4145.4120310579774</v>
      </c>
      <c r="BG25" s="1058">
        <f t="shared" si="6"/>
        <v>4073.8784818835857</v>
      </c>
      <c r="BH25" s="1058">
        <f t="shared" si="6"/>
        <v>3993.2274185953447</v>
      </c>
      <c r="BI25" s="1058">
        <f t="shared" si="6"/>
        <v>3904.3706652822939</v>
      </c>
      <c r="BJ25" s="1058">
        <f t="shared" si="6"/>
        <v>3543.6045765426989</v>
      </c>
      <c r="BK25" s="1058">
        <f t="shared" si="6"/>
        <v>3528.6163936751368</v>
      </c>
      <c r="BL25" s="1058">
        <f t="shared" si="6"/>
        <v>3583.7600052287366</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223.29955861638501</v>
      </c>
      <c r="AZ26" s="1058">
        <f t="shared" si="7"/>
        <v>202.81751819113359</v>
      </c>
      <c r="BA26" s="1058">
        <f t="shared" si="7"/>
        <v>229.44995090681019</v>
      </c>
      <c r="BB26" s="1058">
        <f t="shared" si="7"/>
        <v>257.92549466395599</v>
      </c>
      <c r="BC26" s="1058">
        <f t="shared" si="7"/>
        <v>276.18765333418492</v>
      </c>
      <c r="BD26" s="1058">
        <f t="shared" si="7"/>
        <v>269.7440995974647</v>
      </c>
      <c r="BE26" s="1058">
        <f t="shared" si="7"/>
        <v>259.31729799789878</v>
      </c>
      <c r="BF26" s="1058">
        <f t="shared" si="7"/>
        <v>269.42214263161924</v>
      </c>
      <c r="BG26" s="1058">
        <f t="shared" si="7"/>
        <v>253.06726428330504</v>
      </c>
      <c r="BH26" s="1058">
        <f t="shared" si="7"/>
        <v>272.13910561162277</v>
      </c>
      <c r="BI26" s="1058">
        <f t="shared" si="7"/>
        <v>276.23327276522906</v>
      </c>
      <c r="BJ26" s="1058">
        <f t="shared" si="7"/>
        <v>263.14756077290627</v>
      </c>
      <c r="BK26" s="1058">
        <f t="shared" si="7"/>
        <v>261.85934112503958</v>
      </c>
      <c r="BL26" s="1058">
        <f t="shared" si="7"/>
        <v>258.580128826791</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15706.066472091714</v>
      </c>
      <c r="AZ27" s="1058">
        <f t="shared" si="8"/>
        <v>15658.940037482125</v>
      </c>
      <c r="BA27" s="1058">
        <f t="shared" si="8"/>
        <v>16788.577763632351</v>
      </c>
      <c r="BB27" s="1058">
        <f t="shared" si="8"/>
        <v>18254.428464209468</v>
      </c>
      <c r="BC27" s="1058">
        <f t="shared" si="8"/>
        <v>17234.986133900919</v>
      </c>
      <c r="BD27" s="1058">
        <f t="shared" si="8"/>
        <v>17317.193008470269</v>
      </c>
      <c r="BE27" s="1058">
        <f t="shared" si="8"/>
        <v>16306.196165312642</v>
      </c>
      <c r="BF27" s="1058">
        <f t="shared" si="8"/>
        <v>15003.999938201769</v>
      </c>
      <c r="BG27" s="1058">
        <f t="shared" si="8"/>
        <v>14939.023567269138</v>
      </c>
      <c r="BH27" s="1058">
        <f t="shared" si="8"/>
        <v>14981.581612843536</v>
      </c>
      <c r="BI27" s="1058">
        <f t="shared" si="8"/>
        <v>14687.83460627091</v>
      </c>
      <c r="BJ27" s="1058">
        <f t="shared" si="8"/>
        <v>13097.413170467382</v>
      </c>
      <c r="BK27" s="1058">
        <f t="shared" si="8"/>
        <v>13734.510758541079</v>
      </c>
      <c r="BL27" s="1058">
        <f t="shared" si="8"/>
        <v>13176.868746491749</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17234.986133900919</v>
      </c>
      <c r="P30" s="464">
        <f>P31+P35+P36+P37+P43</f>
        <v>1</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5105.8184328580237</v>
      </c>
      <c r="P31" s="465">
        <f t="shared" ref="P31:P43" si="9">O31/$O$30</f>
        <v>0.29624731886583694</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4647.3416818418127</v>
      </c>
      <c r="P32" s="466">
        <f t="shared" si="9"/>
        <v>0.26964580335232019</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178.73816639052509</v>
      </c>
      <c r="P33" s="466">
        <f t="shared" si="9"/>
        <v>1.0370659134964445E-2</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279.73858462568569</v>
      </c>
      <c r="P34" s="466">
        <f t="shared" si="9"/>
        <v>1.6230856378552271E-2</v>
      </c>
      <c r="Q34" s="341"/>
      <c r="R34" s="14"/>
      <c r="S34" s="336"/>
      <c r="T34" s="575" t="s">
        <v>113</v>
      </c>
      <c r="U34" s="345"/>
      <c r="V34" s="345"/>
      <c r="W34" s="345"/>
      <c r="X34" s="903">
        <f>X35+X39+X40+X41+X47</f>
        <v>15706.066472091714</v>
      </c>
      <c r="Y34" s="904">
        <f t="shared" ref="Y34:AK34" si="10">Y35+Y39+Y40+Y41+Y47</f>
        <v>15658.940037482125</v>
      </c>
      <c r="Z34" s="904">
        <f t="shared" si="10"/>
        <v>16788.577763632351</v>
      </c>
      <c r="AA34" s="904">
        <f t="shared" si="10"/>
        <v>18254.428464209468</v>
      </c>
      <c r="AB34" s="904">
        <f t="shared" si="10"/>
        <v>17234.986133900919</v>
      </c>
      <c r="AC34" s="904">
        <f t="shared" si="10"/>
        <v>17317.193008470269</v>
      </c>
      <c r="AD34" s="904">
        <f t="shared" si="10"/>
        <v>16306.196165312642</v>
      </c>
      <c r="AE34" s="904">
        <f t="shared" si="10"/>
        <v>15003.999938201769</v>
      </c>
      <c r="AF34" s="904">
        <f t="shared" si="10"/>
        <v>14939.023567269138</v>
      </c>
      <c r="AG34" s="904">
        <f t="shared" si="10"/>
        <v>14981.581612843536</v>
      </c>
      <c r="AH34" s="904">
        <f t="shared" si="10"/>
        <v>14687.83460627091</v>
      </c>
      <c r="AI34" s="904">
        <f t="shared" si="10"/>
        <v>13097.413170467382</v>
      </c>
      <c r="AJ34" s="904">
        <f t="shared" si="10"/>
        <v>13734.510758541079</v>
      </c>
      <c r="AK34" s="905">
        <f t="shared" si="10"/>
        <v>13176.868746491749</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3817.4532233746281</v>
      </c>
      <c r="P35" s="465">
        <f t="shared" si="9"/>
        <v>0.22149441802368289</v>
      </c>
      <c r="Q35" s="341"/>
      <c r="R35" s="14"/>
      <c r="S35" s="336"/>
      <c r="T35" s="347"/>
      <c r="U35" s="259" t="s">
        <v>115</v>
      </c>
      <c r="V35" s="357"/>
      <c r="W35" s="357"/>
      <c r="X35" s="906">
        <f>SUM(X36:X38)</f>
        <v>4699.4966792533669</v>
      </c>
      <c r="Y35" s="907">
        <f t="shared" ref="Y35:AK35" si="11">SUM(Y36:Y38)</f>
        <v>4713.0122454921266</v>
      </c>
      <c r="Z35" s="907">
        <f t="shared" si="11"/>
        <v>4860.0213353333447</v>
      </c>
      <c r="AA35" s="907">
        <f t="shared" si="11"/>
        <v>5480.2935903418593</v>
      </c>
      <c r="AB35" s="907">
        <f t="shared" si="11"/>
        <v>5105.8184328580237</v>
      </c>
      <c r="AC35" s="907">
        <f t="shared" si="11"/>
        <v>5150.8118526948865</v>
      </c>
      <c r="AD35" s="907">
        <f t="shared" si="11"/>
        <v>4560.6108782982665</v>
      </c>
      <c r="AE35" s="907">
        <f t="shared" si="11"/>
        <v>4586.5273261648817</v>
      </c>
      <c r="AF35" s="907">
        <f t="shared" si="11"/>
        <v>4618.108671452037</v>
      </c>
      <c r="AG35" s="907">
        <f t="shared" si="11"/>
        <v>4822.9765204871974</v>
      </c>
      <c r="AH35" s="907">
        <f t="shared" si="11"/>
        <v>4677.2312337973408</v>
      </c>
      <c r="AI35" s="907">
        <f t="shared" si="11"/>
        <v>4245.9091723273032</v>
      </c>
      <c r="AJ35" s="907">
        <f t="shared" si="11"/>
        <v>4355.3561135978853</v>
      </c>
      <c r="AK35" s="908">
        <f t="shared" si="11"/>
        <v>3854.8273734527124</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3762.6698585069089</v>
      </c>
      <c r="P36" s="465">
        <f t="shared" si="9"/>
        <v>0.21831580421789853</v>
      </c>
      <c r="Q36" s="341"/>
      <c r="R36" s="14"/>
      <c r="S36" s="369" t="s">
        <v>185</v>
      </c>
      <c r="T36" s="348"/>
      <c r="U36" s="359"/>
      <c r="V36" s="349" t="s">
        <v>185</v>
      </c>
      <c r="W36" s="370"/>
      <c r="X36" s="909">
        <f>VLOOKUP(年度マスタ!$K$4&amp;"_"&amp;X$33,データシート1!$A:$BT,MATCH("aa_"&amp;$S36,データシート1!$A$1:$BT$1,0),0)</f>
        <v>4100.6996827334833</v>
      </c>
      <c r="Y36" s="910">
        <f>VLOOKUP(年度マスタ!$K$4&amp;"_"&amp;Y$33,データシート1!$A:$BT,MATCH("aa_"&amp;$S36,データシート1!$A$1:$BT$1,0),0)</f>
        <v>4134.2300801426854</v>
      </c>
      <c r="Z36" s="910">
        <f>VLOOKUP(年度マスタ!$K$4&amp;"_"&amp;Z$33,データシート1!$A:$BT,MATCH("aa_"&amp;$S36,データシート1!$A$1:$BT$1,0),0)</f>
        <v>4251.2950940910496</v>
      </c>
      <c r="AA36" s="910">
        <f>VLOOKUP(年度マスタ!$K$4&amp;"_"&amp;AA$33,データシート1!$A:$BT,MATCH("aa_"&amp;$S36,データシート1!$A$1:$BT$1,0),0)</f>
        <v>4884.1508841291106</v>
      </c>
      <c r="AB36" s="910">
        <f>VLOOKUP(年度マスタ!$K$4&amp;"_"&amp;AB$33,データシート1!$A:$BT,MATCH("aa_"&amp;$S36,データシート1!$A$1:$BT$1,0),0)</f>
        <v>4647.3416818418127</v>
      </c>
      <c r="AC36" s="910">
        <f>VLOOKUP(年度マスタ!$K$4&amp;"_"&amp;AC$33,データシート1!$A:$BT,MATCH("aa_"&amp;$S36,データシート1!$A$1:$BT$1,0),0)</f>
        <v>4626.1080853598023</v>
      </c>
      <c r="AD36" s="910">
        <f>VLOOKUP(年度マスタ!$K$4&amp;"_"&amp;AD$33,データシート1!$A:$BT,MATCH("aa_"&amp;$S36,データシート1!$A$1:$BT$1,0),0)</f>
        <v>4028.063633026447</v>
      </c>
      <c r="AE36" s="910">
        <f>VLOOKUP(年度マスタ!$K$4&amp;"_"&amp;AE$33,データシート1!$A:$BT,MATCH("aa_"&amp;$S36,データシート1!$A$1:$BT$1,0),0)</f>
        <v>4015.2011729076171</v>
      </c>
      <c r="AF36" s="910">
        <f>VLOOKUP(年度マスタ!$K$4&amp;"_"&amp;AF$33,データシート1!$A:$BT,MATCH("aa_"&amp;$S36,データシート1!$A$1:$BT$1,0),0)</f>
        <v>4027.7205622806164</v>
      </c>
      <c r="AG36" s="910">
        <f>VLOOKUP(年度マスタ!$K$4&amp;"_"&amp;AG$33,データシート1!$A:$BT,MATCH("aa_"&amp;$S36,データシート1!$A$1:$BT$1,0),0)</f>
        <v>4279.2410457927172</v>
      </c>
      <c r="AH36" s="910">
        <f>VLOOKUP(年度マスタ!$K$4&amp;"_"&amp;AH$33,データシート1!$A:$BT,MATCH("aa_"&amp;$S36,データシート1!$A$1:$BT$1,0),0)</f>
        <v>4143.4741720956836</v>
      </c>
      <c r="AI36" s="910">
        <f>VLOOKUP(年度マスタ!$K$4&amp;"_"&amp;AI$33,データシート1!$A:$BT,MATCH("aa_"&amp;$S36,データシート1!$A$1:$BT$1,0),0)</f>
        <v>3676.5471457233348</v>
      </c>
      <c r="AJ36" s="910">
        <f>VLOOKUP(年度マスタ!$K$4&amp;"_"&amp;AJ$33,データシート1!$A:$BT,MATCH("aa_"&amp;$S36,データシート1!$A$1:$BT$1,0),0)</f>
        <v>3838.9837087652563</v>
      </c>
      <c r="AK36" s="911">
        <f>VLOOKUP(年度マスタ!$K$4&amp;"_"&amp;AK$33,データシート1!$A:$BT,MATCH("aa_"&amp;$S36,データシート1!$A$1:$BT$1,0),0)</f>
        <v>3385.6491104454617</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4272.8569658271736</v>
      </c>
      <c r="P37" s="465">
        <f t="shared" si="9"/>
        <v>0.24791763292588545</v>
      </c>
      <c r="Q37" s="341"/>
      <c r="R37" s="14"/>
      <c r="S37" s="369" t="s">
        <v>188</v>
      </c>
      <c r="T37" s="348"/>
      <c r="U37" s="359"/>
      <c r="V37" s="349" t="s">
        <v>195</v>
      </c>
      <c r="W37" s="370"/>
      <c r="X37" s="909">
        <f>VLOOKUP(年度マスタ!$K$4&amp;"_"&amp;X$33,データシート1!$A:$BT,MATCH("aa_"&amp;$S37,データシート1!$A$1:$BT$1,0),0)</f>
        <v>163.80170860145671</v>
      </c>
      <c r="Y37" s="910">
        <f>VLOOKUP(年度マスタ!$K$4&amp;"_"&amp;Y$33,データシート1!$A:$BT,MATCH("aa_"&amp;$S37,データシート1!$A$1:$BT$1,0),0)</f>
        <v>166.95597259434069</v>
      </c>
      <c r="Z37" s="910">
        <f>VLOOKUP(年度マスタ!$K$4&amp;"_"&amp;Z$33,データシート1!$A:$BT,MATCH("aa_"&amp;$S37,データシート1!$A$1:$BT$1,0),0)</f>
        <v>224.2659934197635</v>
      </c>
      <c r="AA37" s="910">
        <f>VLOOKUP(年度マスタ!$K$4&amp;"_"&amp;AA$33,データシート1!$A:$BT,MATCH("aa_"&amp;$S37,データシート1!$A$1:$BT$1,0),0)</f>
        <v>210.53422028091811</v>
      </c>
      <c r="AB37" s="910">
        <f>VLOOKUP(年度マスタ!$K$4&amp;"_"&amp;AB$33,データシート1!$A:$BT,MATCH("aa_"&amp;$S37,データシート1!$A$1:$BT$1,0),0)</f>
        <v>178.73816639052509</v>
      </c>
      <c r="AC37" s="910">
        <f>VLOOKUP(年度マスタ!$K$4&amp;"_"&amp;AC$33,データシート1!$A:$BT,MATCH("aa_"&amp;$S37,データシート1!$A$1:$BT$1,0),0)</f>
        <v>179.61814025249791</v>
      </c>
      <c r="AD37" s="910">
        <f>VLOOKUP(年度マスタ!$K$4&amp;"_"&amp;AD$33,データシート1!$A:$BT,MATCH("aa_"&amp;$S37,データシート1!$A$1:$BT$1,0),0)</f>
        <v>181.52347542128331</v>
      </c>
      <c r="AE37" s="910">
        <f>VLOOKUP(年度マスタ!$K$4&amp;"_"&amp;AE$33,データシート1!$A:$BT,MATCH("aa_"&amp;$S37,データシート1!$A$1:$BT$1,0),0)</f>
        <v>186.46596655994838</v>
      </c>
      <c r="AF37" s="910">
        <f>VLOOKUP(年度マスタ!$K$4&amp;"_"&amp;AF$33,データシート1!$A:$BT,MATCH("aa_"&amp;$S37,データシート1!$A$1:$BT$1,0),0)</f>
        <v>191.66097305221092</v>
      </c>
      <c r="AG37" s="910">
        <f>VLOOKUP(年度マスタ!$K$4&amp;"_"&amp;AG$33,データシート1!$A:$BT,MATCH("aa_"&amp;$S37,データシート1!$A$1:$BT$1,0),0)</f>
        <v>182.17216802776269</v>
      </c>
      <c r="AH37" s="910">
        <f>VLOOKUP(年度マスタ!$K$4&amp;"_"&amp;AH$33,データシート1!$A:$BT,MATCH("aa_"&amp;$S37,データシート1!$A$1:$BT$1,0),0)</f>
        <v>168.63141946004293</v>
      </c>
      <c r="AI37" s="910">
        <f>VLOOKUP(年度マスタ!$K$4&amp;"_"&amp;AI$33,データシート1!$A:$BT,MATCH("aa_"&amp;$S37,データシート1!$A$1:$BT$1,0),0)</f>
        <v>174.8547053584646</v>
      </c>
      <c r="AJ37" s="910">
        <f>VLOOKUP(年度マスタ!$K$4&amp;"_"&amp;AJ$33,データシート1!$A:$BT,MATCH("aa_"&amp;$S37,データシート1!$A$1:$BT$1,0),0)</f>
        <v>191.4941300498422</v>
      </c>
      <c r="AK37" s="911">
        <f>VLOOKUP(年度マスタ!$K$4&amp;"_"&amp;AK$33,データシート1!$A:$BT,MATCH("aa_"&amp;$S37,データシート1!$A$1:$BT$1,0),0)</f>
        <v>171.57643011332368</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4060.0005862912985</v>
      </c>
      <c r="P38" s="466">
        <f t="shared" si="9"/>
        <v>0.23556738338798822</v>
      </c>
      <c r="Q38" s="341"/>
      <c r="R38" s="14"/>
      <c r="S38" s="369" t="s">
        <v>189</v>
      </c>
      <c r="T38" s="348"/>
      <c r="U38" s="361"/>
      <c r="V38" s="371" t="s">
        <v>198</v>
      </c>
      <c r="W38" s="371"/>
      <c r="X38" s="909">
        <f>VLOOKUP(年度マスタ!$K$4&amp;"_"&amp;X$33,データシート1!$A:$BT,MATCH("aa_"&amp;$S38,データシート1!$A$1:$BT$1,0),0)</f>
        <v>434.99528791842658</v>
      </c>
      <c r="Y38" s="910">
        <f>VLOOKUP(年度マスタ!$K$4&amp;"_"&amp;Y$33,データシート1!$A:$BT,MATCH("aa_"&amp;$S38,データシート1!$A$1:$BT$1,0),0)</f>
        <v>411.82619275510041</v>
      </c>
      <c r="Z38" s="910">
        <f>VLOOKUP(年度マスタ!$K$4&amp;"_"&amp;Z$33,データシート1!$A:$BT,MATCH("aa_"&amp;$S38,データシート1!$A$1:$BT$1,0),0)</f>
        <v>384.46024782253158</v>
      </c>
      <c r="AA38" s="910">
        <f>VLOOKUP(年度マスタ!$K$4&amp;"_"&amp;AA$33,データシート1!$A:$BT,MATCH("aa_"&amp;$S38,データシート1!$A$1:$BT$1,0),0)</f>
        <v>385.60848593183061</v>
      </c>
      <c r="AB38" s="910">
        <f>VLOOKUP(年度マスタ!$K$4&amp;"_"&amp;AB$33,データシート1!$A:$BT,MATCH("aa_"&amp;$S38,データシート1!$A$1:$BT$1,0),0)</f>
        <v>279.73858462568569</v>
      </c>
      <c r="AC38" s="910">
        <f>VLOOKUP(年度マスタ!$K$4&amp;"_"&amp;AC$33,データシート1!$A:$BT,MATCH("aa_"&amp;$S38,データシート1!$A$1:$BT$1,0),0)</f>
        <v>345.08562708258597</v>
      </c>
      <c r="AD38" s="910">
        <f>VLOOKUP(年度マスタ!$K$4&amp;"_"&amp;AD$33,データシート1!$A:$BT,MATCH("aa_"&amp;$S38,データシート1!$A$1:$BT$1,0),0)</f>
        <v>351.0237698505361</v>
      </c>
      <c r="AE38" s="910">
        <f>VLOOKUP(年度マスタ!$K$4&amp;"_"&amp;AE$33,データシート1!$A:$BT,MATCH("aa_"&amp;$S38,データシート1!$A$1:$BT$1,0),0)</f>
        <v>384.86018669731578</v>
      </c>
      <c r="AF38" s="910">
        <f>VLOOKUP(年度マスタ!$K$4&amp;"_"&amp;AF$33,データシート1!$A:$BT,MATCH("aa_"&amp;$S38,データシート1!$A$1:$BT$1,0),0)</f>
        <v>398.72713611920932</v>
      </c>
      <c r="AG38" s="910">
        <f>VLOOKUP(年度マスタ!$K$4&amp;"_"&amp;AG$33,データシート1!$A:$BT,MATCH("aa_"&amp;$S38,データシート1!$A$1:$BT$1,0),0)</f>
        <v>361.56330666671744</v>
      </c>
      <c r="AH38" s="910">
        <f>VLOOKUP(年度マスタ!$K$4&amp;"_"&amp;AH$33,データシート1!$A:$BT,MATCH("aa_"&amp;$S38,データシート1!$A$1:$BT$1,0),0)</f>
        <v>365.1256422416148</v>
      </c>
      <c r="AI38" s="910">
        <f>VLOOKUP(年度マスタ!$K$4&amp;"_"&amp;AI$33,データシート1!$A:$BT,MATCH("aa_"&amp;$S38,データシート1!$A$1:$BT$1,0),0)</f>
        <v>394.50732124550376</v>
      </c>
      <c r="AJ38" s="910">
        <f>VLOOKUP(年度マスタ!$K$4&amp;"_"&amp;AJ$33,データシート1!$A:$BT,MATCH("aa_"&amp;$S38,データシート1!$A$1:$BT$1,0),0)</f>
        <v>324.87827478278638</v>
      </c>
      <c r="AK38" s="911">
        <f>VLOOKUP(年度マスタ!$K$4&amp;"_"&amp;AK$33,データシート1!$A:$BT,MATCH("aa_"&amp;$S38,データシート1!$A$1:$BT$1,0),0)</f>
        <v>297.60183289392711</v>
      </c>
      <c r="AL38" s="343"/>
      <c r="AW38" s="18" t="str">
        <f>年度マスタ!H4</f>
        <v>07</v>
      </c>
      <c r="AX38" s="18" t="s">
        <v>199</v>
      </c>
      <c r="AY38" s="18">
        <f>VLOOKUP($AW38&amp;"_"&amp;$AY$34,データシート1!$A:$BT,MATCH($AY$31&amp;"_"&amp;AY$36,データシート1!$A$1:$BT$1,0),0)</f>
        <v>3385.6491104454617</v>
      </c>
      <c r="AZ38" s="18">
        <f>VLOOKUP($AW38&amp;"_"&amp;$AY$34,データシート1!$A:$BT,MATCH($AY$31&amp;"_"&amp;AZ$36,データシート1!$A$1:$BT$1,0),0)</f>
        <v>171.57643011332368</v>
      </c>
      <c r="BA38" s="18">
        <f>VLOOKUP($AW38&amp;"_"&amp;$AY$34,データシート1!$A:$BT,MATCH($AY$31&amp;"_"&amp;BA$36,データシート1!$A$1:$BT$1,0),0)</f>
        <v>297.60183289392711</v>
      </c>
      <c r="BB38" s="18">
        <f>VLOOKUP($AW38&amp;"_"&amp;$AY$34,データシート1!$A:$BT,MATCH($AY$31&amp;"_"&amp;BB$36,データシート1!$A$1:$BT$1,0),0)</f>
        <v>2557.5324148205527</v>
      </c>
      <c r="BC38" s="18">
        <f>VLOOKUP($AW38&amp;"_"&amp;$AY$34,データシート1!$A:$BT,MATCH($AY$31&amp;"_"&amp;BC$36,データシート1!$A$1:$BT$1,0),0)</f>
        <v>2922.1688241629586</v>
      </c>
      <c r="BD38" s="18">
        <f>VLOOKUP($AW38&amp;"_"&amp;$AY$34,データシート1!$A:$BT,MATCH($AY$31&amp;"_"&amp;BD$36,データシート1!$A$1:$BT$1,0),0)</f>
        <v>1800.5973870944474</v>
      </c>
      <c r="BE38" s="18">
        <f>VLOOKUP($AW38&amp;"_"&amp;$AY$34,データシート1!$A:$BT,MATCH($AY$31&amp;"_"&amp;BE$36,データシート1!$A$1:$BT$1,0),0)</f>
        <v>1626.5443788294908</v>
      </c>
      <c r="BF38" s="18">
        <f>VLOOKUP($AW38&amp;"_"&amp;$AY$34,データシート1!$A:$BT,MATCH($AY$31&amp;"_"&amp;BF$36,データシート1!$A$1:$BT$1,0),0)</f>
        <v>107.05957705637579</v>
      </c>
      <c r="BG38" s="18">
        <f>VLOOKUP($AW38&amp;"_"&amp;$AY$34,データシート1!$A:$BT,MATCH($AY$31&amp;"_"&amp;BG$36,データシート1!$A$1:$BT$1,0),0)</f>
        <v>49.55866224842228</v>
      </c>
      <c r="BH38" s="18">
        <f>VLOOKUP($AW38&amp;"_"&amp;$AY$34,データシート1!$A:$BT,MATCH($AY$31&amp;"_"&amp;BH$36,データシート1!$A$1:$BT$1,0),0)</f>
        <v>258.580128826791</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2241.2984810665589</v>
      </c>
      <c r="P39" s="466">
        <f t="shared" si="9"/>
        <v>0.13004353259431778</v>
      </c>
      <c r="Q39" s="341"/>
      <c r="R39" s="14"/>
      <c r="S39" s="369" t="s">
        <v>190</v>
      </c>
      <c r="T39" s="348"/>
      <c r="U39" s="356" t="s">
        <v>200</v>
      </c>
      <c r="V39" s="357"/>
      <c r="W39" s="357"/>
      <c r="X39" s="906">
        <f>VLOOKUP(年度マスタ!$K$4&amp;"_"&amp;X$33,データシート1!$A:$BT,MATCH("aa_"&amp;$S39,データシート1!$A$1:$BT$1,0),0)</f>
        <v>3463.598306264234</v>
      </c>
      <c r="Y39" s="907">
        <f>VLOOKUP(年度マスタ!$K$4&amp;"_"&amp;Y$33,データシート1!$A:$BT,MATCH("aa_"&amp;$S39,データシート1!$A$1:$BT$1,0),0)</f>
        <v>3377.9439175491648</v>
      </c>
      <c r="Z39" s="907">
        <f>VLOOKUP(年度マスタ!$K$4&amp;"_"&amp;Z$33,データシート1!$A:$BT,MATCH("aa_"&amp;$S39,データシート1!$A$1:$BT$1,0),0)</f>
        <v>3931.262069645099</v>
      </c>
      <c r="AA39" s="907">
        <f>VLOOKUP(年度マスタ!$K$4&amp;"_"&amp;AA$33,データシート1!$A:$BT,MATCH("aa_"&amp;$S39,データシート1!$A$1:$BT$1,0),0)</f>
        <v>4423.1450216419853</v>
      </c>
      <c r="AB39" s="907">
        <f>VLOOKUP(年度マスタ!$K$4&amp;"_"&amp;AB$33,データシート1!$A:$BT,MATCH("aa_"&amp;$S39,データシート1!$A$1:$BT$1,0),0)</f>
        <v>3817.4532233746281</v>
      </c>
      <c r="AC39" s="907">
        <f>VLOOKUP(年度マスタ!$K$4&amp;"_"&amp;AC$33,データシート1!$A:$BT,MATCH("aa_"&amp;$S39,データシート1!$A$1:$BT$1,0),0)</f>
        <v>3979.0330195712968</v>
      </c>
      <c r="AD39" s="907">
        <f>VLOOKUP(年度マスタ!$K$4&amp;"_"&amp;AD$33,データシート1!$A:$BT,MATCH("aa_"&amp;$S39,データシート1!$A$1:$BT$1,0),0)</f>
        <v>3914.5674066258462</v>
      </c>
      <c r="AE39" s="907">
        <f>VLOOKUP(年度マスタ!$K$4&amp;"_"&amp;AE$33,データシート1!$A:$BT,MATCH("aa_"&amp;$S39,データシート1!$A$1:$BT$1,0),0)</f>
        <v>2859.8828138082504</v>
      </c>
      <c r="AF39" s="907">
        <f>VLOOKUP(年度マスタ!$K$4&amp;"_"&amp;AF$33,データシート1!$A:$BT,MATCH("aa_"&amp;$S39,データシート1!$A$1:$BT$1,0),0)</f>
        <v>2650.7752062251279</v>
      </c>
      <c r="AG39" s="907">
        <f>VLOOKUP(年度マスタ!$K$4&amp;"_"&amp;AG$33,データシート1!$A:$BT,MATCH("aa_"&amp;$S39,データシート1!$A$1:$BT$1,0),0)</f>
        <v>2811.5580922936283</v>
      </c>
      <c r="AH39" s="907">
        <f>VLOOKUP(年度マスタ!$K$4&amp;"_"&amp;AH$33,データシート1!$A:$BT,MATCH("aa_"&amp;$S39,データシート1!$A$1:$BT$1,0),0)</f>
        <v>2814.7924484660052</v>
      </c>
      <c r="AI39" s="907">
        <f>VLOOKUP(年度マスタ!$K$4&amp;"_"&amp;AI$33,データシート1!$A:$BT,MATCH("aa_"&amp;$S39,データシート1!$A$1:$BT$1,0),0)</f>
        <v>2342.8395805122582</v>
      </c>
      <c r="AJ39" s="907">
        <f>VLOOKUP(年度マスタ!$K$4&amp;"_"&amp;AJ$33,データシート1!$A:$BT,MATCH("aa_"&amp;$S39,データシート1!$A$1:$BT$1,0),0)</f>
        <v>2569.8749753776251</v>
      </c>
      <c r="AK39" s="908">
        <f>VLOOKUP(年度マスタ!$K$4&amp;"_"&amp;AK$33,データシート1!$A:$BT,MATCH("aa_"&amp;$S39,データシート1!$A$1:$BT$1,0),0)</f>
        <v>2557.5324148205527</v>
      </c>
      <c r="AL39" s="343"/>
      <c r="AW39" s="18" t="str">
        <f>年度マスタ!K4</f>
        <v>07</v>
      </c>
      <c r="AX39" s="18" t="s">
        <v>201</v>
      </c>
      <c r="AY39" s="18">
        <f>VLOOKUP($AW39&amp;"_"&amp;$AY$34,データシート1!$A:$BT,MATCH($AY$31&amp;"_"&amp;AY$36,データシート1!$A$1:$BT$1,0),0)</f>
        <v>3385.6491104454617</v>
      </c>
      <c r="AZ39" s="18">
        <f>VLOOKUP($AW39&amp;"_"&amp;$AY$34,データシート1!$A:$BT,MATCH($AY$31&amp;"_"&amp;AZ$36,データシート1!$A$1:$BT$1,0),0)</f>
        <v>171.57643011332368</v>
      </c>
      <c r="BA39" s="18">
        <f>VLOOKUP($AW39&amp;"_"&amp;$AY$34,データシート1!$A:$BT,MATCH($AY$31&amp;"_"&amp;BA$36,データシート1!$A$1:$BT$1,0),0)</f>
        <v>297.60183289392711</v>
      </c>
      <c r="BB39" s="18">
        <f>VLOOKUP($AW39&amp;"_"&amp;$AY$34,データシート1!$A:$BT,MATCH($AY$31&amp;"_"&amp;BB$36,データシート1!$A$1:$BT$1,0),0)</f>
        <v>2557.5324148205527</v>
      </c>
      <c r="BC39" s="18">
        <f>VLOOKUP($AW39&amp;"_"&amp;$AY$34,データシート1!$A:$BT,MATCH($AY$31&amp;"_"&amp;BC$36,データシート1!$A$1:$BT$1,0),0)</f>
        <v>2922.1688241629586</v>
      </c>
      <c r="BD39" s="18">
        <f>VLOOKUP($AW39&amp;"_"&amp;$AY$34,データシート1!$A:$BT,MATCH($AY$31&amp;"_"&amp;BD$36,データシート1!$A$1:$BT$1,0),0)</f>
        <v>1800.5973870944474</v>
      </c>
      <c r="BE39" s="18">
        <f>VLOOKUP($AW39&amp;"_"&amp;$AY$34,データシート1!$A:$BT,MATCH($AY$31&amp;"_"&amp;BE$36,データシート1!$A$1:$BT$1,0),0)</f>
        <v>1626.5443788294908</v>
      </c>
      <c r="BF39" s="18">
        <f>VLOOKUP($AW39&amp;"_"&amp;$AY$34,データシート1!$A:$BT,MATCH($AY$31&amp;"_"&amp;BF$36,データシート1!$A$1:$BT$1,0),0)</f>
        <v>107.05957705637579</v>
      </c>
      <c r="BG39" s="18">
        <f>VLOOKUP($AW39&amp;"_"&amp;$AY$34,データシート1!$A:$BT,MATCH($AY$31&amp;"_"&amp;BG$36,データシート1!$A$1:$BT$1,0),0)</f>
        <v>49.55866224842228</v>
      </c>
      <c r="BH39" s="18">
        <f>VLOOKUP($AW39&amp;"_"&amp;$AY$34,データシート1!$A:$BT,MATCH($AY$31&amp;"_"&amp;BH$36,データシート1!$A$1:$BT$1,0),0)</f>
        <v>258.580128826791</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1818.7021052247396</v>
      </c>
      <c r="P40" s="466">
        <f t="shared" si="9"/>
        <v>0.10552385079367045</v>
      </c>
      <c r="Q40" s="341"/>
      <c r="R40" s="14"/>
      <c r="S40" s="369" t="s">
        <v>166</v>
      </c>
      <c r="T40" s="348"/>
      <c r="U40" s="356" t="s">
        <v>166</v>
      </c>
      <c r="V40" s="357"/>
      <c r="W40" s="357"/>
      <c r="X40" s="906">
        <f>VLOOKUP(年度マスタ!$K$4&amp;"_"&amp;X$33,データシート1!$A:$BT,MATCH("aa_"&amp;$S40,データシート1!$A$1:$BT$1,0),0)</f>
        <v>3026.3834241594759</v>
      </c>
      <c r="Y40" s="907">
        <f>VLOOKUP(年度マスタ!$K$4&amp;"_"&amp;Y$33,データシート1!$A:$BT,MATCH("aa_"&amp;$S40,データシート1!$A$1:$BT$1,0),0)</f>
        <v>3043.7529239918622</v>
      </c>
      <c r="Z40" s="907">
        <f>VLOOKUP(年度マスタ!$K$4&amp;"_"&amp;Z$33,データシート1!$A:$BT,MATCH("aa_"&amp;$S40,データシート1!$A$1:$BT$1,0),0)</f>
        <v>3538.399515333193</v>
      </c>
      <c r="AA40" s="907">
        <f>VLOOKUP(年度マスタ!$K$4&amp;"_"&amp;AA$33,データシート1!$A:$BT,MATCH("aa_"&amp;$S40,データシート1!$A$1:$BT$1,0),0)</f>
        <v>3795.112661378058</v>
      </c>
      <c r="AB40" s="907">
        <f>VLOOKUP(年度マスタ!$K$4&amp;"_"&amp;AB$33,データシート1!$A:$BT,MATCH("aa_"&amp;$S40,データシート1!$A$1:$BT$1,0),0)</f>
        <v>3762.6698585069089</v>
      </c>
      <c r="AC40" s="907">
        <f>VLOOKUP(年度マスタ!$K$4&amp;"_"&amp;AC$33,データシート1!$A:$BT,MATCH("aa_"&amp;$S40,データシート1!$A$1:$BT$1,0),0)</f>
        <v>3708.395198979933</v>
      </c>
      <c r="AD40" s="907">
        <f>VLOOKUP(年度マスタ!$K$4&amp;"_"&amp;AD$33,データシート1!$A:$BT,MATCH("aa_"&amp;$S40,データシート1!$A$1:$BT$1,0),0)</f>
        <v>3357.3320283355229</v>
      </c>
      <c r="AE40" s="907">
        <f>VLOOKUP(年度マスタ!$K$4&amp;"_"&amp;AE$33,データシート1!$A:$BT,MATCH("aa_"&amp;$S40,データシート1!$A$1:$BT$1,0),0)</f>
        <v>3142.7556245390392</v>
      </c>
      <c r="AF40" s="907">
        <f>VLOOKUP(年度マスタ!$K$4&amp;"_"&amp;AF$33,データシート1!$A:$BT,MATCH("aa_"&amp;$S40,データシート1!$A$1:$BT$1,0),0)</f>
        <v>3343.193943425083</v>
      </c>
      <c r="AG40" s="907">
        <f>VLOOKUP(年度マスタ!$K$4&amp;"_"&amp;AG$33,データシート1!$A:$BT,MATCH("aa_"&amp;$S40,データシート1!$A$1:$BT$1,0),0)</f>
        <v>3081.6804758557432</v>
      </c>
      <c r="AH40" s="907">
        <f>VLOOKUP(年度マスタ!$K$4&amp;"_"&amp;AH$33,データシート1!$A:$BT,MATCH("aa_"&amp;$S40,データシート1!$A$1:$BT$1,0),0)</f>
        <v>3015.2069859600401</v>
      </c>
      <c r="AI40" s="907">
        <f>VLOOKUP(年度マスタ!$K$4&amp;"_"&amp;AI$33,データシート1!$A:$BT,MATCH("aa_"&amp;$S40,データシート1!$A$1:$BT$1,0),0)</f>
        <v>2701.9122803122164</v>
      </c>
      <c r="AJ40" s="907">
        <f>VLOOKUP(年度マスタ!$K$4&amp;"_"&amp;AJ$33,データシート1!$A:$BT,MATCH("aa_"&amp;$S40,データシート1!$A$1:$BT$1,0),0)</f>
        <v>3018.8039347653926</v>
      </c>
      <c r="AK40" s="908">
        <f>VLOOKUP(年度マスタ!$K$4&amp;"_"&amp;AK$33,データシート1!$A:$BT,MATCH("aa_"&amp;$S40,データシート1!$A$1:$BT$1,0),0)</f>
        <v>2922.1688241629586</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152.86069621465501</v>
      </c>
      <c r="P41" s="466">
        <f t="shared" si="9"/>
        <v>8.8692091207419471E-3</v>
      </c>
      <c r="Q41" s="341"/>
      <c r="R41" s="14"/>
      <c r="S41" s="369" t="s">
        <v>202</v>
      </c>
      <c r="T41" s="348"/>
      <c r="U41" s="259" t="s">
        <v>129</v>
      </c>
      <c r="V41" s="357"/>
      <c r="W41" s="357"/>
      <c r="X41" s="906">
        <f>X42+X45+X46</f>
        <v>4293.2885037982523</v>
      </c>
      <c r="Y41" s="907">
        <f t="shared" ref="Y41:AH41" si="12">Y42+Y45+Y46</f>
        <v>4321.4134322578375</v>
      </c>
      <c r="Z41" s="907">
        <f t="shared" si="12"/>
        <v>4229.4448924139024</v>
      </c>
      <c r="AA41" s="907">
        <f t="shared" si="12"/>
        <v>4297.9516961836089</v>
      </c>
      <c r="AB41" s="907">
        <f t="shared" si="12"/>
        <v>4272.8569658271736</v>
      </c>
      <c r="AC41" s="907">
        <f t="shared" si="12"/>
        <v>4209.2088376266884</v>
      </c>
      <c r="AD41" s="907">
        <f t="shared" si="12"/>
        <v>4214.368554055106</v>
      </c>
      <c r="AE41" s="907">
        <f t="shared" si="12"/>
        <v>4145.4120310579774</v>
      </c>
      <c r="AF41" s="907">
        <f t="shared" si="12"/>
        <v>4073.8784818835857</v>
      </c>
      <c r="AG41" s="907">
        <f t="shared" si="12"/>
        <v>3993.2274185953447</v>
      </c>
      <c r="AH41" s="907">
        <f t="shared" si="12"/>
        <v>3904.3706652822939</v>
      </c>
      <c r="AI41" s="907">
        <f>AI42+AI45+AI46</f>
        <v>3543.6045765426989</v>
      </c>
      <c r="AJ41" s="907">
        <f>AJ42+AJ45+AJ46</f>
        <v>3528.6163936751368</v>
      </c>
      <c r="AK41" s="908">
        <f>AK42+AK45+AK46</f>
        <v>3583.7600052287366</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59.995683321220163</v>
      </c>
      <c r="P42" s="466">
        <f t="shared" si="9"/>
        <v>3.4810404171552942E-3</v>
      </c>
      <c r="Q42" s="341"/>
      <c r="R42" s="14"/>
      <c r="S42" s="369"/>
      <c r="T42" s="348"/>
      <c r="U42" s="359"/>
      <c r="V42" s="576" t="s">
        <v>130</v>
      </c>
      <c r="W42" s="349"/>
      <c r="X42" s="909">
        <f>SUM(X43:X44)</f>
        <v>4132.0228361999143</v>
      </c>
      <c r="Y42" s="910">
        <f t="shared" ref="Y42:AK42" si="13">SUM(Y43:Y44)</f>
        <v>4152.5296371422073</v>
      </c>
      <c r="Z42" s="910">
        <f t="shared" si="13"/>
        <v>4051.8176965877019</v>
      </c>
      <c r="AA42" s="910">
        <f t="shared" si="13"/>
        <v>4089.2864351719345</v>
      </c>
      <c r="AB42" s="910">
        <f t="shared" si="13"/>
        <v>4060.0005862912985</v>
      </c>
      <c r="AC42" s="910">
        <f t="shared" si="13"/>
        <v>4005.3850817213652</v>
      </c>
      <c r="AD42" s="910">
        <f t="shared" si="13"/>
        <v>4016.3922009356893</v>
      </c>
      <c r="AE42" s="910">
        <f t="shared" si="13"/>
        <v>3952.7667956206014</v>
      </c>
      <c r="AF42" s="910">
        <f t="shared" si="13"/>
        <v>3885.8869080576569</v>
      </c>
      <c r="AG42" s="910">
        <f t="shared" si="13"/>
        <v>3818.0089893186841</v>
      </c>
      <c r="AH42" s="910">
        <f t="shared" si="13"/>
        <v>3734.1459012888458</v>
      </c>
      <c r="AI42" s="910">
        <f t="shared" si="13"/>
        <v>3384.5876248534742</v>
      </c>
      <c r="AJ42" s="910">
        <f t="shared" si="13"/>
        <v>3365.7206441651756</v>
      </c>
      <c r="AK42" s="911">
        <f t="shared" si="13"/>
        <v>3427.1417659239382</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276.18765333418492</v>
      </c>
      <c r="P43" s="624">
        <f t="shared" si="9"/>
        <v>1.6024825966696229E-2</v>
      </c>
      <c r="Q43" s="341"/>
      <c r="R43" s="14"/>
      <c r="S43" s="369" t="s">
        <v>191</v>
      </c>
      <c r="T43" s="372"/>
      <c r="U43" s="359"/>
      <c r="V43" s="373"/>
      <c r="W43" s="360" t="s">
        <v>191</v>
      </c>
      <c r="X43" s="909">
        <f>VLOOKUP(年度マスタ!$K$4&amp;"_"&amp;X$33,データシート1!$A:$BT,MATCH("aa_"&amp;$S43,データシート1!$A$1:$BT$1,0),0)</f>
        <v>2300.8284952770468</v>
      </c>
      <c r="Y43" s="910">
        <f>VLOOKUP(年度マスタ!$K$4&amp;"_"&amp;Y$33,データシート1!$A:$BT,MATCH("aa_"&amp;$S43,データシート1!$A$1:$BT$1,0),0)</f>
        <v>2304.5581470758311</v>
      </c>
      <c r="Z43" s="910">
        <f>VLOOKUP(年度マスタ!$K$4&amp;"_"&amp;Z$33,データシート1!$A:$BT,MATCH("aa_"&amp;$S43,データシート1!$A$1:$BT$1,0),0)</f>
        <v>2276.1032248989814</v>
      </c>
      <c r="AA43" s="910">
        <f>VLOOKUP(年度マスタ!$K$4&amp;"_"&amp;AA$33,データシート1!$A:$BT,MATCH("aa_"&amp;$S43,データシート1!$A$1:$BT$1,0),0)</f>
        <v>2301.7371673918879</v>
      </c>
      <c r="AB43" s="910">
        <f>VLOOKUP(年度マスタ!$K$4&amp;"_"&amp;AB$33,データシート1!$A:$BT,MATCH("aa_"&amp;$S43,データシート1!$A$1:$BT$1,0),0)</f>
        <v>2241.2984810665589</v>
      </c>
      <c r="AC43" s="910">
        <f>VLOOKUP(年度マスタ!$K$4&amp;"_"&amp;AC$33,データシート1!$A:$BT,MATCH("aa_"&amp;$S43,データシート1!$A$1:$BT$1,0),0)</f>
        <v>2153.8202046510951</v>
      </c>
      <c r="AD43" s="910">
        <f>VLOOKUP(年度マスタ!$K$4&amp;"_"&amp;AD$33,データシート1!$A:$BT,MATCH("aa_"&amp;$S43,データシート1!$A$1:$BT$1,0),0)</f>
        <v>2150.3087598813881</v>
      </c>
      <c r="AE43" s="910">
        <f>VLOOKUP(年度マスタ!$K$4&amp;"_"&amp;AE$33,データシート1!$A:$BT,MATCH("aa_"&amp;$S43,データシート1!$A$1:$BT$1,0),0)</f>
        <v>2138.5248841642633</v>
      </c>
      <c r="AF43" s="910">
        <f>VLOOKUP(年度マスタ!$K$4&amp;"_"&amp;AF$33,データシート1!$A:$BT,MATCH("aa_"&amp;$S43,データシート1!$A$1:$BT$1,0),0)</f>
        <v>2108.0063090895019</v>
      </c>
      <c r="AG43" s="910">
        <f>VLOOKUP(年度マスタ!$K$4&amp;"_"&amp;AG$33,データシート1!$A:$BT,MATCH("aa_"&amp;$S43,データシート1!$A$1:$BT$1,0),0)</f>
        <v>2070.3921539326102</v>
      </c>
      <c r="AH43" s="910">
        <f>VLOOKUP(年度マスタ!$K$4&amp;"_"&amp;AH$33,データシート1!$A:$BT,MATCH("aa_"&amp;$S43,データシート1!$A$1:$BT$1,0),0)</f>
        <v>2011.9635294332206</v>
      </c>
      <c r="AI43" s="910">
        <f>VLOOKUP(年度マスタ!$K$4&amp;"_"&amp;AI$33,データシート1!$A:$BT,MATCH("aa_"&amp;$S43,データシート1!$A$1:$BT$1,0),0)</f>
        <v>1765.4220401753678</v>
      </c>
      <c r="AJ43" s="910">
        <f>VLOOKUP(年度マスタ!$K$4&amp;"_"&amp;AJ$33,データシート1!$A:$BT,MATCH("aa_"&amp;$S43,データシート1!$A$1:$BT$1,0),0)</f>
        <v>1711.6669174826754</v>
      </c>
      <c r="AK43" s="911">
        <f>VLOOKUP(年度マスタ!$K$4&amp;"_"&amp;AK$33,データシート1!$A:$BT,MATCH("aa_"&amp;$S43,データシート1!$A$1:$BT$1,0),0)</f>
        <v>1800.5973870944474</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1831.194340922867</v>
      </c>
      <c r="Y44" s="910">
        <f>VLOOKUP(年度マスタ!$K$4&amp;"_"&amp;Y$33,データシート1!$A:$BT,MATCH("aa_"&amp;$S44,データシート1!$A$1:$BT$1,0),0)</f>
        <v>1847.971490066376</v>
      </c>
      <c r="Z44" s="910">
        <f>VLOOKUP(年度マスタ!$K$4&amp;"_"&amp;Z$33,データシート1!$A:$BT,MATCH("aa_"&amp;$S44,データシート1!$A$1:$BT$1,0),0)</f>
        <v>1775.7144716887203</v>
      </c>
      <c r="AA44" s="910">
        <f>VLOOKUP(年度マスタ!$K$4&amp;"_"&amp;AA$33,データシート1!$A:$BT,MATCH("aa_"&amp;$S44,データシート1!$A$1:$BT$1,0),0)</f>
        <v>1787.5492677800464</v>
      </c>
      <c r="AB44" s="910">
        <f>VLOOKUP(年度マスタ!$K$4&amp;"_"&amp;AB$33,データシート1!$A:$BT,MATCH("aa_"&amp;$S44,データシート1!$A$1:$BT$1,0),0)</f>
        <v>1818.7021052247396</v>
      </c>
      <c r="AC44" s="910">
        <f>VLOOKUP(年度マスタ!$K$4&amp;"_"&amp;AC$33,データシート1!$A:$BT,MATCH("aa_"&amp;$S44,データシート1!$A$1:$BT$1,0),0)</f>
        <v>1851.5648770702701</v>
      </c>
      <c r="AD44" s="910">
        <f>VLOOKUP(年度マスタ!$K$4&amp;"_"&amp;AD$33,データシート1!$A:$BT,MATCH("aa_"&amp;$S44,データシート1!$A$1:$BT$1,0),0)</f>
        <v>1866.0834410543009</v>
      </c>
      <c r="AE44" s="910">
        <f>VLOOKUP(年度マスタ!$K$4&amp;"_"&amp;AE$33,データシート1!$A:$BT,MATCH("aa_"&amp;$S44,データシート1!$A$1:$BT$1,0),0)</f>
        <v>1814.2419114563381</v>
      </c>
      <c r="AF44" s="910">
        <f>VLOOKUP(年度マスタ!$K$4&amp;"_"&amp;AF$33,データシート1!$A:$BT,MATCH("aa_"&amp;$S44,データシート1!$A$1:$BT$1,0),0)</f>
        <v>1777.8805989681553</v>
      </c>
      <c r="AG44" s="910">
        <f>VLOOKUP(年度マスタ!$K$4&amp;"_"&amp;AG$33,データシート1!$A:$BT,MATCH("aa_"&amp;$S44,データシート1!$A$1:$BT$1,0),0)</f>
        <v>1747.6168353860737</v>
      </c>
      <c r="AH44" s="910">
        <f>VLOOKUP(年度マスタ!$K$4&amp;"_"&amp;AH$33,データシート1!$A:$BT,MATCH("aa_"&amp;$S44,データシート1!$A$1:$BT$1,0),0)</f>
        <v>1722.1823718556252</v>
      </c>
      <c r="AI44" s="910">
        <f>VLOOKUP(年度マスタ!$K$4&amp;"_"&amp;AI$33,データシート1!$A:$BT,MATCH("aa_"&amp;$S44,データシート1!$A$1:$BT$1,0),0)</f>
        <v>1619.1655846781061</v>
      </c>
      <c r="AJ44" s="910">
        <f>VLOOKUP(年度マスタ!$K$4&amp;"_"&amp;AJ$33,データシート1!$A:$BT,MATCH("aa_"&amp;$S44,データシート1!$A$1:$BT$1,0),0)</f>
        <v>1654.0537266825002</v>
      </c>
      <c r="AK44" s="911">
        <f>VLOOKUP(年度マスタ!$K$4&amp;"_"&amp;AK$33,データシート1!$A:$BT,MATCH("aa_"&amp;$S44,データシート1!$A$1:$BT$1,0),0)</f>
        <v>1626.5443788294908</v>
      </c>
      <c r="AL44" s="343"/>
      <c r="AW44" s="18" t="str">
        <f>AW47</f>
        <v>福島県</v>
      </c>
      <c r="AX44" s="1065">
        <f t="shared" si="14"/>
        <v>0.29254502322329301</v>
      </c>
      <c r="AY44" s="1065">
        <f t="shared" si="14"/>
        <v>0.19409257722943307</v>
      </c>
      <c r="AZ44" s="1065">
        <f t="shared" si="14"/>
        <v>0.22176503996375968</v>
      </c>
      <c r="BA44" s="1065">
        <f t="shared" si="14"/>
        <v>0.27197356778581316</v>
      </c>
      <c r="BB44" s="1065">
        <f t="shared" si="14"/>
        <v>1.9623791797701268E-2</v>
      </c>
      <c r="BC44" s="1065">
        <f>SUM(AX44:BB44)</f>
        <v>1.0000000000000002</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119.604376135706</v>
      </c>
      <c r="Y45" s="910">
        <f>VLOOKUP(年度マスタ!$K$4&amp;"_"&amp;Y$33,データシート1!$A:$BT,MATCH("aa_"&amp;$S45,データシート1!$A$1:$BT$1,0),0)</f>
        <v>123.87701767438</v>
      </c>
      <c r="Z45" s="910">
        <f>VLOOKUP(年度マスタ!$K$4&amp;"_"&amp;Z$33,データシート1!$A:$BT,MATCH("aa_"&amp;$S45,データシート1!$A$1:$BT$1,0),0)</f>
        <v>139.78319337221799</v>
      </c>
      <c r="AA45" s="910">
        <f>VLOOKUP(年度マスタ!$K$4&amp;"_"&amp;AA$33,データシート1!$A:$BT,MATCH("aa_"&amp;$S45,データシート1!$A$1:$BT$1,0),0)</f>
        <v>150.986712567898</v>
      </c>
      <c r="AB45" s="910">
        <f>VLOOKUP(年度マスタ!$K$4&amp;"_"&amp;AB$33,データシート1!$A:$BT,MATCH("aa_"&amp;$S45,データシート1!$A$1:$BT$1,0),0)</f>
        <v>152.86069621465501</v>
      </c>
      <c r="AC45" s="910">
        <f>VLOOKUP(年度マスタ!$K$4&amp;"_"&amp;AC$33,データシート1!$A:$BT,MATCH("aa_"&amp;$S45,データシート1!$A$1:$BT$1,0),0)</f>
        <v>145.865864635615</v>
      </c>
      <c r="AD45" s="910">
        <f>VLOOKUP(年度マスタ!$K$4&amp;"_"&amp;AD$33,データシート1!$A:$BT,MATCH("aa_"&amp;$S45,データシート1!$A$1:$BT$1,0),0)</f>
        <v>141.94417254648701</v>
      </c>
      <c r="AE45" s="910">
        <f>VLOOKUP(年度マスタ!$K$4&amp;"_"&amp;AE$33,データシート1!$A:$BT,MATCH("aa_"&amp;$S45,データシート1!$A$1:$BT$1,0),0)</f>
        <v>136.92435327940012</v>
      </c>
      <c r="AF45" s="910">
        <f>VLOOKUP(年度マスタ!$K$4&amp;"_"&amp;AF$33,データシート1!$A:$BT,MATCH("aa_"&amp;$S45,データシート1!$A$1:$BT$1,0),0)</f>
        <v>131.119409932228</v>
      </c>
      <c r="AG45" s="910">
        <f>VLOOKUP(年度マスタ!$K$4&amp;"_"&amp;AG$33,データシート1!$A:$BT,MATCH("aa_"&amp;$S45,データシート1!$A$1:$BT$1,0),0)</f>
        <v>120.490323439927</v>
      </c>
      <c r="AH45" s="910">
        <f>VLOOKUP(年度マスタ!$K$4&amp;"_"&amp;AH$33,データシート1!$A:$BT,MATCH("aa_"&amp;$S45,データシート1!$A$1:$BT$1,0),0)</f>
        <v>116.137460687588</v>
      </c>
      <c r="AI45" s="910">
        <f>VLOOKUP(年度マスタ!$K$4&amp;"_"&amp;AI$33,データシート1!$A:$BT,MATCH("aa_"&amp;$S45,データシート1!$A$1:$BT$1,0),0)</f>
        <v>109.830679450869</v>
      </c>
      <c r="AJ45" s="910">
        <f>VLOOKUP(年度マスタ!$K$4&amp;"_"&amp;AJ$33,データシート1!$A:$BT,MATCH("aa_"&amp;$S45,データシート1!$A$1:$BT$1,0),0)</f>
        <v>107.50491117288399</v>
      </c>
      <c r="AK45" s="911">
        <f>VLOOKUP(年度マスタ!$K$4&amp;"_"&amp;AK$33,データシート1!$A:$BT,MATCH("aa_"&amp;$S45,データシート1!$A$1:$BT$1,0),0)</f>
        <v>107.05957705637579</v>
      </c>
      <c r="AL45" s="343"/>
      <c r="AW45" s="18" t="str">
        <f>AW48</f>
        <v>福島県</v>
      </c>
      <c r="AX45" s="1065">
        <f t="shared" ref="AX45:BB45" si="15">AX48/$BC48</f>
        <v>0.29254502322329301</v>
      </c>
      <c r="AY45" s="1065">
        <f t="shared" si="15"/>
        <v>0.19409257722943307</v>
      </c>
      <c r="AZ45" s="1065">
        <f t="shared" si="15"/>
        <v>0.22176503996375968</v>
      </c>
      <c r="BA45" s="1065">
        <f t="shared" si="15"/>
        <v>0.27197356778581316</v>
      </c>
      <c r="BB45" s="1065">
        <f t="shared" si="15"/>
        <v>1.9623791797701268E-2</v>
      </c>
      <c r="BC45" s="1065">
        <f t="shared" ref="BC45" si="16">SUM(AX45:BB45)</f>
        <v>1.0000000000000002</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41.661291462632562</v>
      </c>
      <c r="Y46" s="910">
        <f>VLOOKUP(年度マスタ!$K$4&amp;"_"&amp;Y$33,データシート1!$A:$BT,MATCH("aa_"&amp;$S46,データシート1!$A$1:$BT$1,0),0)</f>
        <v>45.006777441249852</v>
      </c>
      <c r="Z46" s="910">
        <f>VLOOKUP(年度マスタ!$K$4&amp;"_"&amp;Z$33,データシート1!$A:$BT,MATCH("aa_"&amp;$S46,データシート1!$A$1:$BT$1,0),0)</f>
        <v>37.844002453981908</v>
      </c>
      <c r="AA46" s="910">
        <f>VLOOKUP(年度マスタ!$K$4&amp;"_"&amp;AA$33,データシート1!$A:$BT,MATCH("aa_"&amp;$S46,データシート1!$A$1:$BT$1,0),0)</f>
        <v>57.678548443776151</v>
      </c>
      <c r="AB46" s="910">
        <f>VLOOKUP(年度マスタ!$K$4&amp;"_"&amp;AB$33,データシート1!$A:$BT,MATCH("aa_"&amp;$S46,データシート1!$A$1:$BT$1,0),0)</f>
        <v>59.995683321220163</v>
      </c>
      <c r="AC46" s="910">
        <f>VLOOKUP(年度マスタ!$K$4&amp;"_"&amp;AC$33,データシート1!$A:$BT,MATCH("aa_"&amp;$S46,データシート1!$A$1:$BT$1,0),0)</f>
        <v>57.957891269708263</v>
      </c>
      <c r="AD46" s="910">
        <f>VLOOKUP(年度マスタ!$K$4&amp;"_"&amp;AD$33,データシート1!$A:$BT,MATCH("aa_"&amp;$S46,データシート1!$A$1:$BT$1,0),0)</f>
        <v>56.032180572929633</v>
      </c>
      <c r="AE46" s="910">
        <f>VLOOKUP(年度マスタ!$K$4&amp;"_"&amp;AE$33,データシート1!$A:$BT,MATCH("aa_"&amp;$S46,データシート1!$A$1:$BT$1,0),0)</f>
        <v>55.720882157975502</v>
      </c>
      <c r="AF46" s="910">
        <f>VLOOKUP(年度マスタ!$K$4&amp;"_"&amp;AF$33,データシート1!$A:$BT,MATCH("aa_"&amp;$S46,データシート1!$A$1:$BT$1,0),0)</f>
        <v>56.872163893701014</v>
      </c>
      <c r="AG46" s="910">
        <f>VLOOKUP(年度マスタ!$K$4&amp;"_"&amp;AG$33,データシート1!$A:$BT,MATCH("aa_"&amp;$S46,データシート1!$A$1:$BT$1,0),0)</f>
        <v>54.728105836733462</v>
      </c>
      <c r="AH46" s="910">
        <f>VLOOKUP(年度マスタ!$K$4&amp;"_"&amp;AH$33,データシート1!$A:$BT,MATCH("aa_"&amp;$S46,データシート1!$A$1:$BT$1,0),0)</f>
        <v>54.087303305860189</v>
      </c>
      <c r="AI46" s="910">
        <f>VLOOKUP(年度マスタ!$K$4&amp;"_"&amp;AI$33,データシート1!$A:$BT,MATCH("aa_"&amp;$S46,データシート1!$A$1:$BT$1,0),0)</f>
        <v>49.186272238355606</v>
      </c>
      <c r="AJ46" s="910">
        <f>VLOOKUP(年度マスタ!$K$4&amp;"_"&amp;AJ$33,データシート1!$A:$BT,MATCH("aa_"&amp;$S46,データシート1!$A$1:$BT$1,0),0)</f>
        <v>55.390838337077241</v>
      </c>
      <c r="AK46" s="911">
        <f>VLOOKUP(年度マスタ!$K$4&amp;"_"&amp;AK$33,データシート1!$A:$BT,MATCH("aa_"&amp;$S46,データシート1!$A$1:$BT$1,0),0)</f>
        <v>49.55866224842228</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223.29955861638501</v>
      </c>
      <c r="Y47" s="913">
        <f>VLOOKUP(年度マスタ!$K$4&amp;"_"&amp;Y$33,データシート1!$A:$BT,MATCH("aa_"&amp;$S47,データシート1!$A$1:$BT$1,0),0)</f>
        <v>202.81751819113359</v>
      </c>
      <c r="Z47" s="913">
        <f>VLOOKUP(年度マスタ!$K$4&amp;"_"&amp;Z$33,データシート1!$A:$BT,MATCH("aa_"&amp;$S47,データシート1!$A$1:$BT$1,0),0)</f>
        <v>229.44995090681019</v>
      </c>
      <c r="AA47" s="913">
        <f>VLOOKUP(年度マスタ!$K$4&amp;"_"&amp;AA$33,データシート1!$A:$BT,MATCH("aa_"&amp;$S47,データシート1!$A$1:$BT$1,0),0)</f>
        <v>257.92549466395599</v>
      </c>
      <c r="AB47" s="913">
        <f>VLOOKUP(年度マスタ!$K$4&amp;"_"&amp;AB$33,データシート1!$A:$BT,MATCH("aa_"&amp;$S47,データシート1!$A$1:$BT$1,0),0)</f>
        <v>276.18765333418492</v>
      </c>
      <c r="AC47" s="913">
        <f>VLOOKUP(年度マスタ!$K$4&amp;"_"&amp;AC$33,データシート1!$A:$BT,MATCH("aa_"&amp;$S47,データシート1!$A$1:$BT$1,0),0)</f>
        <v>269.7440995974647</v>
      </c>
      <c r="AD47" s="913">
        <f>VLOOKUP(年度マスタ!$K$4&amp;"_"&amp;AD$33,データシート1!$A:$BT,MATCH("aa_"&amp;$S47,データシート1!$A$1:$BT$1,0),0)</f>
        <v>259.31729799789878</v>
      </c>
      <c r="AE47" s="913">
        <f>VLOOKUP(年度マスタ!$K$4&amp;"_"&amp;AE$33,データシート1!$A:$BT,MATCH("aa_"&amp;$S47,データシート1!$A$1:$BT$1,0),0)</f>
        <v>269.42214263161924</v>
      </c>
      <c r="AF47" s="913">
        <f>VLOOKUP(年度マスタ!$K$4&amp;"_"&amp;AF$33,データシート1!$A:$BT,MATCH("aa_"&amp;$S47,データシート1!$A$1:$BT$1,0),0)</f>
        <v>253.06726428330504</v>
      </c>
      <c r="AG47" s="913">
        <f>VLOOKUP(年度マスタ!$K$4&amp;"_"&amp;AG$33,データシート1!$A:$BT,MATCH("aa_"&amp;$S47,データシート1!$A$1:$BT$1,0),0)</f>
        <v>272.13910561162277</v>
      </c>
      <c r="AH47" s="913">
        <f>VLOOKUP(年度マスタ!$K$4&amp;"_"&amp;AH$33,データシート1!$A:$BT,MATCH("aa_"&amp;$S47,データシート1!$A$1:$BT$1,0),0)</f>
        <v>276.23327276522906</v>
      </c>
      <c r="AI47" s="913">
        <f>VLOOKUP(年度マスタ!$K$4&amp;"_"&amp;AI$33,データシート1!$A:$BT,MATCH("aa_"&amp;$S47,データシート1!$A$1:$BT$1,0),0)</f>
        <v>263.14756077290627</v>
      </c>
      <c r="AJ47" s="913">
        <f>VLOOKUP(年度マスタ!$K$4&amp;"_"&amp;AJ$33,データシート1!$A:$BT,MATCH("aa_"&amp;$S47,データシート1!$A$1:$BT$1,0),0)</f>
        <v>261.85934112503958</v>
      </c>
      <c r="AK47" s="914">
        <f>VLOOKUP(年度マスタ!$K$4&amp;"_"&amp;AK$33,データシート1!$A:$BT,MATCH("aa_"&amp;$S47,データシート1!$A$1:$BT$1,0),0)</f>
        <v>258.580128826791</v>
      </c>
      <c r="AL47" s="343"/>
      <c r="AW47" s="18" t="str">
        <f>年度マスタ!I4</f>
        <v>福島県</v>
      </c>
      <c r="AX47" s="1066">
        <f>SUM(AY38:BA38)</f>
        <v>3854.8273734527124</v>
      </c>
      <c r="AY47" s="1066">
        <f t="shared" si="17"/>
        <v>2557.5324148205527</v>
      </c>
      <c r="AZ47" s="1066">
        <f t="shared" si="17"/>
        <v>2922.1688241629586</v>
      </c>
      <c r="BA47" s="1066">
        <f>SUM(BD38:BG38)</f>
        <v>3583.7600052287366</v>
      </c>
      <c r="BB47" s="1066">
        <f>BH38</f>
        <v>258.580128826791</v>
      </c>
      <c r="BC47" s="1066">
        <f>SUM(AX47:BB47)</f>
        <v>13176.868746491749</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福島県</v>
      </c>
      <c r="AX48" s="1066">
        <f>SUM(AY39:BA39)</f>
        <v>3854.8273734527124</v>
      </c>
      <c r="AY48" s="1066">
        <f>BB39</f>
        <v>2557.5324148205527</v>
      </c>
      <c r="AZ48" s="1066">
        <f>BC39</f>
        <v>2922.1688241629586</v>
      </c>
      <c r="BA48" s="1066">
        <f>SUM(BD39:BG39)</f>
        <v>3583.7600052287366</v>
      </c>
      <c r="BB48" s="1066">
        <f>BH39</f>
        <v>258.580128826791</v>
      </c>
      <c r="BC48" s="1066">
        <f>SUM(AX48:BB48)</f>
        <v>13176.868746491749</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13176.868746491749</v>
      </c>
      <c r="P51" s="464">
        <f>P52+P56+P57+P58+P64</f>
        <v>1.0000000000000002</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3854.8273734527124</v>
      </c>
      <c r="P52" s="465">
        <f t="shared" ref="P52:P64" si="18">O52/$O$51</f>
        <v>0.29254502322329301</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3385.6491104454617</v>
      </c>
      <c r="P53" s="466">
        <f t="shared" si="18"/>
        <v>0.25693882026007642</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171.57643011332368</v>
      </c>
      <c r="P54" s="466">
        <f t="shared" si="18"/>
        <v>1.3021032038359245E-2</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297.60183289392711</v>
      </c>
      <c r="P55" s="466">
        <f t="shared" si="18"/>
        <v>2.2585170924857359E-2</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2557.5324148205527</v>
      </c>
      <c r="P56" s="465">
        <f t="shared" si="18"/>
        <v>0.19409257722943307</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2922.1688241629586</v>
      </c>
      <c r="P57" s="465">
        <f t="shared" si="18"/>
        <v>0.22176503996375968</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3583.7600052287366</v>
      </c>
      <c r="P58" s="465">
        <f t="shared" si="18"/>
        <v>0.27197356778581316</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3427.1417659239382</v>
      </c>
      <c r="P59" s="466">
        <f t="shared" si="18"/>
        <v>0.26008772128328222</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1800.5973870944474</v>
      </c>
      <c r="P60" s="466">
        <f t="shared" si="18"/>
        <v>0.13664835111709253</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1626.5443788294908</v>
      </c>
      <c r="P61" s="466">
        <f t="shared" si="18"/>
        <v>0.12343937016618968</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107.05957705637579</v>
      </c>
      <c r="P62" s="466">
        <f t="shared" si="18"/>
        <v>8.1248116768924839E-3</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49.55866224842228</v>
      </c>
      <c r="P63" s="466">
        <f t="shared" si="18"/>
        <v>3.7610348256384455E-3</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258.580128826791</v>
      </c>
      <c r="P64" s="624">
        <f t="shared" si="18"/>
        <v>1.9623791797701268E-2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福島県</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47242.683199999999</v>
      </c>
      <c r="AI7" s="85">
        <f>VLOOKUP(年度マスタ!$K$4&amp;"_"&amp;$AG7,データシート1!$A:$BT,MATCH("ab_"&amp;AI$2,データシート1!$A$1:$BT$1,0),0)</f>
        <v>84017</v>
      </c>
      <c r="AJ7" s="85">
        <f>VLOOKUP(年度マスタ!$K$4&amp;"_"&amp;$AG7,データシート1!$A:$BT,MATCH("ab_"&amp;AJ$2,データシート1!$A$1:$BT$1,0),0)</f>
        <v>9180</v>
      </c>
      <c r="AK7" s="85">
        <f>VLOOKUP(年度マスタ!$K$4&amp;"_"&amp;$AG7,データシート1!$A:$BT,MATCH("ab_"&amp;AK$2,データシート1!$A$1:$BT$1,0),0)</f>
        <v>667221</v>
      </c>
      <c r="AL7" s="85">
        <f>VLOOKUP(年度マスタ!$K$4&amp;"_"&amp;$AG7,データシート1!$A:$BT,MATCH("ab_"&amp;AL$2,データシート1!$A$1:$BT$1,0),0)</f>
        <v>749760</v>
      </c>
      <c r="AM7" s="85">
        <f>VLOOKUP(年度マスタ!$K$4&amp;"_"&amp;$AG7,データシート1!$A:$BT,MATCH("ab_"&amp;AM$2,データシート1!$A$1:$BT$1,0),0)</f>
        <v>1163125</v>
      </c>
      <c r="AN7" s="85">
        <f>VLOOKUP(年度マスタ!$K$4&amp;"_"&amp;$AG7,データシート1!$A:$BT,MATCH("ab_"&amp;AN$2,データシート1!$A$1:$BT$1,0),0)</f>
        <v>368564</v>
      </c>
      <c r="AO7" s="85">
        <f>VLOOKUP(年度マスタ!$K$4&amp;"_"&amp;$AG7,データシート1!$A:$BT,MATCH("ab_"&amp;AO$2,データシート1!$A$1:$BT$1,0),0)</f>
        <v>2051626</v>
      </c>
      <c r="AP7" s="85">
        <f>VLOOKUP(年度マスタ!$K$4&amp;"_"&amp;$AG7,データシート1!$A:$BT,MATCH("ab_"&amp;AP$2,データシート1!$A$1:$BT$1,0),0)</f>
        <v>7677079</v>
      </c>
      <c r="AQ7" s="964">
        <f>VLOOKUP(年度マスタ!$K$4&amp;"_"&amp;$AG7,データシート1!$A:$BT,MATCH("ab_"&amp;AQ$2,データシート1!$A$1:$BT$1,0),0)</f>
        <v>223.29955861638501</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50953.519800000002</v>
      </c>
      <c r="AI8" s="85">
        <f>VLOOKUP(年度マスタ!$K$4&amp;"_"&amp;$AG8,データシート1!$A:$BT,MATCH("ab_"&amp;AI$2,データシート1!$A$1:$BT$1,0),0)</f>
        <v>84017</v>
      </c>
      <c r="AJ8" s="85">
        <f>VLOOKUP(年度マスタ!$K$4&amp;"_"&amp;$AG8,データシート1!$A:$BT,MATCH("ab_"&amp;AJ$2,データシート1!$A$1:$BT$1,0),0)</f>
        <v>9180</v>
      </c>
      <c r="AK8" s="85">
        <f>VLOOKUP(年度マスタ!$K$4&amp;"_"&amp;$AG8,データシート1!$A:$BT,MATCH("ab_"&amp;AK$2,データシート1!$A$1:$BT$1,0),0)</f>
        <v>667221</v>
      </c>
      <c r="AL8" s="85">
        <f>VLOOKUP(年度マスタ!$K$4&amp;"_"&amp;$AG8,データシート1!$A:$BT,MATCH("ab_"&amp;AL$2,データシート1!$A$1:$BT$1,0),0)</f>
        <v>752754</v>
      </c>
      <c r="AM8" s="85">
        <f>VLOOKUP(年度マスタ!$K$4&amp;"_"&amp;$AG8,データシート1!$A:$BT,MATCH("ab_"&amp;AM$2,データシート1!$A$1:$BT$1,0),0)</f>
        <v>1170424</v>
      </c>
      <c r="AN8" s="85">
        <f>VLOOKUP(年度マスタ!$K$4&amp;"_"&amp;$AG8,データシート1!$A:$BT,MATCH("ab_"&amp;AN$2,データシート1!$A$1:$BT$1,0),0)</f>
        <v>362652</v>
      </c>
      <c r="AO8" s="85">
        <f>VLOOKUP(年度マスタ!$K$4&amp;"_"&amp;$AG8,データシート1!$A:$BT,MATCH("ab_"&amp;AO$2,データシート1!$A$1:$BT$1,0),0)</f>
        <v>2036146</v>
      </c>
      <c r="AP8" s="85">
        <f>VLOOKUP(年度マスタ!$K$4&amp;"_"&amp;$AG8,データシート1!$A:$BT,MATCH("ab_"&amp;AP$2,データシート1!$A$1:$BT$1,0),0)</f>
        <v>7859469</v>
      </c>
      <c r="AQ8" s="964">
        <f>VLOOKUP(年度マスタ!$K$4&amp;"_"&amp;$AG8,データシート1!$A:$BT,MATCH("ab_"&amp;AQ$2,データシート1!$A$1:$BT$1,0),0)</f>
        <v>202.81751819113359</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43206.573199999999</v>
      </c>
      <c r="AI9" s="85">
        <f>VLOOKUP(年度マスタ!$K$4&amp;"_"&amp;$AG9,データシート1!$A:$BT,MATCH("ab_"&amp;AI$2,データシート1!$A$1:$BT$1,0),0)</f>
        <v>84017</v>
      </c>
      <c r="AJ9" s="85">
        <f>VLOOKUP(年度マスタ!$K$4&amp;"_"&amp;$AG9,データシート1!$A:$BT,MATCH("ab_"&amp;AJ$2,データシート1!$A$1:$BT$1,0),0)</f>
        <v>9180</v>
      </c>
      <c r="AK9" s="85">
        <f>VLOOKUP(年度マスタ!$K$4&amp;"_"&amp;$AG9,データシート1!$A:$BT,MATCH("ab_"&amp;AK$2,データシート1!$A$1:$BT$1,0),0)</f>
        <v>667221</v>
      </c>
      <c r="AL9" s="85">
        <f>VLOOKUP(年度マスタ!$K$4&amp;"_"&amp;$AG9,データシート1!$A:$BT,MATCH("ab_"&amp;AL$2,データシート1!$A$1:$BT$1,0),0)</f>
        <v>747619</v>
      </c>
      <c r="AM9" s="85">
        <f>VLOOKUP(年度マスタ!$K$4&amp;"_"&amp;$AG9,データシート1!$A:$BT,MATCH("ab_"&amp;AM$2,データシート1!$A$1:$BT$1,0),0)</f>
        <v>1181086</v>
      </c>
      <c r="AN9" s="85">
        <f>VLOOKUP(年度マスタ!$K$4&amp;"_"&amp;$AG9,データシート1!$A:$BT,MATCH("ab_"&amp;AN$2,データシート1!$A$1:$BT$1,0),0)</f>
        <v>358842</v>
      </c>
      <c r="AO9" s="85">
        <f>VLOOKUP(年度マスタ!$K$4&amp;"_"&amp;$AG9,データシート1!$A:$BT,MATCH("ab_"&amp;AO$2,データシート1!$A$1:$BT$1,0),0)</f>
        <v>1991865</v>
      </c>
      <c r="AP9" s="85">
        <f>VLOOKUP(年度マスタ!$K$4&amp;"_"&amp;$AG9,データシート1!$A:$BT,MATCH("ab_"&amp;AP$2,データシート1!$A$1:$BT$1,0),0)</f>
        <v>6597714</v>
      </c>
      <c r="AQ9" s="964">
        <f>VLOOKUP(年度マスタ!$K$4&amp;"_"&amp;$AG9,データシート1!$A:$BT,MATCH("ab_"&amp;AQ$2,データシート1!$A$1:$BT$1,0),0)</f>
        <v>229.44995090681019</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45523.101999999999</v>
      </c>
      <c r="AI10" s="85">
        <f>VLOOKUP(年度マスタ!$K$4&amp;"_"&amp;$AG10,データシート1!$A:$BT,MATCH("ab_"&amp;AI$2,データシート1!$A$1:$BT$1,0),0)</f>
        <v>84017</v>
      </c>
      <c r="AJ10" s="85">
        <f>VLOOKUP(年度マスタ!$K$4&amp;"_"&amp;$AG10,データシート1!$A:$BT,MATCH("ab_"&amp;AJ$2,データシート1!$A$1:$BT$1,0),0)</f>
        <v>9180</v>
      </c>
      <c r="AK10" s="85">
        <f>VLOOKUP(年度マスタ!$K$4&amp;"_"&amp;$AG10,データシート1!$A:$BT,MATCH("ab_"&amp;AK$2,データシート1!$A$1:$BT$1,0),0)</f>
        <v>667221</v>
      </c>
      <c r="AL10" s="85">
        <f>VLOOKUP(年度マスタ!$K$4&amp;"_"&amp;$AG10,データシート1!$A:$BT,MATCH("ab_"&amp;AL$2,データシート1!$A$1:$BT$1,0),0)</f>
        <v>754115</v>
      </c>
      <c r="AM10" s="85">
        <f>VLOOKUP(年度マスタ!$K$4&amp;"_"&amp;$AG10,データシート1!$A:$BT,MATCH("ab_"&amp;AM$2,データシート1!$A$1:$BT$1,0),0)</f>
        <v>1203861</v>
      </c>
      <c r="AN10" s="85">
        <f>VLOOKUP(年度マスタ!$K$4&amp;"_"&amp;$AG10,データシート1!$A:$BT,MATCH("ab_"&amp;AN$2,データシート1!$A$1:$BT$1,0),0)</f>
        <v>359190</v>
      </c>
      <c r="AO10" s="85">
        <f>VLOOKUP(年度マスタ!$K$4&amp;"_"&amp;$AG10,データシート1!$A:$BT,MATCH("ab_"&amp;AO$2,データシート1!$A$1:$BT$1,0),0)</f>
        <v>1980259</v>
      </c>
      <c r="AP10" s="85">
        <f>VLOOKUP(年度マスタ!$K$4&amp;"_"&amp;$AG10,データシート1!$A:$BT,MATCH("ab_"&amp;AP$2,データシート1!$A$1:$BT$1,0),0)</f>
        <v>9795214</v>
      </c>
      <c r="AQ10" s="964">
        <f>VLOOKUP(年度マスタ!$K$4&amp;"_"&amp;$AG10,データシート1!$A:$BT,MATCH("ab_"&amp;AQ$2,データシート1!$A$1:$BT$1,0),0)</f>
        <v>257.92549466395587</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47623.249000000003</v>
      </c>
      <c r="AI11" s="85">
        <f>VLOOKUP(年度マスタ!$K$4&amp;"_"&amp;$AG11,データシート1!$A:$BT,MATCH("ab_"&amp;AI$2,データシート1!$A$1:$BT$1,0),0)</f>
        <v>84017</v>
      </c>
      <c r="AJ11" s="85">
        <f>VLOOKUP(年度マスタ!$K$4&amp;"_"&amp;$AG11,データシート1!$A:$BT,MATCH("ab_"&amp;AJ$2,データシート1!$A$1:$BT$1,0),0)</f>
        <v>9180</v>
      </c>
      <c r="AK11" s="85">
        <f>VLOOKUP(年度マスタ!$K$4&amp;"_"&amp;$AG11,データシート1!$A:$BT,MATCH("ab_"&amp;AK$2,データシート1!$A$1:$BT$1,0),0)</f>
        <v>667221</v>
      </c>
      <c r="AL11" s="85">
        <f>VLOOKUP(年度マスタ!$K$4&amp;"_"&amp;$AG11,データシート1!$A:$BT,MATCH("ab_"&amp;AL$2,データシート1!$A$1:$BT$1,0),0)</f>
        <v>760145</v>
      </c>
      <c r="AM11" s="85">
        <f>VLOOKUP(年度マスタ!$K$4&amp;"_"&amp;$AG11,データシート1!$A:$BT,MATCH("ab_"&amp;AM$2,データシート1!$A$1:$BT$1,0),0)</f>
        <v>1224589</v>
      </c>
      <c r="AN11" s="85">
        <f>VLOOKUP(年度マスタ!$K$4&amp;"_"&amp;$AG11,データシート1!$A:$BT,MATCH("ab_"&amp;AN$2,データシート1!$A$1:$BT$1,0),0)</f>
        <v>364078</v>
      </c>
      <c r="AO11" s="85">
        <f>VLOOKUP(年度マスタ!$K$4&amp;"_"&amp;$AG11,データシート1!$A:$BT,MATCH("ab_"&amp;AO$2,データシート1!$A$1:$BT$1,0),0)</f>
        <v>1976096</v>
      </c>
      <c r="AP11" s="85">
        <f>VLOOKUP(年度マスタ!$K$4&amp;"_"&amp;$AG11,データシート1!$A:$BT,MATCH("ab_"&amp;AP$2,データシート1!$A$1:$BT$1,0),0)</f>
        <v>9945593</v>
      </c>
      <c r="AQ11" s="964">
        <f>VLOOKUP(年度マスタ!$K$4&amp;"_"&amp;$AG11,データシート1!$A:$BT,MATCH("ab_"&amp;AQ$2,データシート1!$A$1:$BT$1,0),0)</f>
        <v>276.18765333418492</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50985.645799999998</v>
      </c>
      <c r="AI12" s="85">
        <f>VLOOKUP(年度マスタ!$K$4&amp;"_"&amp;$AG12,データシート1!$A:$BT,MATCH("ab_"&amp;AI$2,データシート1!$A$1:$BT$1,0),0)</f>
        <v>77727</v>
      </c>
      <c r="AJ12" s="85">
        <f>VLOOKUP(年度マスタ!$K$4&amp;"_"&amp;$AG12,データシート1!$A:$BT,MATCH("ab_"&amp;AJ$2,データシート1!$A$1:$BT$1,0),0)</f>
        <v>7519</v>
      </c>
      <c r="AK12" s="85">
        <f>VLOOKUP(年度マスタ!$K$4&amp;"_"&amp;$AG12,データシート1!$A:$BT,MATCH("ab_"&amp;AK$2,データシート1!$A$1:$BT$1,0),0)</f>
        <v>622014</v>
      </c>
      <c r="AL12" s="85">
        <f>VLOOKUP(年度マスタ!$K$4&amp;"_"&amp;$AG12,データシート1!$A:$BT,MATCH("ab_"&amp;AL$2,データシート1!$A$1:$BT$1,0),0)</f>
        <v>767059</v>
      </c>
      <c r="AM12" s="85">
        <f>VLOOKUP(年度マスタ!$K$4&amp;"_"&amp;$AG12,データシート1!$A:$BT,MATCH("ab_"&amp;AM$2,データシート1!$A$1:$BT$1,0),0)</f>
        <v>1239425</v>
      </c>
      <c r="AN12" s="85">
        <f>VLOOKUP(年度マスタ!$K$4&amp;"_"&amp;$AG12,データシート1!$A:$BT,MATCH("ab_"&amp;AN$2,データシート1!$A$1:$BT$1,0),0)</f>
        <v>368740</v>
      </c>
      <c r="AO12" s="85">
        <f>VLOOKUP(年度マスタ!$K$4&amp;"_"&amp;$AG12,データシート1!$A:$BT,MATCH("ab_"&amp;AO$2,データシート1!$A$1:$BT$1,0),0)</f>
        <v>1965386</v>
      </c>
      <c r="AP12" s="85">
        <f>VLOOKUP(年度マスタ!$K$4&amp;"_"&amp;$AG12,データシート1!$A:$BT,MATCH("ab_"&amp;AP$2,データシート1!$A$1:$BT$1,0),0)</f>
        <v>9637995</v>
      </c>
      <c r="AQ12" s="964">
        <f>VLOOKUP(年度マスタ!$K$4&amp;"_"&amp;$AG12,データシート1!$A:$BT,MATCH("ab_"&amp;AQ$2,データシート1!$A$1:$BT$1,0),0)</f>
        <v>269.74409959746453</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49154.19</v>
      </c>
      <c r="AI13" s="85">
        <f>VLOOKUP(年度マスタ!$K$4&amp;"_"&amp;$AG13,データシート1!$A:$BT,MATCH("ab_"&amp;AI$2,データシート1!$A$1:$BT$1,0),0)</f>
        <v>77727</v>
      </c>
      <c r="AJ13" s="85">
        <f>VLOOKUP(年度マスタ!$K$4&amp;"_"&amp;$AG13,データシート1!$A:$BT,MATCH("ab_"&amp;AJ$2,データシート1!$A$1:$BT$1,0),0)</f>
        <v>7519</v>
      </c>
      <c r="AK13" s="85">
        <f>VLOOKUP(年度マスタ!$K$4&amp;"_"&amp;$AG13,データシート1!$A:$BT,MATCH("ab_"&amp;AK$2,データシート1!$A$1:$BT$1,0),0)</f>
        <v>622014</v>
      </c>
      <c r="AL13" s="85">
        <f>VLOOKUP(年度マスタ!$K$4&amp;"_"&amp;$AG13,データシート1!$A:$BT,MATCH("ab_"&amp;AL$2,データシート1!$A$1:$BT$1,0),0)</f>
        <v>774515</v>
      </c>
      <c r="AM13" s="85">
        <f>VLOOKUP(年度マスタ!$K$4&amp;"_"&amp;$AG13,データシート1!$A:$BT,MATCH("ab_"&amp;AM$2,データシート1!$A$1:$BT$1,0),0)</f>
        <v>1249313</v>
      </c>
      <c r="AN13" s="85">
        <f>VLOOKUP(年度マスタ!$K$4&amp;"_"&amp;$AG13,データシート1!$A:$BT,MATCH("ab_"&amp;AN$2,データシート1!$A$1:$BT$1,0),0)</f>
        <v>371338</v>
      </c>
      <c r="AO13" s="85">
        <f>VLOOKUP(年度マスタ!$K$4&amp;"_"&amp;$AG13,データシート1!$A:$BT,MATCH("ab_"&amp;AO$2,データシート1!$A$1:$BT$1,0),0)</f>
        <v>1953699</v>
      </c>
      <c r="AP13" s="85">
        <f>VLOOKUP(年度マスタ!$K$4&amp;"_"&amp;$AG13,データシート1!$A:$BT,MATCH("ab_"&amp;AP$2,データシート1!$A$1:$BT$1,0),0)</f>
        <v>9577787</v>
      </c>
      <c r="AQ13" s="964">
        <f>VLOOKUP(年度マスタ!$K$4&amp;"_"&amp;$AG13,データシート1!$A:$BT,MATCH("ab_"&amp;AQ$2,データシート1!$A$1:$BT$1,0),0)</f>
        <v>259.31729799789872</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48278.422200000001</v>
      </c>
      <c r="AI14" s="85">
        <f>VLOOKUP(年度マスタ!$K$4&amp;"_"&amp;$AG14,データシート1!$A:$BT,MATCH("ab_"&amp;AI$2,データシート1!$A$1:$BT$1,0),0)</f>
        <v>77727</v>
      </c>
      <c r="AJ14" s="85">
        <f>VLOOKUP(年度マスタ!$K$4&amp;"_"&amp;$AG14,データシート1!$A:$BT,MATCH("ab_"&amp;AJ$2,データシート1!$A$1:$BT$1,0),0)</f>
        <v>7519</v>
      </c>
      <c r="AK14" s="85">
        <f>VLOOKUP(年度マスタ!$K$4&amp;"_"&amp;$AG14,データシート1!$A:$BT,MATCH("ab_"&amp;AK$2,データシート1!$A$1:$BT$1,0),0)</f>
        <v>622014</v>
      </c>
      <c r="AL14" s="85">
        <f>VLOOKUP(年度マスタ!$K$4&amp;"_"&amp;$AG14,データシート1!$A:$BT,MATCH("ab_"&amp;AL$2,データシート1!$A$1:$BT$1,0),0)</f>
        <v>779244</v>
      </c>
      <c r="AM14" s="85">
        <f>VLOOKUP(年度マスタ!$K$4&amp;"_"&amp;$AG14,データシート1!$A:$BT,MATCH("ab_"&amp;AM$2,データシート1!$A$1:$BT$1,0),0)</f>
        <v>1257740</v>
      </c>
      <c r="AN14" s="85">
        <f>VLOOKUP(年度マスタ!$K$4&amp;"_"&amp;$AG14,データシート1!$A:$BT,MATCH("ab_"&amp;AN$2,データシート1!$A$1:$BT$1,0),0)</f>
        <v>373399</v>
      </c>
      <c r="AO14" s="85">
        <f>VLOOKUP(年度マスタ!$K$4&amp;"_"&amp;$AG14,データシート1!$A:$BT,MATCH("ab_"&amp;AO$2,データシート1!$A$1:$BT$1,0),0)</f>
        <v>1938559</v>
      </c>
      <c r="AP14" s="85">
        <f>VLOOKUP(年度マスタ!$K$4&amp;"_"&amp;$AG14,データシート1!$A:$BT,MATCH("ab_"&amp;AP$2,データシート1!$A$1:$BT$1,0),0)</f>
        <v>9516578.1851904709</v>
      </c>
      <c r="AQ14" s="964">
        <f>VLOOKUP(年度マスタ!$K$4&amp;"_"&amp;$AG14,データシート1!$A:$BT,MATCH("ab_"&amp;AQ$2,データシート1!$A$1:$BT$1,0),0)</f>
        <v>269.42214263161918</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51201.777399999999</v>
      </c>
      <c r="AI15" s="85">
        <f>VLOOKUP(年度マスタ!$K$4&amp;"_"&amp;$AG15,データシート1!$A:$BT,MATCH("ab_"&amp;AI$2,データシート1!$A$1:$BT$1,0),0)</f>
        <v>77727</v>
      </c>
      <c r="AJ15" s="85">
        <f>VLOOKUP(年度マスタ!$K$4&amp;"_"&amp;$AG15,データシート1!$A:$BT,MATCH("ab_"&amp;AJ$2,データシート1!$A$1:$BT$1,0),0)</f>
        <v>7519</v>
      </c>
      <c r="AK15" s="85">
        <f>VLOOKUP(年度マスタ!$K$4&amp;"_"&amp;$AG15,データシート1!$A:$BT,MATCH("ab_"&amp;AK$2,データシート1!$A$1:$BT$1,0),0)</f>
        <v>622014</v>
      </c>
      <c r="AL15" s="85">
        <f>VLOOKUP(年度マスタ!$K$4&amp;"_"&amp;$AG15,データシート1!$A:$BT,MATCH("ab_"&amp;AL$2,データシート1!$A$1:$BT$1,0),0)</f>
        <v>781157</v>
      </c>
      <c r="AM15" s="85">
        <f>VLOOKUP(年度マスタ!$K$4&amp;"_"&amp;$AG15,データシート1!$A:$BT,MATCH("ab_"&amp;AM$2,データシート1!$A$1:$BT$1,0),0)</f>
        <v>1260357</v>
      </c>
      <c r="AN15" s="85">
        <f>VLOOKUP(年度マスタ!$K$4&amp;"_"&amp;$AG15,データシート1!$A:$BT,MATCH("ab_"&amp;AN$2,データシート1!$A$1:$BT$1,0),0)</f>
        <v>368248</v>
      </c>
      <c r="AO15" s="85">
        <f>VLOOKUP(年度マスタ!$K$4&amp;"_"&amp;$AG15,データシート1!$A:$BT,MATCH("ab_"&amp;AO$2,データシート1!$A$1:$BT$1,0),0)</f>
        <v>1919680</v>
      </c>
      <c r="AP15" s="85">
        <f>VLOOKUP(年度マスタ!$K$4&amp;"_"&amp;$AG15,データシート1!$A:$BT,MATCH("ab_"&amp;AP$2,データシート1!$A$1:$BT$1,0),0)</f>
        <v>9905935.9999999981</v>
      </c>
      <c r="AQ15" s="964">
        <f>VLOOKUP(年度マスタ!$K$4&amp;"_"&amp;$AG15,データシート1!$A:$BT,MATCH("ab_"&amp;AQ$2,データシート1!$A$1:$BT$1,0),0)</f>
        <v>253.06726428330501</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52461.8321</v>
      </c>
      <c r="AI16" s="85">
        <f>VLOOKUP(年度マスタ!$K$4&amp;"_"&amp;$AG16,データシート1!$A:$BT,MATCH("ab_"&amp;AI$2,データシート1!$A$1:$BT$1,0),0)</f>
        <v>77727</v>
      </c>
      <c r="AJ16" s="85">
        <f>VLOOKUP(年度マスタ!$K$4&amp;"_"&amp;$AG16,データシート1!$A:$BT,MATCH("ab_"&amp;AJ$2,データシート1!$A$1:$BT$1,0),0)</f>
        <v>7519</v>
      </c>
      <c r="AK16" s="85">
        <f>VLOOKUP(年度マスタ!$K$4&amp;"_"&amp;$AG16,データシート1!$A:$BT,MATCH("ab_"&amp;AK$2,データシート1!$A$1:$BT$1,0),0)</f>
        <v>622014</v>
      </c>
      <c r="AL16" s="85">
        <f>VLOOKUP(年度マスタ!$K$4&amp;"_"&amp;$AG16,データシート1!$A:$BT,MATCH("ab_"&amp;AL$2,データシート1!$A$1:$BT$1,0),0)</f>
        <v>784465</v>
      </c>
      <c r="AM16" s="85">
        <f>VLOOKUP(年度マスタ!$K$4&amp;"_"&amp;$AG16,データシート1!$A:$BT,MATCH("ab_"&amp;AM$2,データシート1!$A$1:$BT$1,0),0)</f>
        <v>1261570</v>
      </c>
      <c r="AN16" s="85">
        <f>VLOOKUP(年度マスタ!$K$4&amp;"_"&amp;$AG16,データシート1!$A:$BT,MATCH("ab_"&amp;AN$2,データシート1!$A$1:$BT$1,0),0)</f>
        <v>365619</v>
      </c>
      <c r="AO16" s="85">
        <f>VLOOKUP(年度マスタ!$K$4&amp;"_"&amp;$AG16,データシート1!$A:$BT,MATCH("ab_"&amp;AO$2,データシート1!$A$1:$BT$1,0),0)</f>
        <v>1901053</v>
      </c>
      <c r="AP16" s="85">
        <f>VLOOKUP(年度マスタ!$K$4&amp;"_"&amp;$AG16,データシート1!$A:$BT,MATCH("ab_"&amp;AP$2,データシート1!$A$1:$BT$1,0),0)</f>
        <v>9495127</v>
      </c>
      <c r="AQ16" s="964">
        <f>VLOOKUP(年度マスタ!$K$4&amp;"_"&amp;$AG16,データシート1!$A:$BT,MATCH("ab_"&amp;AQ$2,データシート1!$A$1:$BT$1,0),0)</f>
        <v>272.13910561162282</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50880.935400000002</v>
      </c>
      <c r="AI17" s="161">
        <f>VLOOKUP(年度マスタ!$K$4&amp;"_"&amp;$AG17,データシート1!$A:$BT,MATCH("ab_"&amp;AI$2,データシート1!$A$1:$BT$1,0),0)</f>
        <v>77727</v>
      </c>
      <c r="AJ17" s="161">
        <f>VLOOKUP(年度マスタ!$K$4&amp;"_"&amp;$AG17,データシート1!$A:$BT,MATCH("ab_"&amp;AJ$2,データシート1!$A$1:$BT$1,0),0)</f>
        <v>7519</v>
      </c>
      <c r="AK17" s="161">
        <f>VLOOKUP(年度マスタ!$K$4&amp;"_"&amp;$AG17,データシート1!$A:$BT,MATCH("ab_"&amp;AK$2,データシート1!$A$1:$BT$1,0),0)</f>
        <v>622014</v>
      </c>
      <c r="AL17" s="161">
        <f>VLOOKUP(年度マスタ!$K$4&amp;"_"&amp;$AG17,データシート1!$A:$BT,MATCH("ab_"&amp;AL$2,データシート1!$A$1:$BT$1,0),0)</f>
        <v>788304</v>
      </c>
      <c r="AM17" s="161">
        <f>VLOOKUP(年度マスタ!$K$4&amp;"_"&amp;$AG17,データシート1!$A:$BT,MATCH("ab_"&amp;AM$2,データシート1!$A$1:$BT$1,0),0)</f>
        <v>1259624</v>
      </c>
      <c r="AN17" s="161">
        <f>VLOOKUP(年度マスタ!$K$4&amp;"_"&amp;$AG17,データシート1!$A:$BT,MATCH("ab_"&amp;AN$2,データシート1!$A$1:$BT$1,0),0)</f>
        <v>357601</v>
      </c>
      <c r="AO17" s="161">
        <f>VLOOKUP(年度マスタ!$K$4&amp;"_"&amp;$AG17,データシート1!$A:$BT,MATCH("ab_"&amp;AO$2,データシート1!$A$1:$BT$1,0),0)</f>
        <v>1881981</v>
      </c>
      <c r="AP17" s="161">
        <f>VLOOKUP(年度マスタ!$K$4&amp;"_"&amp;$AG17,データシート1!$A:$BT,MATCH("ab_"&amp;AP$2,データシート1!$A$1:$BT$1,0),0)</f>
        <v>9537648</v>
      </c>
      <c r="AQ17" s="965">
        <f>VLOOKUP(年度マスタ!$K$4&amp;"_"&amp;$AG17,データシート1!$A:$BT,MATCH("ab_"&amp;AQ$2,データシート1!$A$1:$BT$1,0),0)</f>
        <v>276.233272765229</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47669.852299999999</v>
      </c>
      <c r="AI18" s="85">
        <f>VLOOKUP(年度マスタ!$K$4&amp;"_"&amp;$AG18,データシート1!$A:$BT,MATCH("ab_"&amp;AI$2,データシート1!$A$1:$BT$1,0),0)</f>
        <v>79910</v>
      </c>
      <c r="AJ18" s="85">
        <f>VLOOKUP(年度マスタ!$K$4&amp;"_"&amp;$AG18,データシート1!$A:$BT,MATCH("ab_"&amp;AJ$2,データシート1!$A$1:$BT$1,0),0)</f>
        <v>9936</v>
      </c>
      <c r="AK18" s="85">
        <f>VLOOKUP(年度マスタ!$K$4&amp;"_"&amp;$AG18,データシート1!$A:$BT,MATCH("ab_"&amp;AK$2,データシート1!$A$1:$BT$1,0),0)</f>
        <v>619763</v>
      </c>
      <c r="AL18" s="85">
        <f>VLOOKUP(年度マスタ!$K$4&amp;"_"&amp;$AG18,データシート1!$A:$BT,MATCH("ab_"&amp;AL$2,データシート1!$A$1:$BT$1,0),0)</f>
        <v>792044</v>
      </c>
      <c r="AM18" s="85">
        <f>VLOOKUP(年度マスタ!$K$4&amp;"_"&amp;$AG18,データシート1!$A:$BT,MATCH("ab_"&amp;AM$2,データシート1!$A$1:$BT$1,0),0)</f>
        <v>1261523</v>
      </c>
      <c r="AN18" s="85">
        <f>VLOOKUP(年度マスタ!$K$4&amp;"_"&amp;$AG18,データシート1!$A:$BT,MATCH("ab_"&amp;AN$2,データシート1!$A$1:$BT$1,0),0)</f>
        <v>357356</v>
      </c>
      <c r="AO18" s="85">
        <f>VLOOKUP(年度マスタ!$K$4&amp;"_"&amp;$AG18,データシート1!$A:$BT,MATCH("ab_"&amp;AO$2,データシート1!$A$1:$BT$1,0),0)</f>
        <v>1862777</v>
      </c>
      <c r="AP18" s="85">
        <f>VLOOKUP(年度マスタ!$K$4&amp;"_"&amp;$AG18,データシート1!$A:$BT,MATCH("ab_"&amp;AP$2,データシート1!$A$1:$BT$1,0),0)</f>
        <v>8719238.9999999981</v>
      </c>
      <c r="AQ18" s="964">
        <f>VLOOKUP(年度マスタ!$K$4&amp;"_"&amp;$AG18,データシート1!$A:$BT,MATCH("ab_"&amp;AQ$2,データシート1!$A$1:$BT$1,0),0)</f>
        <v>263.14756077290627</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51627.399100000002</v>
      </c>
      <c r="AI19" s="85">
        <f>VLOOKUP(年度マスタ!$K$4&amp;"_"&amp;$AG19,データシート1!$A:$BT,MATCH("ab_"&amp;AI$2,データシート1!$A$1:$BT$1,0),0)</f>
        <v>79910</v>
      </c>
      <c r="AJ19" s="85">
        <f>VLOOKUP(年度マスタ!$K$4&amp;"_"&amp;$AG19,データシート1!$A:$BT,MATCH("ab_"&amp;AJ$2,データシート1!$A$1:$BT$1,0),0)</f>
        <v>9936</v>
      </c>
      <c r="AK19" s="85">
        <f>VLOOKUP(年度マスタ!$K$4&amp;"_"&amp;$AG19,データシート1!$A:$BT,MATCH("ab_"&amp;AK$2,データシート1!$A$1:$BT$1,0),0)</f>
        <v>619763</v>
      </c>
      <c r="AL19" s="85">
        <f>VLOOKUP(年度マスタ!$K$4&amp;"_"&amp;$AG19,データシート1!$A:$BT,MATCH("ab_"&amp;AL$2,データシート1!$A$1:$BT$1,0),0)</f>
        <v>794140</v>
      </c>
      <c r="AM19" s="85">
        <f>VLOOKUP(年度マスタ!$K$4&amp;"_"&amp;$AG19,データシート1!$A:$BT,MATCH("ab_"&amp;AM$2,データシート1!$A$1:$BT$1,0),0)</f>
        <v>1259379</v>
      </c>
      <c r="AN19" s="85">
        <f>VLOOKUP(年度マスタ!$K$4&amp;"_"&amp;$AG19,データシート1!$A:$BT,MATCH("ab_"&amp;AN$2,データシート1!$A$1:$BT$1,0),0)</f>
        <v>355970</v>
      </c>
      <c r="AO19" s="85">
        <f>VLOOKUP(年度マスタ!$K$4&amp;"_"&amp;$AG19,データシート1!$A:$BT,MATCH("ab_"&amp;AO$2,データシート1!$A$1:$BT$1,0),0)</f>
        <v>1841244</v>
      </c>
      <c r="AP19" s="85">
        <f>VLOOKUP(年度マスタ!$K$4&amp;"_"&amp;$AG19,データシート1!$A:$BT,MATCH("ab_"&amp;AP$2,データシート1!$A$1:$BT$1,0),0)</f>
        <v>9525698.9999999981</v>
      </c>
      <c r="AQ19" s="964">
        <f>VLOOKUP(年度マスタ!$K$4&amp;"_"&amp;$AG19,データシート1!$A:$BT,MATCH("ab_"&amp;AQ$2,データシート1!$A$1:$BT$1,0),0)</f>
        <v>261.85934112503958</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54993.513099999996</v>
      </c>
      <c r="AI20" s="85">
        <f>VLOOKUP(年度マスタ!$K$4&amp;"_"&amp;$AG20,データシート1!$A:$BT,MATCH("ab_"&amp;AI$2,データシート1!$A$1:$BT$1,0),0)</f>
        <v>79910</v>
      </c>
      <c r="AJ20" s="85">
        <f>VLOOKUP(年度マスタ!$K$4&amp;"_"&amp;$AG20,データシート1!$A:$BT,MATCH("ab_"&amp;AJ$2,データシート1!$A$1:$BT$1,0),0)</f>
        <v>9936</v>
      </c>
      <c r="AK20" s="85">
        <f>VLOOKUP(年度マスタ!$K$4&amp;"_"&amp;$AG20,データシート1!$A:$BT,MATCH("ab_"&amp;AK$2,データシート1!$A$1:$BT$1,0),0)</f>
        <v>619763</v>
      </c>
      <c r="AL20" s="85">
        <f>VLOOKUP(年度マスタ!$K$4&amp;"_"&amp;$AG20,データシート1!$A:$BT,MATCH("ab_"&amp;AL$2,データシート1!$A$1:$BT$1,0),0)</f>
        <v>796575</v>
      </c>
      <c r="AM20" s="85">
        <f>VLOOKUP(年度マスタ!$K$4&amp;"_"&amp;$AG20,データシート1!$A:$BT,MATCH("ab_"&amp;AM$2,データシート1!$A$1:$BT$1,0),0)</f>
        <v>1258713</v>
      </c>
      <c r="AN20" s="85">
        <f>VLOOKUP(年度マスタ!$K$4&amp;"_"&amp;$AG20,データシート1!$A:$BT,MATCH("ab_"&amp;AN$2,データシート1!$A$1:$BT$1,0),0)</f>
        <v>355386</v>
      </c>
      <c r="AO20" s="85">
        <f>VLOOKUP(年度マスタ!$K$4&amp;"_"&amp;$AG20,データシート1!$A:$BT,MATCH("ab_"&amp;AO$2,データシート1!$A$1:$BT$1,0),0)</f>
        <v>1818581</v>
      </c>
      <c r="AP20" s="85">
        <f>VLOOKUP(年度マスタ!$K$4&amp;"_"&amp;$AG20,データシート1!$A:$BT,MATCH("ab_"&amp;AP$2,データシート1!$A$1:$BT$1,0),0)</f>
        <v>8629765.9999999981</v>
      </c>
      <c r="AQ20" s="964">
        <f>VLOOKUP(年度マスタ!$K$4&amp;"_"&amp;$AG20,データシート1!$A:$BT,MATCH("ab_"&amp;AQ$2,データシート1!$A$1:$BT$1,0),0)</f>
        <v>258.580128826791</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福島県</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4700.3159999999998</v>
      </c>
      <c r="BE13" s="77" t="str">
        <f>年度マスタ!K4</f>
        <v>07</v>
      </c>
      <c r="BF13" s="77" t="str">
        <f>年度マスタ!K4</f>
        <v>07</v>
      </c>
      <c r="BG13" s="77" t="str">
        <f>年度マスタ!K4</f>
        <v>07</v>
      </c>
      <c r="BH13" s="291" t="s">
        <v>196</v>
      </c>
      <c r="BI13" s="291" t="s">
        <v>196</v>
      </c>
      <c r="BJ13" s="291" t="s">
        <v>196</v>
      </c>
      <c r="BK13" s="291" t="str">
        <f>年度マスタ!K4</f>
        <v>07</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4690.2929999999997</v>
      </c>
      <c r="AY14" s="77"/>
      <c r="BE14" s="77" t="str">
        <f>AP2</f>
        <v>福島県</v>
      </c>
      <c r="BF14" s="77" t="str">
        <f>AP2</f>
        <v>福島県</v>
      </c>
      <c r="BG14" s="77" t="str">
        <f>AP2</f>
        <v>福島県</v>
      </c>
      <c r="BH14" s="77" t="s">
        <v>206</v>
      </c>
      <c r="BI14" s="77" t="s">
        <v>206</v>
      </c>
      <c r="BJ14" s="77" t="s">
        <v>206</v>
      </c>
      <c r="BK14" s="77" t="str">
        <f>AP2</f>
        <v>福島県</v>
      </c>
    </row>
    <row r="15" spans="1:63" ht="15.95" customHeight="1">
      <c r="B15" s="285"/>
      <c r="C15" s="14"/>
      <c r="D15" s="14"/>
      <c r="E15" s="176"/>
      <c r="F15" s="176"/>
      <c r="G15" s="14"/>
      <c r="W15" s="14"/>
      <c r="X15" s="14"/>
      <c r="Y15" s="14"/>
      <c r="Z15" s="286"/>
      <c r="AB15" s="285"/>
      <c r="AQ15" s="286"/>
      <c r="AV15" s="77" t="s">
        <v>110</v>
      </c>
      <c r="AW15" s="77" t="s">
        <v>110</v>
      </c>
      <c r="AX15" s="175">
        <f t="shared" si="0"/>
        <v>0</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10.023</v>
      </c>
      <c r="AY16" s="77"/>
      <c r="BA16" s="77">
        <v>14</v>
      </c>
      <c r="BB16" s="77" t="s">
        <v>275</v>
      </c>
      <c r="BC16" s="77" t="s">
        <v>276</v>
      </c>
      <c r="BD16" s="77" t="str">
        <f>BC16&amp;"(N="&amp;BE16&amp;")"</f>
        <v>14：パルプ・紙・紙加工品製造業(N=9)</v>
      </c>
      <c r="BE16" s="856">
        <f>VLOOKUP(BE$13&amp;"_"&amp;$AV$8,データシート2!$A:$SI,MATCH($AV$5&amp;"_"&amp;$BA16&amp;$AV$6,データシート2!$A$1:$SI$1,0),0)</f>
        <v>9</v>
      </c>
      <c r="BF16" s="962">
        <f>VLOOKUP(BF$13&amp;"_"&amp;$AW$8,データシート2!$A:$SI,MATCH($AW$5&amp;"_"&amp;$BA16&amp;$AW$6,データシート2!$A$1:$SI$1,0),0)</f>
        <v>683.54399999999998</v>
      </c>
      <c r="BG16" s="962">
        <f>BF16/BE16</f>
        <v>75.949333333333328</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f>BG16/BJ16</f>
        <v>1.2806996281720677</v>
      </c>
    </row>
    <row r="17" spans="2:63" ht="15.95" customHeight="1">
      <c r="B17" s="285"/>
      <c r="D17" s="14"/>
      <c r="E17" s="176"/>
      <c r="F17" s="176"/>
      <c r="G17" s="14"/>
      <c r="O17" s="293"/>
      <c r="P17" s="293"/>
      <c r="Z17" s="286"/>
      <c r="AB17" s="285"/>
      <c r="AQ17" s="286"/>
      <c r="AV17" s="289"/>
      <c r="AW17" s="290" t="s">
        <v>114</v>
      </c>
      <c r="AX17" s="175">
        <f>P26</f>
        <v>969.86099999999999</v>
      </c>
      <c r="AY17" s="175">
        <f>AX17</f>
        <v>969.86099999999999</v>
      </c>
      <c r="BA17" s="77">
        <v>16</v>
      </c>
      <c r="BB17" s="77"/>
      <c r="BC17" s="77" t="s">
        <v>277</v>
      </c>
      <c r="BD17" s="77" t="str">
        <f t="shared" ref="BD17:BD51" si="1">BC17&amp;"(N="&amp;BE17&amp;")"</f>
        <v>16：化学工業(N=39)</v>
      </c>
      <c r="BE17" s="856">
        <f>VLOOKUP(BE$13&amp;"_"&amp;$AV$8,データシート2!$A:$SI,MATCH($AV$5&amp;"_"&amp;$BA17&amp;$AV$6,データシート2!$A$1:$SI$1,0),0)</f>
        <v>39</v>
      </c>
      <c r="BF17" s="962">
        <f>VLOOKUP(BF$13&amp;"_"&amp;$AW$8,データシート2!$A:$SI,MATCH($AW$5&amp;"_"&amp;$BA17&amp;$AW$6,データシート2!$A$1:$SI$1,0),0)</f>
        <v>874.45</v>
      </c>
      <c r="BG17" s="962">
        <f t="shared" ref="BG17:BG39" si="2">BF17/BE17</f>
        <v>22.421794871794873</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0.3875716573779453</v>
      </c>
    </row>
    <row r="18" spans="2:63" ht="15.95" customHeight="1">
      <c r="B18" s="285"/>
      <c r="C18" s="270"/>
      <c r="D18" s="14"/>
      <c r="E18" s="176"/>
      <c r="F18" s="176"/>
      <c r="G18" s="14"/>
      <c r="H18" s="14"/>
      <c r="I18" s="14"/>
      <c r="N18" s="22"/>
      <c r="Z18" s="286"/>
      <c r="AB18" s="285"/>
      <c r="AD18" s="14"/>
      <c r="AQ18" s="286"/>
      <c r="AV18" s="289"/>
      <c r="AW18" s="290" t="s">
        <v>278</v>
      </c>
      <c r="AX18" s="175">
        <f t="shared" si="0"/>
        <v>2257.0880000000002</v>
      </c>
      <c r="AY18" s="175">
        <f>AX18</f>
        <v>2257.0880000000002</v>
      </c>
      <c r="BA18" s="77">
        <v>17</v>
      </c>
      <c r="BB18" s="77"/>
      <c r="BC18" s="77" t="s">
        <v>279</v>
      </c>
      <c r="BD18" s="77" t="str">
        <f t="shared" si="1"/>
        <v>17：石油製品・石炭製品製造業(N=0)</v>
      </c>
      <c r="BE18" s="856">
        <f>VLOOKUP(BE$13&amp;"_"&amp;$AV$8,データシート2!$A:$SI,MATCH($AV$5&amp;"_"&amp;$BA18&amp;$AV$6,データシート2!$A$1:$SI$1,0),0)</f>
        <v>0</v>
      </c>
      <c r="BF18" s="962">
        <f>VLOOKUP(BF$13&amp;"_"&amp;$AW$8,データシート2!$A:$SI,MATCH($AW$5&amp;"_"&amp;$BA18&amp;$AW$6,データシート2!$A$1:$SI$1,0),0)</f>
        <v>0</v>
      </c>
      <c r="BG18" s="962" t="e">
        <f t="shared" si="2"/>
        <v>#DIV/0!</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t="e">
        <f t="shared" si="4"/>
        <v>#DIV/0!</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21：窯業・土石製品製造業(N=21)</v>
      </c>
      <c r="BE19" s="856">
        <f>VLOOKUP(BE$13&amp;"_"&amp;$AV$8,データシート2!$A:$SI,MATCH($AV$5&amp;"_"&amp;$BA19&amp;$AV$6,データシート2!$A$1:$SI$1,0),0)</f>
        <v>21</v>
      </c>
      <c r="BF19" s="962">
        <f>VLOOKUP(BF$13&amp;"_"&amp;$AW$8,データシート2!$A:$SI,MATCH($AW$5&amp;"_"&amp;$BA19&amp;$AW$6,データシート2!$A$1:$SI$1,0),0)</f>
        <v>411.24</v>
      </c>
      <c r="BG19" s="962">
        <f t="shared" si="2"/>
        <v>19.582857142857144</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f t="shared" si="4"/>
        <v>0.17023609671108428</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22：鉄鋼業(N=7)</v>
      </c>
      <c r="BE20" s="856">
        <f>VLOOKUP(BE$13&amp;"_"&amp;$AV$8,データシート2!$A:$SI,MATCH($AV$5&amp;"_"&amp;$BA20&amp;$AV$6,データシート2!$A$1:$SI$1,0),0)</f>
        <v>7</v>
      </c>
      <c r="BF20" s="962">
        <f>VLOOKUP(BF$13&amp;"_"&amp;$AW$8,データシート2!$A:$SI,MATCH($AW$5&amp;"_"&amp;$BA20&amp;$AW$6,データシート2!$A$1:$SI$1,0),0)</f>
        <v>85.710999999999999</v>
      </c>
      <c r="BG20" s="962">
        <f t="shared" si="2"/>
        <v>12.244428571428571</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f t="shared" si="4"/>
        <v>3.3821602929395109E-2</v>
      </c>
    </row>
    <row r="21" spans="2:63" ht="15.95" customHeight="1" thickTop="1" thickBot="1">
      <c r="B21" s="296"/>
      <c r="C21" s="420" t="s">
        <v>205</v>
      </c>
      <c r="D21" s="534"/>
      <c r="E21" s="534"/>
      <c r="F21" s="887">
        <f>SUM(F22,F26,F27,F28)</f>
        <v>6726.5290000000005</v>
      </c>
      <c r="G21" s="887">
        <f t="shared" ref="G21:O21" si="5">SUM(G22,G26,G27,G28)</f>
        <v>7438.8159999999998</v>
      </c>
      <c r="H21" s="887">
        <f t="shared" si="5"/>
        <v>8476.1764000000003</v>
      </c>
      <c r="I21" s="887">
        <f t="shared" si="5"/>
        <v>8320.0390000000007</v>
      </c>
      <c r="J21" s="887">
        <f t="shared" si="5"/>
        <v>8067.84</v>
      </c>
      <c r="K21" s="887">
        <f t="shared" si="5"/>
        <v>8084.2139999999999</v>
      </c>
      <c r="L21" s="887">
        <f t="shared" si="5"/>
        <v>8633.1360000000004</v>
      </c>
      <c r="M21" s="887">
        <f t="shared" si="5"/>
        <v>8568.3590000000004</v>
      </c>
      <c r="N21" s="887">
        <f t="shared" si="5"/>
        <v>8310.1689999999999</v>
      </c>
      <c r="O21" s="887">
        <f t="shared" si="5"/>
        <v>8779.3130000000001</v>
      </c>
      <c r="P21" s="888">
        <f>SUM(P22,P26,P27,P28)</f>
        <v>7927.2649999999994</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9：食料品製造業(N=15)</v>
      </c>
      <c r="BE21" s="856">
        <f>VLOOKUP(BE$13&amp;"_"&amp;$AV$8,データシート2!$A:$SI,MATCH($AV$5&amp;"_"&amp;$BA21&amp;$AV$6,データシート2!$A$1:$SI$1,0),0)</f>
        <v>15</v>
      </c>
      <c r="BF21" s="962">
        <f>VLOOKUP(BF$13&amp;"_"&amp;$AW$8,データシート2!$A:$SI,MATCH($AW$5&amp;"_"&amp;$BA21&amp;$AW$6,データシート2!$A$1:$SI$1,0),0)</f>
        <v>84.234999999999999</v>
      </c>
      <c r="BG21" s="962">
        <f t="shared" si="2"/>
        <v>5.6156666666666668</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0.64957022891117677</v>
      </c>
    </row>
    <row r="22" spans="2:63" ht="15.95" customHeight="1" thickBot="1">
      <c r="B22" s="298"/>
      <c r="C22" s="534"/>
      <c r="D22" s="421" t="s">
        <v>115</v>
      </c>
      <c r="E22" s="422"/>
      <c r="F22" s="889">
        <f>SUM(F23:F25)</f>
        <v>4270.8180000000002</v>
      </c>
      <c r="G22" s="889">
        <f t="shared" ref="G22:P22" si="6">SUM(G23:G25)</f>
        <v>4650.5060000000003</v>
      </c>
      <c r="H22" s="889">
        <f t="shared" si="6"/>
        <v>4951.9440000000004</v>
      </c>
      <c r="I22" s="889">
        <f t="shared" si="6"/>
        <v>4841.0600000000004</v>
      </c>
      <c r="J22" s="889">
        <f t="shared" si="6"/>
        <v>4845.7359999999999</v>
      </c>
      <c r="K22" s="889">
        <f t="shared" si="6"/>
        <v>4770.3130000000001</v>
      </c>
      <c r="L22" s="889">
        <f t="shared" si="6"/>
        <v>4972.1000000000004</v>
      </c>
      <c r="M22" s="889">
        <f t="shared" si="6"/>
        <v>4930.7209999999995</v>
      </c>
      <c r="N22" s="889">
        <f t="shared" si="6"/>
        <v>4812.125</v>
      </c>
      <c r="O22" s="889">
        <f t="shared" si="6"/>
        <v>4540.2550000000001</v>
      </c>
      <c r="P22" s="890">
        <f t="shared" si="6"/>
        <v>4700.3159999999998</v>
      </c>
      <c r="Z22" s="286"/>
      <c r="AB22" s="285"/>
      <c r="AC22" s="533" t="s">
        <v>287</v>
      </c>
      <c r="AP22" s="17" t="s">
        <v>288</v>
      </c>
      <c r="AQ22" s="286"/>
      <c r="AV22" s="77" t="str">
        <f>AW22</f>
        <v>エネルギー起源CO2</v>
      </c>
      <c r="AW22" s="77" t="str">
        <f>D56</f>
        <v>エネルギー起源CO2</v>
      </c>
      <c r="AX22" s="175">
        <f>P56</f>
        <v>6693.9889999999996</v>
      </c>
      <c r="AY22" s="175">
        <f>AX22</f>
        <v>6693.9889999999996</v>
      </c>
      <c r="BA22" s="77">
        <v>10</v>
      </c>
      <c r="BB22" s="77"/>
      <c r="BC22" s="77" t="s">
        <v>289</v>
      </c>
      <c r="BD22" s="77" t="str">
        <f t="shared" si="1"/>
        <v>10：飲料・たばこ・飼料製造業(N=1)</v>
      </c>
      <c r="BE22" s="856">
        <f>VLOOKUP(BE$13&amp;"_"&amp;$AV$8,データシート2!$A:$SI,MATCH($AV$5&amp;"_"&amp;$BA22&amp;$AV$6,データシート2!$A$1:$SI$1,0),0)</f>
        <v>1</v>
      </c>
      <c r="BF22" s="962">
        <f>VLOOKUP(BF$13&amp;"_"&amp;$AW$8,データシート2!$A:$SI,MATCH($AW$5&amp;"_"&amp;$BA22&amp;$AW$6,データシート2!$A$1:$SI$1,0),0)</f>
        <v>23.079000000000001</v>
      </c>
      <c r="BG22" s="962">
        <f t="shared" si="2"/>
        <v>23.079000000000001</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f t="shared" si="4"/>
        <v>2.1823773795571073</v>
      </c>
    </row>
    <row r="23" spans="2:63" ht="15.95" customHeight="1" thickBot="1">
      <c r="B23" s="298"/>
      <c r="C23" s="534"/>
      <c r="D23" s="423"/>
      <c r="E23" s="422" t="s">
        <v>185</v>
      </c>
      <c r="F23" s="891">
        <f>IFERROR(VLOOKUP(年度マスタ!$K$4&amp;"_"&amp;F$20,データシート1!$A:$BU,MATCH("ba_"&amp;$E23,データシート1!$A$1:$BU$1,0),0),0)</f>
        <v>4264.348</v>
      </c>
      <c r="G23" s="891">
        <f>IFERROR(VLOOKUP(年度マスタ!$K$4&amp;"_"&amp;G$20,データシート1!$A:$BU,MATCH("ba_"&amp;$E23,データシート1!$A$1:$BU$1,0),0),0)</f>
        <v>4644.3980000000001</v>
      </c>
      <c r="H23" s="891">
        <f>IFERROR(VLOOKUP(年度マスタ!$K$4&amp;"_"&amp;H$20,データシート1!$A:$BU,MATCH("ba_"&amp;$E23,データシート1!$A$1:$BU$1,0),0),0)</f>
        <v>4945.2110000000002</v>
      </c>
      <c r="I23" s="891">
        <f>IFERROR(VLOOKUP(年度マスタ!$K$4&amp;"_"&amp;I$20,データシート1!$A:$BU,MATCH("ba_"&amp;$E23,データシート1!$A$1:$BU$1,0),0),0)</f>
        <v>4832.317</v>
      </c>
      <c r="J23" s="891">
        <f>IFERROR(VLOOKUP(年度マスタ!$K$4&amp;"_"&amp;J$20,データシート1!$A:$BU,MATCH("ba_"&amp;$E23,データシート1!$A$1:$BU$1,0),0),0)</f>
        <v>4836.7820000000002</v>
      </c>
      <c r="K23" s="891">
        <f>IFERROR(VLOOKUP(年度マスタ!$K$4&amp;"_"&amp;K$20,データシート1!$A:$BU,MATCH("ba_"&amp;$E23,データシート1!$A$1:$BU$1,0),0),0)</f>
        <v>4761.3620000000001</v>
      </c>
      <c r="L23" s="891">
        <f>IFERROR(VLOOKUP(年度マスタ!$K$4&amp;"_"&amp;L$20,データシート1!$A:$BU,MATCH("ba_"&amp;$E23,データシート1!$A$1:$BU$1,0),0),0)</f>
        <v>4961.7280000000001</v>
      </c>
      <c r="M23" s="891">
        <f>IFERROR(VLOOKUP(年度マスタ!$K$4&amp;"_"&amp;M$20,データシート1!$A:$BU,MATCH("ba_"&amp;$E23,データシート1!$A$1:$BU$1,0),0),0)</f>
        <v>4922.2709999999997</v>
      </c>
      <c r="N23" s="891">
        <f>IFERROR(VLOOKUP(年度マスタ!$K$4&amp;"_"&amp;N$20,データシート1!$A:$BU,MATCH("ba_"&amp;$E23,データシート1!$A$1:$BU$1,0),0),0)</f>
        <v>4775.567</v>
      </c>
      <c r="O23" s="891">
        <f>IFERROR(VLOOKUP(年度マスタ!$K$4&amp;"_"&amp;O$20,データシート1!$A:$BU,MATCH("ba_"&amp;$E23,データシート1!$A$1:$BU$1,0),0),0)</f>
        <v>4533.5910000000003</v>
      </c>
      <c r="P23" s="892">
        <f>IFERROR(VLOOKUP(年度マスタ!$K$4&amp;"_"&amp;P$20,データシート1!$A:$BU,MATCH("ba_"&amp;$E23,データシート1!$A$1:$BU$1,0),0),0)</f>
        <v>4690.2929999999997</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935.02500000000009</v>
      </c>
      <c r="AZ23" s="174"/>
      <c r="BA23" s="77">
        <v>11</v>
      </c>
      <c r="BB23" s="77"/>
      <c r="BC23" s="77" t="s">
        <v>2703</v>
      </c>
      <c r="BD23" s="77" t="str">
        <f t="shared" ref="BD23" si="7">BC23&amp;"(N="&amp;BE23&amp;")"</f>
        <v>11：繊維工業(N=1)</v>
      </c>
      <c r="BE23" s="856">
        <f>VLOOKUP(BE$13&amp;"_"&amp;$AV$8,データシート2!$A:$SI,MATCH($AV$5&amp;"_"&amp;$BA23&amp;$AV$6,データシート2!$A$1:$SI$1,0),0)</f>
        <v>1</v>
      </c>
      <c r="BF23" s="962">
        <f>VLOOKUP(BF$13&amp;"_"&amp;$AW$8,データシート2!$A:$SI,MATCH($AW$5&amp;"_"&amp;$BA23&amp;$AW$6,データシート2!$A$1:$SI$1,0),0)</f>
        <v>7.4029999999999996</v>
      </c>
      <c r="BG23" s="962">
        <f>BF23/BE23</f>
        <v>7.4029999999999996</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f t="shared" ref="BK23" si="9">BG23/BJ23</f>
        <v>0.3731371249185052</v>
      </c>
    </row>
    <row r="24" spans="2:63" ht="15.95" customHeight="1" thickTop="1" thickBot="1">
      <c r="B24" s="299"/>
      <c r="C24" s="534"/>
      <c r="D24" s="423"/>
      <c r="E24" s="422" t="s">
        <v>195</v>
      </c>
      <c r="F24" s="891">
        <f>IFERROR(VLOOKUP(年度マスタ!$K$4&amp;"_"&amp;F$20,データシート1!$A:$BU,MATCH("ba_"&amp;$E24,データシート1!$A$1:$BU$1,0),0),0)</f>
        <v>0</v>
      </c>
      <c r="G24" s="891">
        <f>IFERROR(VLOOKUP(年度マスタ!$K$4&amp;"_"&amp;G$20,データシート1!$A:$BU,MATCH("ba_"&amp;$E24,データシート1!$A$1:$BU$1,0),0),0)</f>
        <v>0</v>
      </c>
      <c r="H24" s="891">
        <f>IFERROR(VLOOKUP(年度マスタ!$K$4&amp;"_"&amp;H$20,データシート1!$A:$BU,MATCH("ba_"&amp;$E24,データシート1!$A$1:$BU$1,0),0),0)</f>
        <v>0</v>
      </c>
      <c r="I24" s="891">
        <f>IFERROR(VLOOKUP(年度マスタ!$K$4&amp;"_"&amp;I$20,データシート1!$A:$BU,MATCH("ba_"&amp;$E24,データシート1!$A$1:$BU$1,0),0),0)</f>
        <v>0</v>
      </c>
      <c r="J24" s="891">
        <f>IFERROR(VLOOKUP(年度マスタ!$K$4&amp;"_"&amp;J$20,データシート1!$A:$BU,MATCH("ba_"&amp;$E24,データシート1!$A$1:$BU$1,0),0),0)</f>
        <v>0</v>
      </c>
      <c r="K24" s="891">
        <f>IFERROR(VLOOKUP(年度マスタ!$K$4&amp;"_"&amp;K$20,データシート1!$A:$BU,MATCH("ba_"&amp;$E24,データシート1!$A$1:$BU$1,0),0),0)</f>
        <v>0</v>
      </c>
      <c r="L24" s="891">
        <f>IFERROR(VLOOKUP(年度マスタ!$K$4&amp;"_"&amp;L$20,データシート1!$A:$BU,MATCH("ba_"&amp;$E24,データシート1!$A$1:$BU$1,0),0),0)</f>
        <v>0</v>
      </c>
      <c r="M24" s="891">
        <f>IFERROR(VLOOKUP(年度マスタ!$K$4&amp;"_"&amp;M$20,データシート1!$A:$BU,MATCH("ba_"&amp;$E24,データシート1!$A$1:$BU$1,0),0),0)</f>
        <v>0</v>
      </c>
      <c r="N24" s="891">
        <f>IFERROR(VLOOKUP(年度マスタ!$K$4&amp;"_"&amp;N$20,データシート1!$A:$BU,MATCH("ba_"&amp;$E24,データシート1!$A$1:$BU$1,0),0),0)</f>
        <v>30.2</v>
      </c>
      <c r="O24" s="891">
        <f>IFERROR(VLOOKUP(年度マスタ!$K$4&amp;"_"&amp;O$20,データシート1!$A:$BU,MATCH("ba_"&amp;$E24,データシート1!$A$1:$BU$1,0),0),0)</f>
        <v>0</v>
      </c>
      <c r="P24" s="892">
        <f>IFERROR(VLOOKUP(年度マスタ!$K$4&amp;"_"&amp;P$20,データシート1!$A:$BU,MATCH("ba_"&amp;$E24,データシート1!$A$1:$BU$1,0),0),0)</f>
        <v>0</v>
      </c>
      <c r="Z24" s="286"/>
      <c r="AB24" s="285"/>
      <c r="AC24" s="1111" t="s">
        <v>291</v>
      </c>
      <c r="AD24" s="1111"/>
      <c r="AE24" s="1112"/>
      <c r="AF24" s="887">
        <f>AF25+AF29</f>
        <v>8791.2834049784433</v>
      </c>
      <c r="AG24" s="887">
        <f t="shared" ref="AG24:AP24" si="10">AG25+AG29</f>
        <v>9903.4386119838455</v>
      </c>
      <c r="AH24" s="887">
        <f t="shared" si="10"/>
        <v>8923.2716562326514</v>
      </c>
      <c r="AI24" s="887">
        <f t="shared" si="10"/>
        <v>9129.8448722661833</v>
      </c>
      <c r="AJ24" s="887">
        <f t="shared" si="10"/>
        <v>8475.1782849241135</v>
      </c>
      <c r="AK24" s="887">
        <f t="shared" si="10"/>
        <v>7446.4101399731317</v>
      </c>
      <c r="AL24" s="887">
        <f t="shared" si="10"/>
        <v>7268.8838776771645</v>
      </c>
      <c r="AM24" s="887">
        <f t="shared" si="10"/>
        <v>7634.5346127808261</v>
      </c>
      <c r="AN24" s="887">
        <f t="shared" si="10"/>
        <v>7492.023682263346</v>
      </c>
      <c r="AO24" s="887">
        <f>AO25+AO29</f>
        <v>6588.7487528395613</v>
      </c>
      <c r="AP24" s="888">
        <f t="shared" si="10"/>
        <v>6925.2310889755099</v>
      </c>
      <c r="AQ24" s="286"/>
      <c r="AV24" s="77" t="str">
        <f>AW24</f>
        <v>廃棄物原燃料</v>
      </c>
      <c r="AW24" s="77" t="str">
        <f>E58</f>
        <v>廃棄物原燃料</v>
      </c>
      <c r="AX24" s="300">
        <f t="shared" ref="AX24:AX31" si="11">P58</f>
        <v>553.86500000000001</v>
      </c>
      <c r="AY24" s="300"/>
      <c r="BA24" s="77">
        <v>12</v>
      </c>
      <c r="BB24" s="77"/>
      <c r="BC24" s="77" t="s">
        <v>290</v>
      </c>
      <c r="BD24" s="77" t="str">
        <f t="shared" si="1"/>
        <v>12：木材・木製品製造業(N=2)</v>
      </c>
      <c r="BE24" s="856">
        <f>VLOOKUP(BE$13&amp;"_"&amp;$AV$8,データシート2!$A:$SI,MATCH($AV$5&amp;"_"&amp;$BA24&amp;$AV$6,データシート2!$A$1:$SI$1,0),0)</f>
        <v>2</v>
      </c>
      <c r="BF24" s="962">
        <f>VLOOKUP(BF$13&amp;"_"&amp;$AW$8,データシート2!$A:$SI,MATCH($AW$5&amp;"_"&amp;$BA24&amp;$AW$6,データシート2!$A$1:$SI$1,0),0)</f>
        <v>14.679</v>
      </c>
      <c r="BG24" s="962">
        <f t="shared" si="2"/>
        <v>7.3395000000000001</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f t="shared" si="4"/>
        <v>0.84022489752206497</v>
      </c>
    </row>
    <row r="25" spans="2:63" ht="15.95" customHeight="1" thickBot="1">
      <c r="B25" s="298"/>
      <c r="C25" s="534"/>
      <c r="D25" s="424"/>
      <c r="E25" s="422" t="s">
        <v>198</v>
      </c>
      <c r="F25" s="891">
        <f>IFERROR(VLOOKUP(年度マスタ!$K$4&amp;"_"&amp;F$20,データシート1!$A:$BU,MATCH("ba_"&amp;$E25,データシート1!$A$1:$BU$1,0),0),0)</f>
        <v>6.47</v>
      </c>
      <c r="G25" s="891">
        <f>IFERROR(VLOOKUP(年度マスタ!$K$4&amp;"_"&amp;G$20,データシート1!$A:$BU,MATCH("ba_"&amp;$E25,データシート1!$A$1:$BU$1,0),0),0)</f>
        <v>6.1079999999999997</v>
      </c>
      <c r="H25" s="891">
        <f>IFERROR(VLOOKUP(年度マスタ!$K$4&amp;"_"&amp;H$20,データシート1!$A:$BU,MATCH("ba_"&amp;$E25,データシート1!$A$1:$BU$1,0),0),0)</f>
        <v>6.7329999999999997</v>
      </c>
      <c r="I25" s="891">
        <f>IFERROR(VLOOKUP(年度マスタ!$K$4&amp;"_"&amp;I$20,データシート1!$A:$BU,MATCH("ba_"&amp;$E25,データシート1!$A$1:$BU$1,0),0),0)</f>
        <v>8.7430000000000003</v>
      </c>
      <c r="J25" s="891">
        <f>IFERROR(VLOOKUP(年度マスタ!$K$4&amp;"_"&amp;J$20,データシート1!$A:$BU,MATCH("ba_"&amp;$E25,データシート1!$A$1:$BU$1,0),0),0)</f>
        <v>8.9540000000000006</v>
      </c>
      <c r="K25" s="891">
        <f>IFERROR(VLOOKUP(年度マスタ!$K$4&amp;"_"&amp;K$20,データシート1!$A:$BU,MATCH("ba_"&amp;$E25,データシート1!$A$1:$BU$1,0),0),0)</f>
        <v>8.9510000000000005</v>
      </c>
      <c r="L25" s="891">
        <f>IFERROR(VLOOKUP(年度マスタ!$K$4&amp;"_"&amp;L$20,データシート1!$A:$BU,MATCH("ba_"&amp;$E25,データシート1!$A$1:$BU$1,0),0),0)</f>
        <v>10.372</v>
      </c>
      <c r="M25" s="891">
        <f>IFERROR(VLOOKUP(年度マスタ!$K$4&amp;"_"&amp;M$20,データシート1!$A:$BU,MATCH("ba_"&amp;$E25,データシート1!$A$1:$BU$1,0),0),0)</f>
        <v>8.4499999999999993</v>
      </c>
      <c r="N25" s="891">
        <f>IFERROR(VLOOKUP(年度マスタ!$K$4&amp;"_"&amp;N$20,データシート1!$A:$BU,MATCH("ba_"&amp;$E25,データシート1!$A$1:$BU$1,0),0),0)</f>
        <v>6.3579999999999997</v>
      </c>
      <c r="O25" s="891">
        <f>IFERROR(VLOOKUP(年度マスタ!$K$4&amp;"_"&amp;O$20,データシート1!$A:$BU,MATCH("ba_"&amp;$E25,データシート1!$A$1:$BU$1,0),0),0)</f>
        <v>6.6639999999999997</v>
      </c>
      <c r="P25" s="892">
        <f>IFERROR(VLOOKUP(年度マスタ!$K$4&amp;"_"&amp;P$20,データシート1!$A:$BU,MATCH("ba_"&amp;$E25,データシート1!$A$1:$BU$1,0),0),0)</f>
        <v>10.023</v>
      </c>
      <c r="Z25" s="286"/>
      <c r="AB25" s="285"/>
      <c r="AC25" s="534"/>
      <c r="AD25" s="421" t="s">
        <v>115</v>
      </c>
      <c r="AE25" s="422"/>
      <c r="AF25" s="889">
        <f>①CO2排出量の現状把握!Z35</f>
        <v>4860.0213353333447</v>
      </c>
      <c r="AG25" s="889">
        <f>①CO2排出量の現状把握!AA35</f>
        <v>5480.2935903418593</v>
      </c>
      <c r="AH25" s="889">
        <f>①CO2排出量の現状把握!AB35</f>
        <v>5105.8184328580237</v>
      </c>
      <c r="AI25" s="889">
        <f>①CO2排出量の現状把握!AC35</f>
        <v>5150.8118526948865</v>
      </c>
      <c r="AJ25" s="889">
        <f>①CO2排出量の現状把握!AD35</f>
        <v>4560.6108782982665</v>
      </c>
      <c r="AK25" s="889">
        <f>①CO2排出量の現状把握!AE35</f>
        <v>4586.5273261648817</v>
      </c>
      <c r="AL25" s="889">
        <f>①CO2排出量の現状把握!AF35</f>
        <v>4618.108671452037</v>
      </c>
      <c r="AM25" s="889">
        <f>①CO2排出量の現状把握!AG35</f>
        <v>4822.9765204871974</v>
      </c>
      <c r="AN25" s="889">
        <f>①CO2排出量の現状把握!AH35</f>
        <v>4677.2312337973408</v>
      </c>
      <c r="AO25" s="889">
        <f>①CO2排出量の現状把握!AI35</f>
        <v>4245.9091723273032</v>
      </c>
      <c r="AP25" s="890">
        <f>①CO2排出量の現状把握!AJ35</f>
        <v>4355.3561135978853</v>
      </c>
      <c r="AQ25" s="286"/>
      <c r="AV25" s="77" t="str">
        <f>AW25</f>
        <v>廃棄物原燃料以外</v>
      </c>
      <c r="AW25" s="77" t="str">
        <f>E59</f>
        <v>廃棄物原燃料以外</v>
      </c>
      <c r="AX25" s="300">
        <f t="shared" si="11"/>
        <v>381.16</v>
      </c>
      <c r="AY25" s="77"/>
      <c r="BA25" s="77">
        <v>13</v>
      </c>
      <c r="BB25" s="77"/>
      <c r="BC25" s="77" t="s">
        <v>292</v>
      </c>
      <c r="BD25" s="77" t="str">
        <f t="shared" si="1"/>
        <v>13：家具・装備品製造業(N=1)</v>
      </c>
      <c r="BE25" s="856">
        <f>VLOOKUP(BE$13&amp;"_"&amp;$AV$8,データシート2!$A:$SI,MATCH($AV$5&amp;"_"&amp;$BA25&amp;$AV$6,データシート2!$A$1:$SI$1,0),0)</f>
        <v>1</v>
      </c>
      <c r="BF25" s="962">
        <f>VLOOKUP(BF$13&amp;"_"&amp;$AW$8,データシート2!$A:$SI,MATCH($AW$5&amp;"_"&amp;$BA25&amp;$AW$6,データシート2!$A$1:$SI$1,0),0)</f>
        <v>6.6539999999999999</v>
      </c>
      <c r="BG25" s="962">
        <f t="shared" si="2"/>
        <v>6.6539999999999999</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f t="shared" si="4"/>
        <v>1.4306472564389696</v>
      </c>
    </row>
    <row r="26" spans="2:63" ht="15.95" customHeight="1" thickBot="1">
      <c r="B26" s="298"/>
      <c r="C26" s="534"/>
      <c r="D26" s="425" t="s">
        <v>200</v>
      </c>
      <c r="E26" s="422"/>
      <c r="F26" s="889">
        <f>IFERROR(VLOOKUP(年度マスタ!$K$4&amp;"_"&amp;F$20,データシート1!$A:$BU,MATCH("ba_"&amp;$D26,データシート1!$A$1:$BU$1,0),0),0)</f>
        <v>1333.1510000000001</v>
      </c>
      <c r="G26" s="889">
        <f>IFERROR(VLOOKUP(年度マスタ!$K$4&amp;"_"&amp;G$20,データシート1!$A:$BU,MATCH("ba_"&amp;$D26,データシート1!$A$1:$BU$1,0),0),0)</f>
        <v>625.04300000000001</v>
      </c>
      <c r="H26" s="889">
        <f>IFERROR(VLOOKUP(年度マスタ!$K$4&amp;"_"&amp;H$20,データシート1!$A:$BU,MATCH("ba_"&amp;$D26,データシート1!$A$1:$BU$1,0),0),0)</f>
        <v>647.44839999999999</v>
      </c>
      <c r="I26" s="889">
        <f>IFERROR(VLOOKUP(年度マスタ!$K$4&amp;"_"&amp;I$20,データシート1!$A:$BU,MATCH("ba_"&amp;$D26,データシート1!$A$1:$BU$1,0),0),0)</f>
        <v>761.67299999999989</v>
      </c>
      <c r="J26" s="889">
        <f>IFERROR(VLOOKUP(年度マスタ!$K$4&amp;"_"&amp;J$20,データシート1!$A:$BU,MATCH("ba_"&amp;$D26,データシート1!$A$1:$BU$1,0),0),0)</f>
        <v>618.173</v>
      </c>
      <c r="K26" s="889">
        <f>IFERROR(VLOOKUP(年度マスタ!$K$4&amp;"_"&amp;K$20,データシート1!$A:$BU,MATCH("ba_"&amp;$D26,データシート1!$A$1:$BU$1,0),0),0)</f>
        <v>730.05</v>
      </c>
      <c r="L26" s="889">
        <f>IFERROR(VLOOKUP(年度マスタ!$K$4&amp;"_"&amp;L$20,データシート1!$A:$BU,MATCH("ba_"&amp;$D26,データシート1!$A$1:$BU$1,0),0),0)</f>
        <v>860.30700000000013</v>
      </c>
      <c r="M26" s="889">
        <f>IFERROR(VLOOKUP(年度マスタ!$K$4&amp;"_"&amp;M$20,データシート1!$A:$BU,MATCH("ba_"&amp;$D26,データシート1!$A$1:$BU$1,0),0),0)</f>
        <v>933.63900000000012</v>
      </c>
      <c r="N26" s="889">
        <f>IFERROR(VLOOKUP(年度マスタ!$K$4&amp;"_"&amp;N$20,データシート1!$A:$BU,MATCH("ba_"&amp;$D26,データシート1!$A$1:$BU$1,0),0),0)</f>
        <v>910.77199999999982</v>
      </c>
      <c r="O26" s="889">
        <f>IFERROR(VLOOKUP(年度マスタ!$K$4&amp;"_"&amp;O$20,データシート1!$A:$BU,MATCH("ba_"&amp;$D26,データシート1!$A$1:$BU$1,0),0),0)</f>
        <v>984.904</v>
      </c>
      <c r="P26" s="890">
        <f>IFERROR(VLOOKUP(年度マスタ!$K$4&amp;"_"&amp;P$20,データシート1!$A:$BU,MATCH("ba_"&amp;$D26,データシート1!$A$1:$BU$1,0),0),0)</f>
        <v>969.86099999999999</v>
      </c>
      <c r="Z26" s="286"/>
      <c r="AB26" s="285"/>
      <c r="AC26" s="534"/>
      <c r="AD26" s="423"/>
      <c r="AE26" s="422" t="s">
        <v>185</v>
      </c>
      <c r="AF26" s="891">
        <f>①CO2排出量の現状把握!Z36</f>
        <v>4251.2950940910496</v>
      </c>
      <c r="AG26" s="891">
        <f>①CO2排出量の現状把握!AA36</f>
        <v>4884.1508841291106</v>
      </c>
      <c r="AH26" s="891">
        <f>①CO2排出量の現状把握!AB36</f>
        <v>4647.3416818418127</v>
      </c>
      <c r="AI26" s="891">
        <f>①CO2排出量の現状把握!AC36</f>
        <v>4626.1080853598023</v>
      </c>
      <c r="AJ26" s="891">
        <f>①CO2排出量の現状把握!AD36</f>
        <v>4028.063633026447</v>
      </c>
      <c r="AK26" s="891">
        <f>①CO2排出量の現状把握!AE36</f>
        <v>4015.2011729076171</v>
      </c>
      <c r="AL26" s="891">
        <f>①CO2排出量の現状把握!AF36</f>
        <v>4027.7205622806164</v>
      </c>
      <c r="AM26" s="891">
        <f>①CO2排出量の現状把握!AG36</f>
        <v>4279.2410457927172</v>
      </c>
      <c r="AN26" s="891">
        <f>①CO2排出量の現状把握!AH36</f>
        <v>4143.4741720956836</v>
      </c>
      <c r="AO26" s="891">
        <f>①CO2排出量の現状把握!AI36</f>
        <v>3676.5471457233348</v>
      </c>
      <c r="AP26" s="892">
        <f>①CO2排出量の現状把握!AJ36</f>
        <v>3838.9837087652563</v>
      </c>
      <c r="AQ26" s="286"/>
      <c r="AV26" s="77" t="str">
        <f>AW26</f>
        <v>CH4</v>
      </c>
      <c r="AW26" s="77" t="str">
        <f t="shared" ref="AW26:AW31" si="12">D60</f>
        <v>CH4</v>
      </c>
      <c r="AX26" s="300">
        <f t="shared" si="11"/>
        <v>9.31</v>
      </c>
      <c r="AY26" s="300">
        <f>AX26</f>
        <v>9.31</v>
      </c>
      <c r="BA26" s="77">
        <v>15</v>
      </c>
      <c r="BB26" s="77"/>
      <c r="BC26" s="77" t="s">
        <v>293</v>
      </c>
      <c r="BD26" s="77" t="str">
        <f t="shared" si="1"/>
        <v>15：印刷・同関連業(N=2)</v>
      </c>
      <c r="BE26" s="856">
        <f>VLOOKUP(BE$13&amp;"_"&amp;$AV$8,データシート2!$A:$SI,MATCH($AV$5&amp;"_"&amp;$BA26&amp;$AV$6,データシート2!$A$1:$SI$1,0),0)</f>
        <v>2</v>
      </c>
      <c r="BF26" s="962">
        <f>VLOOKUP(BF$13&amp;"_"&amp;$AW$8,データシート2!$A:$SI,MATCH($AW$5&amp;"_"&amp;$BA26&amp;$AW$6,データシート2!$A$1:$SI$1,0),0)</f>
        <v>58.960999999999999</v>
      </c>
      <c r="BG26" s="962">
        <f t="shared" si="2"/>
        <v>29.480499999999999</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f t="shared" si="4"/>
        <v>3.9451697322052546</v>
      </c>
    </row>
    <row r="27" spans="2:63" ht="15.95" customHeight="1" thickBot="1">
      <c r="B27" s="298"/>
      <c r="C27" s="534"/>
      <c r="D27" s="425" t="s">
        <v>295</v>
      </c>
      <c r="E27" s="422"/>
      <c r="F27" s="889">
        <f>IFERROR(VLOOKUP(年度マスタ!$K$4&amp;"_"&amp;F$20,データシート1!$A:$BU,MATCH("ba_"&amp;$D27,データシート1!$A$1:$BU$1,0),0),0)</f>
        <v>1122.56</v>
      </c>
      <c r="G27" s="889">
        <f>IFERROR(VLOOKUP(年度マスタ!$K$4&amp;"_"&amp;G$20,データシート1!$A:$BU,MATCH("ba_"&amp;$D27,データシート1!$A$1:$BU$1,0),0),0)</f>
        <v>2163.2669999999998</v>
      </c>
      <c r="H27" s="889">
        <f>IFERROR(VLOOKUP(年度マスタ!$K$4&amp;"_"&amp;H$20,データシート1!$A:$BU,MATCH("ba_"&amp;$D27,データシート1!$A$1:$BU$1,0),0),0)</f>
        <v>2876.7840000000001</v>
      </c>
      <c r="I27" s="889">
        <f>IFERROR(VLOOKUP(年度マスタ!$K$4&amp;"_"&amp;I$20,データシート1!$A:$BU,MATCH("ba_"&amp;$D27,データシート1!$A$1:$BU$1,0),0),0)</f>
        <v>2717.306</v>
      </c>
      <c r="J27" s="889">
        <f>IFERROR(VLOOKUP(年度マスタ!$K$4&amp;"_"&amp;J$20,データシート1!$A:$BU,MATCH("ba_"&amp;$D27,データシート1!$A$1:$BU$1,0),0),0)</f>
        <v>2603.931</v>
      </c>
      <c r="K27" s="889">
        <f>IFERROR(VLOOKUP(年度マスタ!$K$4&amp;"_"&amp;K$20,データシート1!$A:$BU,MATCH("ba_"&amp;$D27,データシート1!$A$1:$BU$1,0),0),0)</f>
        <v>2583.8510000000001</v>
      </c>
      <c r="L27" s="889">
        <f>IFERROR(VLOOKUP(年度マスタ!$K$4&amp;"_"&amp;L$20,データシート1!$A:$BU,MATCH("ba_"&amp;$D27,データシート1!$A$1:$BU$1,0),0),0)</f>
        <v>2800.7289999999998</v>
      </c>
      <c r="M27" s="889">
        <f>IFERROR(VLOOKUP(年度マスタ!$K$4&amp;"_"&amp;M$20,データシート1!$A:$BU,MATCH("ba_"&amp;$D27,データシート1!$A$1:$BU$1,0),0),0)</f>
        <v>2703.9989999999998</v>
      </c>
      <c r="N27" s="889">
        <f>IFERROR(VLOOKUP(年度マスタ!$K$4&amp;"_"&amp;N$20,データシート1!$A:$BU,MATCH("ba_"&amp;$D27,データシート1!$A$1:$BU$1,0),0),0)</f>
        <v>2587.2719999999999</v>
      </c>
      <c r="O27" s="889">
        <f>IFERROR(VLOOKUP(年度マスタ!$K$4&amp;"_"&amp;O$20,データシート1!$A:$BU,MATCH("ba_"&amp;$D27,データシート1!$A$1:$BU$1,0),0),0)</f>
        <v>3254.154</v>
      </c>
      <c r="P27" s="890">
        <f>IFERROR(VLOOKUP(年度マスタ!$K$4&amp;"_"&amp;P$20,データシート1!$A:$BU,MATCH("ba_"&amp;$D27,データシート1!$A$1:$BU$1,0),0),0)</f>
        <v>2257.0880000000002</v>
      </c>
      <c r="Z27" s="286"/>
      <c r="AB27" s="285"/>
      <c r="AC27" s="534"/>
      <c r="AD27" s="423"/>
      <c r="AE27" s="422" t="s">
        <v>195</v>
      </c>
      <c r="AF27" s="891">
        <f>①CO2排出量の現状把握!Z37</f>
        <v>224.2659934197635</v>
      </c>
      <c r="AG27" s="891">
        <f>①CO2排出量の現状把握!AA37</f>
        <v>210.53422028091811</v>
      </c>
      <c r="AH27" s="891">
        <f>①CO2排出量の現状把握!AB37</f>
        <v>178.73816639052509</v>
      </c>
      <c r="AI27" s="891">
        <f>①CO2排出量の現状把握!AC37</f>
        <v>179.61814025249791</v>
      </c>
      <c r="AJ27" s="891">
        <f>①CO2排出量の現状把握!AD37</f>
        <v>181.52347542128331</v>
      </c>
      <c r="AK27" s="891">
        <f>①CO2排出量の現状把握!AE37</f>
        <v>186.46596655994838</v>
      </c>
      <c r="AL27" s="891">
        <f>①CO2排出量の現状把握!AF37</f>
        <v>191.66097305221092</v>
      </c>
      <c r="AM27" s="891">
        <f>①CO2排出量の現状把握!AG37</f>
        <v>182.17216802776269</v>
      </c>
      <c r="AN27" s="891">
        <f>①CO2排出量の現状把握!AH37</f>
        <v>168.63141946004293</v>
      </c>
      <c r="AO27" s="891">
        <f>①CO2排出量の現状把握!AI37</f>
        <v>174.8547053584646</v>
      </c>
      <c r="AP27" s="892">
        <f>①CO2排出量の現状把握!AJ37</f>
        <v>191.4941300498422</v>
      </c>
      <c r="AQ27" s="286"/>
      <c r="AV27" s="77" t="str">
        <f t="shared" ref="AV27:AV31" si="13">AW27</f>
        <v>N2O</v>
      </c>
      <c r="AW27" s="77" t="str">
        <f t="shared" si="12"/>
        <v>N2O</v>
      </c>
      <c r="AX27" s="300">
        <f t="shared" si="11"/>
        <v>179.029</v>
      </c>
      <c r="AY27" s="300">
        <f t="shared" ref="AY27:AY31" si="14">AX27</f>
        <v>179.029</v>
      </c>
      <c r="BA27" s="77">
        <v>18</v>
      </c>
      <c r="BB27" s="77"/>
      <c r="BC27" s="77" t="s">
        <v>294</v>
      </c>
      <c r="BD27" s="77" t="str">
        <f t="shared" si="1"/>
        <v>18：プラスチック製品製造業(N=18)</v>
      </c>
      <c r="BE27" s="856">
        <f>VLOOKUP(BE$13&amp;"_"&amp;$AV$8,データシート2!$A:$SI,MATCH($AV$5&amp;"_"&amp;$BA27&amp;$AV$6,データシート2!$A$1:$SI$1,0),0)</f>
        <v>18</v>
      </c>
      <c r="BF27" s="962">
        <f>VLOOKUP(BF$13&amp;"_"&amp;$AW$8,データシート2!$A:$SI,MATCH($AW$5&amp;"_"&amp;$BA27&amp;$AW$6,データシート2!$A$1:$SI$1,0),0)</f>
        <v>115.169</v>
      </c>
      <c r="BG27" s="962">
        <f t="shared" si="2"/>
        <v>6.3982777777777775</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0.73771564256155253</v>
      </c>
    </row>
    <row r="28" spans="2:63" ht="15.95" customHeight="1" thickBot="1">
      <c r="B28" s="298"/>
      <c r="C28" s="534"/>
      <c r="D28" s="421" t="s">
        <v>297</v>
      </c>
      <c r="E28" s="426"/>
      <c r="F28" s="893">
        <f>IFERROR(VLOOKUP(年度マスタ!$K$4&amp;"_"&amp;F$20,データシート1!$A:$BU,MATCH("ba_"&amp;$D28,データシート1!$A$1:$BU$1,0),0),0)</f>
        <v>0</v>
      </c>
      <c r="G28" s="893">
        <f>IFERROR(VLOOKUP(年度マスタ!$K$4&amp;"_"&amp;G$20,データシート1!$A:$BU,MATCH("ba_"&amp;$D28,データシート1!$A$1:$BU$1,0),0),0)</f>
        <v>0</v>
      </c>
      <c r="H28" s="893">
        <f>IFERROR(VLOOKUP(年度マスタ!$K$4&amp;"_"&amp;H$20,データシート1!$A:$BU,MATCH("ba_"&amp;$D28,データシート1!$A$1:$BU$1,0),0),0)</f>
        <v>0</v>
      </c>
      <c r="I28" s="893">
        <f>IFERROR(VLOOKUP(年度マスタ!$K$4&amp;"_"&amp;I$20,データシート1!$A:$BU,MATCH("ba_"&amp;$D28,データシート1!$A$1:$BU$1,0),0),0)</f>
        <v>0</v>
      </c>
      <c r="J28" s="893">
        <f>IFERROR(VLOOKUP(年度マスタ!$K$4&amp;"_"&amp;J$20,データシート1!$A:$BU,MATCH("ba_"&amp;$D28,データシート1!$A$1:$BU$1,0),0),0)</f>
        <v>0</v>
      </c>
      <c r="K28" s="893">
        <f>IFERROR(VLOOKUP(年度マスタ!$K$4&amp;"_"&amp;K$20,データシート1!$A:$BU,MATCH("ba_"&amp;$D28,データシート1!$A$1:$BU$1,0),0),0)</f>
        <v>0</v>
      </c>
      <c r="L28" s="893">
        <f>IFERROR(VLOOKUP(年度マスタ!$K$4&amp;"_"&amp;L$20,データシート1!$A:$BU,MATCH("ba_"&amp;$D28,データシート1!$A$1:$BU$1,0),0),0)</f>
        <v>0</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384.46024782253158</v>
      </c>
      <c r="AG28" s="891">
        <f>①CO2排出量の現状把握!AA38</f>
        <v>385.60848593183061</v>
      </c>
      <c r="AH28" s="891">
        <f>①CO2排出量の現状把握!AB38</f>
        <v>279.73858462568569</v>
      </c>
      <c r="AI28" s="891">
        <f>①CO2排出量の現状把握!AC38</f>
        <v>345.08562708258597</v>
      </c>
      <c r="AJ28" s="891">
        <f>①CO2排出量の現状把握!AD38</f>
        <v>351.0237698505361</v>
      </c>
      <c r="AK28" s="891">
        <f>①CO2排出量の現状把握!AE38</f>
        <v>384.86018669731578</v>
      </c>
      <c r="AL28" s="891">
        <f>①CO2排出量の現状把握!AF38</f>
        <v>398.72713611920932</v>
      </c>
      <c r="AM28" s="891">
        <f>①CO2排出量の現状把握!AG38</f>
        <v>361.56330666671744</v>
      </c>
      <c r="AN28" s="891">
        <f>①CO2排出量の現状把握!AH38</f>
        <v>365.1256422416148</v>
      </c>
      <c r="AO28" s="891">
        <f>①CO2排出量の現状把握!AI38</f>
        <v>394.50732124550376</v>
      </c>
      <c r="AP28" s="892">
        <f>①CO2排出量の現状把握!AJ38</f>
        <v>324.87827478278638</v>
      </c>
      <c r="AQ28" s="286"/>
      <c r="AV28" s="77" t="str">
        <f t="shared" si="13"/>
        <v>HFC</v>
      </c>
      <c r="AW28" s="77" t="str">
        <f t="shared" si="12"/>
        <v>HFC</v>
      </c>
      <c r="AX28" s="300">
        <f t="shared" si="11"/>
        <v>7.0750000000000002</v>
      </c>
      <c r="AY28" s="300">
        <f t="shared" si="14"/>
        <v>7.0750000000000002</v>
      </c>
      <c r="BA28" s="77">
        <v>19</v>
      </c>
      <c r="BB28" s="77"/>
      <c r="BC28" s="77" t="s">
        <v>296</v>
      </c>
      <c r="BD28" s="77" t="str">
        <f t="shared" si="1"/>
        <v>19：ゴム製品製造業(N=11)</v>
      </c>
      <c r="BE28" s="856">
        <f>VLOOKUP(BE$13&amp;"_"&amp;$AV$8,データシート2!$A:$SI,MATCH($AV$5&amp;"_"&amp;$BA28&amp;$AV$6,データシート2!$A$1:$SI$1,0),0)</f>
        <v>11</v>
      </c>
      <c r="BF28" s="962">
        <f>VLOOKUP(BF$13&amp;"_"&amp;$AW$8,データシート2!$A:$SI,MATCH($AW$5&amp;"_"&amp;$BA28&amp;$AW$6,データシート2!$A$1:$SI$1,0),0)</f>
        <v>168.86799999999999</v>
      </c>
      <c r="BG28" s="962">
        <f t="shared" si="2"/>
        <v>15.351636363636363</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f t="shared" si="4"/>
        <v>1.0590019938969533</v>
      </c>
    </row>
    <row r="29" spans="2:63" ht="15.95" customHeight="1">
      <c r="B29" s="298"/>
      <c r="Z29" s="286"/>
      <c r="AB29" s="285"/>
      <c r="AC29" s="534"/>
      <c r="AD29" s="421" t="s">
        <v>200</v>
      </c>
      <c r="AE29" s="426"/>
      <c r="AF29" s="893">
        <f>①CO2排出量の現状把握!Z39</f>
        <v>3931.262069645099</v>
      </c>
      <c r="AG29" s="893">
        <f>①CO2排出量の現状把握!AA39</f>
        <v>4423.1450216419853</v>
      </c>
      <c r="AH29" s="893">
        <f>①CO2排出量の現状把握!AB39</f>
        <v>3817.4532233746281</v>
      </c>
      <c r="AI29" s="893">
        <f>①CO2排出量の現状把握!AC39</f>
        <v>3979.0330195712968</v>
      </c>
      <c r="AJ29" s="893">
        <f>①CO2排出量の現状把握!AD39</f>
        <v>3914.5674066258462</v>
      </c>
      <c r="AK29" s="893">
        <f>①CO2排出量の現状把握!AE39</f>
        <v>2859.8828138082504</v>
      </c>
      <c r="AL29" s="893">
        <f>①CO2排出量の現状把握!AF39</f>
        <v>2650.7752062251279</v>
      </c>
      <c r="AM29" s="893">
        <f>①CO2排出量の現状把握!AG39</f>
        <v>2811.5580922936283</v>
      </c>
      <c r="AN29" s="893">
        <f>①CO2排出量の現状把握!AH39</f>
        <v>2814.7924484660052</v>
      </c>
      <c r="AO29" s="893">
        <f>①CO2排出量の現状把握!AI39</f>
        <v>2342.8395805122582</v>
      </c>
      <c r="AP29" s="894">
        <f>①CO2排出量の現状把握!AJ39</f>
        <v>2569.8749753776251</v>
      </c>
      <c r="AQ29" s="286"/>
      <c r="AV29" s="77" t="str">
        <f t="shared" si="13"/>
        <v>PFC</v>
      </c>
      <c r="AW29" s="77" t="str">
        <f t="shared" si="12"/>
        <v>PFC</v>
      </c>
      <c r="AX29" s="300">
        <f t="shared" si="11"/>
        <v>79.561999999999998</v>
      </c>
      <c r="AY29" s="300">
        <f t="shared" si="14"/>
        <v>79.561999999999998</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17.439</v>
      </c>
      <c r="AY30" s="300">
        <f t="shared" si="14"/>
        <v>17.439</v>
      </c>
      <c r="BA30" s="77">
        <v>23</v>
      </c>
      <c r="BB30" s="77"/>
      <c r="BC30" s="77" t="s">
        <v>299</v>
      </c>
      <c r="BD30" s="77" t="str">
        <f t="shared" si="1"/>
        <v>23：非鉄金属製造業(N=10)</v>
      </c>
      <c r="BE30" s="856">
        <f>VLOOKUP(BE$13&amp;"_"&amp;$AV$8,データシート2!$A:$SI,MATCH($AV$5&amp;"_"&amp;$BA30&amp;$AV$6,データシート2!$A$1:$SI$1,0),0)</f>
        <v>10</v>
      </c>
      <c r="BF30" s="962">
        <f>VLOOKUP(BF$13&amp;"_"&amp;$AW$8,データシート2!$A:$SI,MATCH($AW$5&amp;"_"&amp;$BA30&amp;$AW$6,データシート2!$A$1:$SI$1,0),0)</f>
        <v>696.64</v>
      </c>
      <c r="BG30" s="962">
        <f t="shared" si="2"/>
        <v>69.664000000000001</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f t="shared" si="4"/>
        <v>2.5518978393267377</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5.8360000000000003</v>
      </c>
      <c r="AY31" s="300">
        <f t="shared" si="14"/>
        <v>5.8360000000000003</v>
      </c>
      <c r="BA31" s="77">
        <v>24</v>
      </c>
      <c r="BB31" s="77"/>
      <c r="BC31" s="77" t="s">
        <v>301</v>
      </c>
      <c r="BD31" s="77" t="str">
        <f t="shared" si="1"/>
        <v>24：金属製品製造業(N=8)</v>
      </c>
      <c r="BE31" s="856">
        <f>VLOOKUP(BE$13&amp;"_"&amp;$AV$8,データシート2!$A:$SI,MATCH($AV$5&amp;"_"&amp;$BA31&amp;$AV$6,データシート2!$A$1:$SI$1,0),0)</f>
        <v>8</v>
      </c>
      <c r="BF31" s="962">
        <f>VLOOKUP(BF$13&amp;"_"&amp;$AW$8,データシート2!$A:$SI,MATCH($AW$5&amp;"_"&amp;$BA31&amp;$AW$6,データシート2!$A$1:$SI$1,0),0)</f>
        <v>57.753999999999998</v>
      </c>
      <c r="BG31" s="962">
        <f t="shared" si="2"/>
        <v>7.2192499999999997</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f t="shared" si="4"/>
        <v>0.85253838884534705</v>
      </c>
    </row>
    <row r="32" spans="2:63" ht="15.95" customHeight="1" thickTop="1" thickBot="1">
      <c r="B32" s="298"/>
      <c r="Z32" s="286"/>
      <c r="AB32" s="285"/>
      <c r="AC32" s="1113" t="s">
        <v>291</v>
      </c>
      <c r="AD32" s="1113"/>
      <c r="AE32" s="1114"/>
      <c r="AF32" s="473">
        <f t="shared" ref="AF32:AP32" si="15">IFERROR(IF(SUM(F23:F26)/AF24&gt;1,1,SUM(F23:F26)/AF24),0)</f>
        <v>0.63744606354363587</v>
      </c>
      <c r="AG32" s="473">
        <f t="shared" si="15"/>
        <v>0.53269871270936353</v>
      </c>
      <c r="AH32" s="473">
        <f t="shared" si="15"/>
        <v>0.62750441942322632</v>
      </c>
      <c r="AI32" s="473">
        <f t="shared" si="15"/>
        <v>0.6136723107990012</v>
      </c>
      <c r="AJ32" s="473">
        <f t="shared" si="15"/>
        <v>0.64469546436791247</v>
      </c>
      <c r="AK32" s="473">
        <f t="shared" si="15"/>
        <v>0.73865968924723324</v>
      </c>
      <c r="AL32" s="473">
        <f t="shared" si="15"/>
        <v>0.80237999370321444</v>
      </c>
      <c r="AM32" s="473">
        <f t="shared" si="15"/>
        <v>0.76813588482297124</v>
      </c>
      <c r="AN32" s="473">
        <f t="shared" si="15"/>
        <v>0.7638653109904624</v>
      </c>
      <c r="AO32" s="473">
        <f t="shared" si="15"/>
        <v>0.8385748504401257</v>
      </c>
      <c r="AP32" s="473">
        <f t="shared" si="15"/>
        <v>0.81877080015806691</v>
      </c>
      <c r="AQ32" s="286"/>
      <c r="BA32" s="77">
        <v>25</v>
      </c>
      <c r="BB32" s="77"/>
      <c r="BC32" s="77" t="s">
        <v>302</v>
      </c>
      <c r="BD32" s="77" t="str">
        <f t="shared" si="1"/>
        <v>25：はん用機械器具製造業(N=5)</v>
      </c>
      <c r="BE32" s="856">
        <f>VLOOKUP(BE$13&amp;"_"&amp;$AV$8,データシート2!$A:$SI,MATCH($AV$5&amp;"_"&amp;$BA32&amp;$AV$6,データシート2!$A$1:$SI$1,0),0)</f>
        <v>5</v>
      </c>
      <c r="BF32" s="962">
        <f>VLOOKUP(BF$13&amp;"_"&amp;$AW$8,データシート2!$A:$SI,MATCH($AW$5&amp;"_"&amp;$BA32&amp;$AW$6,データシート2!$A$1:$SI$1,0),0)</f>
        <v>48.280999999999999</v>
      </c>
      <c r="BG32" s="962">
        <f t="shared" si="2"/>
        <v>9.6562000000000001</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f t="shared" si="4"/>
        <v>0.60739203142019915</v>
      </c>
    </row>
    <row r="33" spans="2:63" ht="15.95" customHeight="1" thickBot="1">
      <c r="B33" s="298"/>
      <c r="Z33" s="286"/>
      <c r="AB33" s="285"/>
      <c r="AC33" s="534"/>
      <c r="AD33" s="421" t="s">
        <v>115</v>
      </c>
      <c r="AE33" s="422"/>
      <c r="AF33" s="470">
        <f>IFERROR(IF(F22/AF25&gt;1,1,F22/AF25),0)</f>
        <v>0.87876527803495097</v>
      </c>
      <c r="AG33" s="470">
        <f t="shared" ref="AG33:AP33" si="16">IFERROR(IF(G22/AG25&gt;1,1,G22/AG25),0)</f>
        <v>0.84858701880420662</v>
      </c>
      <c r="AH33" s="470">
        <f t="shared" si="16"/>
        <v>0.96986292503709526</v>
      </c>
      <c r="AI33" s="470">
        <f t="shared" si="16"/>
        <v>0.93986348918320028</v>
      </c>
      <c r="AJ33" s="470">
        <f t="shared" si="16"/>
        <v>1</v>
      </c>
      <c r="AK33" s="470">
        <f t="shared" si="16"/>
        <v>1</v>
      </c>
      <c r="AL33" s="470">
        <f t="shared" si="16"/>
        <v>1</v>
      </c>
      <c r="AM33" s="470">
        <f t="shared" si="16"/>
        <v>1</v>
      </c>
      <c r="AN33" s="470">
        <f t="shared" si="16"/>
        <v>1</v>
      </c>
      <c r="AO33" s="470">
        <f t="shared" si="16"/>
        <v>1</v>
      </c>
      <c r="AP33" s="470">
        <f t="shared" si="16"/>
        <v>1</v>
      </c>
      <c r="AQ33" s="286"/>
      <c r="BA33" s="77">
        <v>26</v>
      </c>
      <c r="BB33" s="77"/>
      <c r="BC33" s="77" t="s">
        <v>303</v>
      </c>
      <c r="BD33" s="77" t="str">
        <f t="shared" si="1"/>
        <v>26：生産用機械器具製造業(N=2)</v>
      </c>
      <c r="BE33" s="856">
        <f>VLOOKUP(BE$13&amp;"_"&amp;$AV$8,データシート2!$A:$SI,MATCH($AV$5&amp;"_"&amp;$BA33&amp;$AV$6,データシート2!$A$1:$SI$1,0),0)</f>
        <v>2</v>
      </c>
      <c r="BF33" s="962">
        <f>VLOOKUP(BF$13&amp;"_"&amp;$AW$8,データシート2!$A:$SI,MATCH($AW$5&amp;"_"&amp;$BA33&amp;$AW$6,データシート2!$A$1:$SI$1,0),0)</f>
        <v>8.2929999999999993</v>
      </c>
      <c r="BG33" s="962">
        <f t="shared" si="2"/>
        <v>4.1464999999999996</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f t="shared" si="4"/>
        <v>0.52987955830611266</v>
      </c>
    </row>
    <row r="34" spans="2:63" ht="15.95" customHeight="1" thickBot="1">
      <c r="B34" s="298"/>
      <c r="Z34" s="286"/>
      <c r="AB34" s="285"/>
      <c r="AC34" s="534"/>
      <c r="AD34" s="423"/>
      <c r="AE34" s="422" t="s">
        <v>185</v>
      </c>
      <c r="AF34" s="471">
        <f>IFERROR(IF(F23/AF26&gt;1,1,F23/AF26),0)</f>
        <v>1</v>
      </c>
      <c r="AG34" s="471">
        <f t="shared" ref="AG34:AP36" si="17">IFERROR(IF(G23/AG26&gt;1,1,G23/AG26),0)</f>
        <v>0.9509120643860165</v>
      </c>
      <c r="AH34" s="471">
        <f t="shared" si="17"/>
        <v>1</v>
      </c>
      <c r="AI34" s="471">
        <f t="shared" si="17"/>
        <v>1</v>
      </c>
      <c r="AJ34" s="471">
        <f t="shared" si="17"/>
        <v>1</v>
      </c>
      <c r="AK34" s="471">
        <f t="shared" si="17"/>
        <v>1</v>
      </c>
      <c r="AL34" s="471">
        <f t="shared" si="17"/>
        <v>1</v>
      </c>
      <c r="AM34" s="471">
        <f t="shared" si="17"/>
        <v>1</v>
      </c>
      <c r="AN34" s="471">
        <f t="shared" si="17"/>
        <v>1</v>
      </c>
      <c r="AO34" s="471">
        <f t="shared" si="17"/>
        <v>1</v>
      </c>
      <c r="AP34" s="471">
        <f t="shared" si="17"/>
        <v>1</v>
      </c>
      <c r="AQ34" s="286"/>
      <c r="BA34" s="77">
        <v>27</v>
      </c>
      <c r="BB34" s="77"/>
      <c r="BC34" s="77" t="s">
        <v>304</v>
      </c>
      <c r="BD34" s="77" t="str">
        <f t="shared" si="1"/>
        <v>27：業務用機械器具製造業(N=6)</v>
      </c>
      <c r="BE34" s="856">
        <f>VLOOKUP(BE$13&amp;"_"&amp;$AV$8,データシート2!$A:$SI,MATCH($AV$5&amp;"_"&amp;$BA34&amp;$AV$6,データシート2!$A$1:$SI$1,0),0)</f>
        <v>6</v>
      </c>
      <c r="BF34" s="962">
        <f>VLOOKUP(BF$13&amp;"_"&amp;$AW$8,データシート2!$A:$SI,MATCH($AW$5&amp;"_"&amp;$BA34&amp;$AW$6,データシート2!$A$1:$SI$1,0),0)</f>
        <v>50.848999999999997</v>
      </c>
      <c r="BG34" s="962">
        <f t="shared" si="2"/>
        <v>8.4748333333333328</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f t="shared" si="4"/>
        <v>0.81675334688204826</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0</v>
      </c>
      <c r="AG35" s="471">
        <f t="shared" si="17"/>
        <v>0</v>
      </c>
      <c r="AH35" s="471">
        <f>IFERROR(IF(H24/AH27&gt;1,1,H24/AH27),0)</f>
        <v>0</v>
      </c>
      <c r="AI35" s="471">
        <f t="shared" si="17"/>
        <v>0</v>
      </c>
      <c r="AJ35" s="471">
        <f t="shared" si="17"/>
        <v>0</v>
      </c>
      <c r="AK35" s="471">
        <f t="shared" si="17"/>
        <v>0</v>
      </c>
      <c r="AL35" s="471">
        <f t="shared" si="17"/>
        <v>0</v>
      </c>
      <c r="AM35" s="471">
        <f t="shared" si="17"/>
        <v>0</v>
      </c>
      <c r="AN35" s="471">
        <f t="shared" si="17"/>
        <v>0.17908880857849782</v>
      </c>
      <c r="AO35" s="471">
        <f t="shared" si="17"/>
        <v>0</v>
      </c>
      <c r="AP35" s="471">
        <f t="shared" si="17"/>
        <v>0</v>
      </c>
      <c r="AQ35" s="286"/>
      <c r="BA35" s="77">
        <v>28</v>
      </c>
      <c r="BB35" s="77"/>
      <c r="BC35" s="77" t="s">
        <v>305</v>
      </c>
      <c r="BD35" s="77" t="str">
        <f t="shared" si="1"/>
        <v>28：電子部品等製造業(N=23)</v>
      </c>
      <c r="BE35" s="856">
        <f>VLOOKUP(BE$13&amp;"_"&amp;$AV$8,データシート2!$A:$SI,MATCH($AV$5&amp;"_"&amp;$BA35&amp;$AV$6,データシート2!$A$1:$SI$1,0),0)</f>
        <v>23</v>
      </c>
      <c r="BF35" s="962">
        <f>VLOOKUP(BF$13&amp;"_"&amp;$AW$8,データシート2!$A:$SI,MATCH($AW$5&amp;"_"&amp;$BA35&amp;$AW$6,データシート2!$A$1:$SI$1,0),0)</f>
        <v>754.553</v>
      </c>
      <c r="BG35" s="962">
        <f t="shared" si="2"/>
        <v>32.806652173913044</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f t="shared" si="4"/>
        <v>0.96575766437663102</v>
      </c>
    </row>
    <row r="36" spans="2:63" ht="15.95" customHeight="1" thickBot="1">
      <c r="B36" s="298">
        <f t="shared" si="18"/>
        <v>0</v>
      </c>
      <c r="Z36" s="286"/>
      <c r="AB36" s="285"/>
      <c r="AC36" s="534"/>
      <c r="AD36" s="423"/>
      <c r="AE36" s="422" t="s">
        <v>198</v>
      </c>
      <c r="AF36" s="471">
        <f t="shared" si="19"/>
        <v>1.6828787986909319E-2</v>
      </c>
      <c r="AG36" s="471">
        <f t="shared" si="17"/>
        <v>1.5839900372627683E-2</v>
      </c>
      <c r="AH36" s="471">
        <f t="shared" si="17"/>
        <v>2.4068899930302191E-2</v>
      </c>
      <c r="AI36" s="471">
        <f t="shared" si="17"/>
        <v>2.5335740795450815E-2</v>
      </c>
      <c r="AJ36" s="471">
        <f t="shared" si="17"/>
        <v>2.5508244082195809E-2</v>
      </c>
      <c r="AK36" s="471">
        <f t="shared" si="17"/>
        <v>2.3257796751628583E-2</v>
      </c>
      <c r="AL36" s="471">
        <f t="shared" si="17"/>
        <v>2.6012776810101619E-2</v>
      </c>
      <c r="AM36" s="471">
        <f t="shared" si="17"/>
        <v>2.3370734375402363E-2</v>
      </c>
      <c r="AN36" s="471">
        <f t="shared" si="17"/>
        <v>1.7413184023357956E-2</v>
      </c>
      <c r="AO36" s="471">
        <f t="shared" si="17"/>
        <v>1.6891955208742402E-2</v>
      </c>
      <c r="AP36" s="471">
        <f t="shared" si="17"/>
        <v>3.0851555114608319E-2</v>
      </c>
      <c r="AQ36" s="286"/>
      <c r="BA36" s="77">
        <v>29</v>
      </c>
      <c r="BB36" s="77"/>
      <c r="BC36" s="77" t="s">
        <v>306</v>
      </c>
      <c r="BD36" s="77" t="str">
        <f t="shared" si="1"/>
        <v>29：電気機械器具製造業(N=6)</v>
      </c>
      <c r="BE36" s="856">
        <f>VLOOKUP(BE$13&amp;"_"&amp;$AV$8,データシート2!$A:$SI,MATCH($AV$5&amp;"_"&amp;$BA36&amp;$AV$6,データシート2!$A$1:$SI$1,0),0)</f>
        <v>6</v>
      </c>
      <c r="BF36" s="962">
        <f>VLOOKUP(BF$13&amp;"_"&amp;$AW$8,データシート2!$A:$SI,MATCH($AW$5&amp;"_"&amp;$BA36&amp;$AW$6,データシート2!$A$1:$SI$1,0),0)</f>
        <v>100.209</v>
      </c>
      <c r="BG36" s="962">
        <f t="shared" si="2"/>
        <v>16.701499999999999</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f t="shared" si="4"/>
        <v>1.3797768377681685</v>
      </c>
    </row>
    <row r="37" spans="2:63" ht="15.95" customHeight="1">
      <c r="B37" s="303"/>
      <c r="C37" s="31"/>
      <c r="Z37" s="286"/>
      <c r="AB37" s="285"/>
      <c r="AC37" s="534"/>
      <c r="AD37" s="421" t="s">
        <v>200</v>
      </c>
      <c r="AE37" s="426"/>
      <c r="AF37" s="472">
        <f>IFERROR(IF(F26/AF29&gt;1,1,F26/AF29),0)</f>
        <v>0.33911527046080459</v>
      </c>
      <c r="AG37" s="472">
        <f t="shared" ref="AG37:AP37" si="20">IFERROR(IF(G26/AG29&gt;1,1,G26/AG29),0)</f>
        <v>0.14131189389941548</v>
      </c>
      <c r="AH37" s="472">
        <f t="shared" si="20"/>
        <v>0.16960218295161078</v>
      </c>
      <c r="AI37" s="472">
        <f t="shared" si="20"/>
        <v>0.19142163341033619</v>
      </c>
      <c r="AJ37" s="472">
        <f t="shared" si="20"/>
        <v>0.15791604429998385</v>
      </c>
      <c r="AK37" s="472">
        <f t="shared" si="20"/>
        <v>0.25527269735498626</v>
      </c>
      <c r="AL37" s="472">
        <f t="shared" si="20"/>
        <v>0.32454921035161327</v>
      </c>
      <c r="AM37" s="472">
        <f t="shared" si="20"/>
        <v>0.33207174433246406</v>
      </c>
      <c r="AN37" s="472">
        <f t="shared" si="20"/>
        <v>0.32356630788047935</v>
      </c>
      <c r="AO37" s="472">
        <f t="shared" si="20"/>
        <v>0.42038900494614845</v>
      </c>
      <c r="AP37" s="472">
        <f t="shared" si="20"/>
        <v>0.37739618047274293</v>
      </c>
      <c r="AQ37" s="286"/>
      <c r="BA37" s="77">
        <v>30</v>
      </c>
      <c r="BB37" s="77"/>
      <c r="BC37" s="77" t="s">
        <v>307</v>
      </c>
      <c r="BD37" s="77" t="str">
        <f t="shared" si="1"/>
        <v>30：情報通信機械器具製造業(N=5)</v>
      </c>
      <c r="BE37" s="856">
        <f>VLOOKUP(BE$13&amp;"_"&amp;$AV$8,データシート2!$A:$SI,MATCH($AV$5&amp;"_"&amp;$BA37&amp;$AV$6,データシート2!$A$1:$SI$1,0),0)</f>
        <v>5</v>
      </c>
      <c r="BF37" s="962">
        <f>VLOOKUP(BF$13&amp;"_"&amp;$AW$8,データシート2!$A:$SI,MATCH($AW$5&amp;"_"&amp;$BA37&amp;$AW$6,データシート2!$A$1:$SI$1,0),0)</f>
        <v>35.247</v>
      </c>
      <c r="BG37" s="962">
        <f t="shared" si="2"/>
        <v>7.0494000000000003</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f t="shared" si="4"/>
        <v>1.0480922877435521</v>
      </c>
    </row>
    <row r="38" spans="2:63" ht="15.95" customHeight="1">
      <c r="B38" s="303"/>
      <c r="J38" s="14"/>
      <c r="K38" s="14"/>
      <c r="L38" s="14"/>
      <c r="M38" s="14"/>
      <c r="Z38" s="286"/>
      <c r="AB38" s="285"/>
      <c r="AP38" s="431"/>
      <c r="AQ38" s="286"/>
      <c r="BA38" s="77">
        <v>31</v>
      </c>
      <c r="BB38" s="77"/>
      <c r="BC38" s="77" t="s">
        <v>308</v>
      </c>
      <c r="BD38" s="77" t="str">
        <f t="shared" si="1"/>
        <v>31：輸送用機械器具製造業(N=29)</v>
      </c>
      <c r="BE38" s="856">
        <f>VLOOKUP(BE$13&amp;"_"&amp;$AV$8,データシート2!$A:$SI,MATCH($AV$5&amp;"_"&amp;$BA38&amp;$AV$6,データシート2!$A$1:$SI$1,0),0)</f>
        <v>29</v>
      </c>
      <c r="BF38" s="962">
        <f>VLOOKUP(BF$13&amp;"_"&amp;$AW$8,データシート2!$A:$SI,MATCH($AW$5&amp;"_"&amp;$BA38&amp;$AW$6,データシート2!$A$1:$SI$1,0),0)</f>
        <v>393.06</v>
      </c>
      <c r="BG38" s="962">
        <f t="shared" si="2"/>
        <v>13.553793103448276</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f t="shared" si="4"/>
        <v>0.98480421249737071</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32：その他の製造業(N=3)</v>
      </c>
      <c r="BE39" s="856">
        <f>VLOOKUP(BE$13&amp;"_"&amp;$AV$8,データシート2!$A:$SI,MATCH($AV$5&amp;"_"&amp;$BA39&amp;$AV$6,データシート2!$A$1:$SI$1,0),0)</f>
        <v>3</v>
      </c>
      <c r="BF39" s="962">
        <f>VLOOKUP(BF$13&amp;"_"&amp;$AW$8,データシート2!$A:$SI,MATCH($AW$5&amp;"_"&amp;$BA39&amp;$AW$6,データシート2!$A$1:$SI$1,0),0)</f>
        <v>11.414</v>
      </c>
      <c r="BG39" s="962">
        <f t="shared" si="2"/>
        <v>3.8046666666666664</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f t="shared" si="4"/>
        <v>0.43352957503688661</v>
      </c>
    </row>
    <row r="40" spans="2:63" ht="15.95" customHeight="1">
      <c r="B40" s="285"/>
      <c r="Z40" s="286"/>
      <c r="AB40" s="285"/>
      <c r="AQ40" s="286"/>
      <c r="BA40" s="77" t="s">
        <v>310</v>
      </c>
      <c r="BB40" s="77" t="s">
        <v>190</v>
      </c>
      <c r="BC40" s="17" t="s">
        <v>311</v>
      </c>
      <c r="BD40" s="77" t="str">
        <f t="shared" si="1"/>
        <v>F：電気・ガス・熱供給・水道業(N=7)</v>
      </c>
      <c r="BE40" s="856">
        <f>VLOOKUP(BE$13&amp;"_"&amp;$AV$8,データシート2!$A:$SI,MATCH($AV$5&amp;"_"&amp;$BA40&amp;$AV$6,データシート2!$A$1:$SI$1,0),0)</f>
        <v>7</v>
      </c>
      <c r="BF40" s="962">
        <f>VLOOKUP(BF$13&amp;"_"&amp;$AW$8,データシート2!$A:$SI,MATCH($AW$5&amp;"_"&amp;$BA40&amp;$AW$6,データシート2!$A$1:$SI$1,0),0)</f>
        <v>174.33099999999999</v>
      </c>
      <c r="BG40" s="962">
        <f t="shared" ref="BG40:BG51" si="21">BF40/BE40</f>
        <v>24.904428571428571</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2.5199239012763965</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G：情報通信業(N=3)</v>
      </c>
      <c r="BE41" s="856">
        <f>VLOOKUP(BE$13&amp;"_"&amp;$AV$8,データシート2!$A:$SI,MATCH($AV$5&amp;"_"&amp;$BA41&amp;$AV$6,データシート2!$A$1:$SI$1,0),0)</f>
        <v>3</v>
      </c>
      <c r="BF41" s="962">
        <f>VLOOKUP(BF$13&amp;"_"&amp;$AW$8,データシート2!$A:$SI,MATCH($AW$5&amp;"_"&amp;$BA41&amp;$AW$6,データシート2!$A$1:$SI$1,0),0)</f>
        <v>50.716000000000001</v>
      </c>
      <c r="BG41" s="962">
        <f t="shared" si="21"/>
        <v>16.905333333333335</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f t="shared" si="23"/>
        <v>1.9953743634335401</v>
      </c>
    </row>
    <row r="42" spans="2:63" ht="24.6" customHeight="1">
      <c r="B42" s="285"/>
      <c r="Z42" s="286"/>
      <c r="AB42" s="272" t="s">
        <v>316</v>
      </c>
      <c r="BA42" s="77" t="s">
        <v>314</v>
      </c>
      <c r="BB42" s="77"/>
      <c r="BC42" s="77" t="s">
        <v>315</v>
      </c>
      <c r="BD42" s="77" t="str">
        <f t="shared" si="1"/>
        <v>H：運輸業，郵便業(N=1)</v>
      </c>
      <c r="BE42" s="856">
        <f>VLOOKUP(BE$13&amp;"_"&amp;$AV$8,データシート2!$A:$SI,MATCH($AV$5&amp;"_"&amp;$BA42&amp;$AV$6,データシート2!$A$1:$SI$1,0),0)</f>
        <v>1</v>
      </c>
      <c r="BF42" s="962">
        <f>VLOOKUP(BF$13&amp;"_"&amp;$AW$8,データシート2!$A:$SI,MATCH($AW$5&amp;"_"&amp;$BA42&amp;$AW$6,データシート2!$A$1:$SI$1,0),0)</f>
        <v>15.695</v>
      </c>
      <c r="BG42" s="962">
        <f t="shared" si="21"/>
        <v>15.695</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f t="shared" si="23"/>
        <v>2.353418502136952</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I：卸売業，小売業(N=2)</v>
      </c>
      <c r="BE43" s="856">
        <f>VLOOKUP(BE$13&amp;"_"&amp;$AV$8,データシート2!$A:$SI,MATCH($AV$5&amp;"_"&amp;$BA43&amp;$AV$6,データシート2!$A$1:$SI$1,0),0)</f>
        <v>2</v>
      </c>
      <c r="BF43" s="962">
        <f>VLOOKUP(BF$13&amp;"_"&amp;$AW$8,データシート2!$A:$SI,MATCH($AW$5&amp;"_"&amp;$BA43&amp;$AW$6,データシート2!$A$1:$SI$1,0),0)</f>
        <v>5.3449999999999998</v>
      </c>
      <c r="BG43" s="962">
        <f t="shared" si="21"/>
        <v>2.6724999999999999</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0.64862755205871148</v>
      </c>
    </row>
    <row r="44" spans="2:63" ht="15.95" customHeight="1">
      <c r="B44" s="304"/>
      <c r="Z44" s="286"/>
      <c r="AB44" s="285"/>
      <c r="AQ44" s="286"/>
      <c r="BA44" s="77" t="s">
        <v>319</v>
      </c>
      <c r="BB44" s="77"/>
      <c r="BC44" s="77" t="s">
        <v>320</v>
      </c>
      <c r="BD44" s="77" t="str">
        <f t="shared" si="1"/>
        <v>J：金融業，保険業(N=1)</v>
      </c>
      <c r="BE44" s="856">
        <f>VLOOKUP(BE$13&amp;"_"&amp;$AV$8,データシート2!$A:$SI,MATCH($AV$5&amp;"_"&amp;$BA44&amp;$AV$6,データシート2!$A$1:$SI$1,0),0)</f>
        <v>1</v>
      </c>
      <c r="BF44" s="962">
        <f>VLOOKUP(BF$13&amp;"_"&amp;$AW$8,データシート2!$A:$SI,MATCH($AW$5&amp;"_"&amp;$BA44&amp;$AW$6,データシート2!$A$1:$SI$1,0),0)</f>
        <v>2.7519999999999998</v>
      </c>
      <c r="BG44" s="962">
        <f t="shared" si="21"/>
        <v>2.7519999999999998</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f t="shared" si="23"/>
        <v>0.56356149410369805</v>
      </c>
    </row>
    <row r="45" spans="2:63" ht="15.95" customHeight="1">
      <c r="B45" s="305"/>
      <c r="Z45" s="286"/>
      <c r="AB45" s="285"/>
      <c r="AQ45" s="286"/>
      <c r="BA45" s="77" t="s">
        <v>321</v>
      </c>
      <c r="BB45" s="77"/>
      <c r="BC45" s="77" t="s">
        <v>322</v>
      </c>
      <c r="BD45" s="77" t="str">
        <f t="shared" si="1"/>
        <v>K：不動産業，物品賃貸業(N=2)</v>
      </c>
      <c r="BE45" s="856">
        <f>VLOOKUP(BE$13&amp;"_"&amp;$AV$8,データシート2!$A:$SI,MATCH($AV$5&amp;"_"&amp;$BA45&amp;$AV$6,データシート2!$A$1:$SI$1,0),0)</f>
        <v>2</v>
      </c>
      <c r="BF45" s="962">
        <f>VLOOKUP(BF$13&amp;"_"&amp;$AW$8,データシート2!$A:$SI,MATCH($AW$5&amp;"_"&amp;$BA45&amp;$AW$6,データシート2!$A$1:$SI$1,0),0)</f>
        <v>6.3609999999999998</v>
      </c>
      <c r="BG45" s="962">
        <f t="shared" si="21"/>
        <v>3.1804999999999999</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0.58970362919495189</v>
      </c>
    </row>
    <row r="46" spans="2:63" ht="15.95" customHeight="1">
      <c r="B46" s="305"/>
      <c r="Z46" s="286"/>
      <c r="AB46" s="285"/>
      <c r="AQ46" s="286"/>
      <c r="BA46" s="77" t="s">
        <v>323</v>
      </c>
      <c r="BB46" s="77"/>
      <c r="BC46" s="77" t="s">
        <v>324</v>
      </c>
      <c r="BD46" s="77" t="str">
        <f t="shared" si="1"/>
        <v>L：学術研究,専門･技術ｻｰﾋﾞｽ業(N=0)</v>
      </c>
      <c r="BE46" s="856">
        <f>VLOOKUP(BE$13&amp;"_"&amp;$AV$8,データシート2!$A:$SI,MATCH($AV$5&amp;"_"&amp;$BA46&amp;$AV$6,データシート2!$A$1:$SI$1,0),0)</f>
        <v>0</v>
      </c>
      <c r="BF46" s="962">
        <f>VLOOKUP(BF$13&amp;"_"&amp;$AW$8,データシート2!$A:$SI,MATCH($AW$5&amp;"_"&amp;$BA46&amp;$AW$6,データシート2!$A$1:$SI$1,0),0)</f>
        <v>0</v>
      </c>
      <c r="BG46" s="962" t="e">
        <f t="shared" si="21"/>
        <v>#DIV/0!</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t="e">
        <f t="shared" si="23"/>
        <v>#DIV/0!</v>
      </c>
    </row>
    <row r="47" spans="2:63" ht="15.95" customHeight="1">
      <c r="B47" s="305"/>
      <c r="Z47" s="286"/>
      <c r="AB47" s="285"/>
      <c r="AQ47" s="286"/>
      <c r="BA47" s="77" t="s">
        <v>325</v>
      </c>
      <c r="BB47" s="77"/>
      <c r="BC47" s="77" t="s">
        <v>326</v>
      </c>
      <c r="BD47" s="77" t="str">
        <f t="shared" si="1"/>
        <v>M：宿泊業，飲食サービス業(N=5)</v>
      </c>
      <c r="BE47" s="856">
        <f>VLOOKUP(BE$13&amp;"_"&amp;$AV$8,データシート2!$A:$SI,MATCH($AV$5&amp;"_"&amp;$BA47&amp;$AV$6,データシート2!$A$1:$SI$1,0),0)</f>
        <v>5</v>
      </c>
      <c r="BF47" s="962">
        <f>VLOOKUP(BF$13&amp;"_"&amp;$AW$8,データシート2!$A:$SI,MATCH($AW$5&amp;"_"&amp;$BA47&amp;$AW$6,データシート2!$A$1:$SI$1,0),0)</f>
        <v>15.997</v>
      </c>
      <c r="BG47" s="962">
        <f t="shared" si="21"/>
        <v>3.1993999999999998</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0.68179878341146138</v>
      </c>
    </row>
    <row r="48" spans="2:63" ht="15.95" customHeight="1">
      <c r="B48" s="305"/>
      <c r="Z48" s="286"/>
      <c r="AB48" s="285"/>
      <c r="AQ48" s="286"/>
      <c r="BA48" s="77" t="s">
        <v>327</v>
      </c>
      <c r="BB48" s="77"/>
      <c r="BC48" s="77" t="s">
        <v>328</v>
      </c>
      <c r="BD48" s="77" t="str">
        <f t="shared" si="1"/>
        <v>N：生活関連ｻｰﾋﾞｽ業,娯楽業(N=4)</v>
      </c>
      <c r="BE48" s="856">
        <f>VLOOKUP(BE$13&amp;"_"&amp;$AV$8,データシート2!$A:$SI,MATCH($AV$5&amp;"_"&amp;$BA48&amp;$AV$6,データシート2!$A$1:$SI$1,0),0)</f>
        <v>4</v>
      </c>
      <c r="BF48" s="962">
        <f>VLOOKUP(BF$13&amp;"_"&amp;$AW$8,データシート2!$A:$SI,MATCH($AW$5&amp;"_"&amp;$BA48&amp;$AW$6,データシート2!$A$1:$SI$1,0),0)</f>
        <v>21.919</v>
      </c>
      <c r="BG48" s="962">
        <f t="shared" si="21"/>
        <v>5.4797500000000001</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1.1043374979672345</v>
      </c>
    </row>
    <row r="49" spans="2:63" ht="15.95" customHeight="1">
      <c r="B49" s="305"/>
      <c r="Z49" s="286"/>
      <c r="AB49" s="285"/>
      <c r="AQ49" s="286"/>
      <c r="BA49" s="77" t="s">
        <v>329</v>
      </c>
      <c r="BB49" s="77"/>
      <c r="BC49" s="77" t="s">
        <v>330</v>
      </c>
      <c r="BD49" s="77" t="str">
        <f t="shared" si="1"/>
        <v>O：教育，学習支援業(N=6)</v>
      </c>
      <c r="BE49" s="856">
        <f>VLOOKUP(BE$13&amp;"_"&amp;$AV$8,データシート2!$A:$SI,MATCH($AV$5&amp;"_"&amp;$BA49&amp;$AV$6,データシート2!$A$1:$SI$1,0),0)</f>
        <v>6</v>
      </c>
      <c r="BF49" s="962">
        <f>VLOOKUP(BF$13&amp;"_"&amp;$AW$8,データシート2!$A:$SI,MATCH($AW$5&amp;"_"&amp;$BA49&amp;$AW$6,データシート2!$A$1:$SI$1,0),0)</f>
        <v>55.451000000000001</v>
      </c>
      <c r="BG49" s="962">
        <f t="shared" si="21"/>
        <v>9.241833333333334</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1.0822160689416391</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P：医療，福祉(N=7)</v>
      </c>
      <c r="BE50" s="856">
        <f>VLOOKUP(BE$13&amp;"_"&amp;$AV$8,データシート2!$A:$SI,MATCH($AV$5&amp;"_"&amp;$BA50&amp;$AV$6,データシート2!$A$1:$SI$1,0),0)</f>
        <v>7</v>
      </c>
      <c r="BF50" s="962">
        <f>VLOOKUP(BF$13&amp;"_"&amp;$AW$8,データシート2!$A:$SI,MATCH($AW$5&amp;"_"&amp;$BA50&amp;$AW$6,データシート2!$A$1:$SI$1,0),0)</f>
        <v>37.622999999999998</v>
      </c>
      <c r="BG50" s="962">
        <f t="shared" si="21"/>
        <v>5.3747142857142851</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0.96951044467463698</v>
      </c>
    </row>
    <row r="51" spans="2:63" ht="15.95" customHeight="1">
      <c r="B51" s="285"/>
      <c r="Z51" s="286"/>
      <c r="AB51" s="285"/>
      <c r="AQ51" s="286"/>
      <c r="BA51" s="77" t="s">
        <v>333</v>
      </c>
      <c r="BB51" s="77"/>
      <c r="BC51" s="77" t="s">
        <v>334</v>
      </c>
      <c r="BD51" s="77" t="str">
        <f t="shared" si="1"/>
        <v>Q：複合サービス事業(N=0)</v>
      </c>
      <c r="BE51" s="856">
        <f>VLOOKUP(BE$13&amp;"_"&amp;$AV$8,データシート2!$A:$SI,MATCH($AV$5&amp;"_"&amp;$BA51&amp;$AV$6,データシート2!$A$1:$SI$1,0),0)</f>
        <v>0</v>
      </c>
      <c r="BF51" s="962">
        <f>VLOOKUP(BF$13&amp;"_"&amp;$AW$8,データシート2!$A:$SI,MATCH($AW$5&amp;"_"&amp;$BA51&amp;$AW$6,データシート2!$A$1:$SI$1,0),0)</f>
        <v>0</v>
      </c>
      <c r="BG51" s="962" t="e">
        <f t="shared" si="21"/>
        <v>#DIV/0!</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t="e">
        <f t="shared" si="23"/>
        <v>#DIV/0!</v>
      </c>
    </row>
    <row r="52" spans="2:63" ht="15.95" customHeight="1">
      <c r="B52" s="285"/>
      <c r="Z52" s="286"/>
      <c r="AB52" s="285"/>
      <c r="AQ52" s="286"/>
      <c r="BA52" s="77" t="s">
        <v>335</v>
      </c>
      <c r="BB52" s="77"/>
      <c r="BC52" s="17" t="s">
        <v>336</v>
      </c>
      <c r="BD52" s="77" t="str">
        <f t="shared" ref="BD52" si="24">BC52&amp;"(N="&amp;BE52&amp;")"</f>
        <v>R：ｻｰﾋﾞｽ業(他に分類されない)(N=19)</v>
      </c>
      <c r="BE52" s="856">
        <f>VLOOKUP(BE$13&amp;"_"&amp;$AV$8,データシート2!$A:$SI,MATCH($AV$5&amp;"_"&amp;$BA52&amp;$AV$6,データシート2!$A$1:$SI$1,0),0)</f>
        <v>19</v>
      </c>
      <c r="BF52" s="962">
        <f>VLOOKUP(BF$13&amp;"_"&amp;$AW$8,データシート2!$A:$SI,MATCH($AW$5&amp;"_"&amp;$BA52&amp;$AW$6,データシート2!$A$1:$SI$1,0),0)</f>
        <v>574.01199999999994</v>
      </c>
      <c r="BG52" s="962">
        <f t="shared" ref="BG52" si="25">BF52/BE52</f>
        <v>30.211157894736839</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1.1328169800313306</v>
      </c>
    </row>
    <row r="53" spans="2:63" ht="15.95" customHeight="1">
      <c r="B53" s="285"/>
      <c r="P53" s="172" t="s">
        <v>102</v>
      </c>
      <c r="Z53" s="286"/>
      <c r="AB53" s="285"/>
      <c r="AQ53" s="286"/>
      <c r="BA53" s="77" t="s">
        <v>337</v>
      </c>
      <c r="BB53" s="77"/>
      <c r="BC53" s="77" t="s">
        <v>338</v>
      </c>
      <c r="BD53" s="77" t="str">
        <f>BC53&amp;"(N="&amp;BE53&amp;")"</f>
        <v>S：公務(N=4)</v>
      </c>
      <c r="BE53" s="856">
        <f>VLOOKUP(BE$13&amp;"_"&amp;$AV$8,データシート2!$A:$SI,MATCH($AV$5&amp;"_"&amp;$BA53&amp;$AV$6,データシート2!$A$1:$SI$1,0),0)</f>
        <v>4</v>
      </c>
      <c r="BF53" s="962">
        <f>VLOOKUP(BF$13&amp;"_"&amp;$AW$8,データシート2!$A:$SI,MATCH($AW$5&amp;"_"&amp;$BA53&amp;$AW$6,データシート2!$A$1:$SI$1,0),0)</f>
        <v>9.6590000000000007</v>
      </c>
      <c r="BG53" s="962">
        <f t="shared" ref="BG53:BG63" si="28">BF53/BE53</f>
        <v>2.4147500000000002</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0.5214252363665981</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石油精製業・コークス製造業(N=0)</v>
      </c>
      <c r="BE54" s="856">
        <f>BE58+BE59</f>
        <v>0</v>
      </c>
      <c r="BF54" s="962">
        <f>BF58+BF59</f>
        <v>0</v>
      </c>
      <c r="BG54" s="962" t="e">
        <f t="shared" si="28"/>
        <v>#DIV/0!</v>
      </c>
      <c r="BH54" s="856">
        <f>BH58+BH59</f>
        <v>31</v>
      </c>
      <c r="BI54" s="856">
        <f>BI58+BI59</f>
        <v>27295.311999999998</v>
      </c>
      <c r="BJ54" s="856">
        <f t="shared" si="29"/>
        <v>880.49393548387093</v>
      </c>
      <c r="BK54" s="292" t="e">
        <f t="shared" si="30"/>
        <v>#DIV/0!</v>
      </c>
    </row>
    <row r="55" spans="2:63" ht="15.95" customHeight="1" thickTop="1" thickBot="1">
      <c r="B55" s="285"/>
      <c r="C55" s="420" t="s">
        <v>205</v>
      </c>
      <c r="D55" s="534"/>
      <c r="E55" s="534"/>
      <c r="F55" s="888">
        <f>SUM(F56,F57,F60,F61,F62,F63,F64,F65,)</f>
        <v>6726.5289999999995</v>
      </c>
      <c r="G55" s="895">
        <f t="shared" ref="G55:P55" si="31">SUM(G56,G57,G60,G61,G62,G63,G64,G65,)</f>
        <v>7438.8160000000007</v>
      </c>
      <c r="H55" s="895">
        <f t="shared" si="31"/>
        <v>8476.1764000000003</v>
      </c>
      <c r="I55" s="895">
        <f t="shared" si="31"/>
        <v>8320.0390000000007</v>
      </c>
      <c r="J55" s="895">
        <f t="shared" si="31"/>
        <v>8067.84</v>
      </c>
      <c r="K55" s="895">
        <f t="shared" si="31"/>
        <v>8084.2139999999999</v>
      </c>
      <c r="L55" s="895">
        <f t="shared" si="31"/>
        <v>8633.1359999999986</v>
      </c>
      <c r="M55" s="895">
        <f t="shared" si="31"/>
        <v>8568.3589999999986</v>
      </c>
      <c r="N55" s="895">
        <f t="shared" si="31"/>
        <v>8310.1689999999981</v>
      </c>
      <c r="O55" s="895">
        <f t="shared" si="31"/>
        <v>8779.3130000000001</v>
      </c>
      <c r="P55" s="896">
        <f t="shared" si="31"/>
        <v>7927.2649999999994</v>
      </c>
      <c r="Z55" s="286"/>
      <c r="AB55" s="285"/>
      <c r="AQ55" s="286"/>
      <c r="BA55" s="77" t="s">
        <v>342</v>
      </c>
      <c r="BB55" s="77"/>
      <c r="BC55" s="77" t="s">
        <v>343</v>
      </c>
      <c r="BD55" s="77" t="str">
        <f t="shared" ref="BD55:BD57" si="32">BC55&amp;"(N="&amp;BE55&amp;")"</f>
        <v>発電所・変電所(N=10)</v>
      </c>
      <c r="BE55" s="856">
        <f>BE60+BE61</f>
        <v>10</v>
      </c>
      <c r="BF55" s="962">
        <f>BF60+BF61</f>
        <v>2228.6019999999999</v>
      </c>
      <c r="BG55" s="962">
        <f t="shared" si="28"/>
        <v>222.86019999999999</v>
      </c>
      <c r="BH55" s="856">
        <f>BH60+BH61</f>
        <v>231</v>
      </c>
      <c r="BI55" s="856">
        <f>BI60+BI61</f>
        <v>22952.601999999999</v>
      </c>
      <c r="BJ55" s="856">
        <f t="shared" si="29"/>
        <v>99.361913419913421</v>
      </c>
      <c r="BK55" s="292">
        <f t="shared" si="30"/>
        <v>2.2429137315237724</v>
      </c>
    </row>
    <row r="56" spans="2:63" ht="15.95" customHeight="1" thickBot="1">
      <c r="B56" s="285"/>
      <c r="C56" s="625" t="str">
        <f>D56</f>
        <v>エネルギー起源CO2</v>
      </c>
      <c r="D56" s="425" t="s">
        <v>345</v>
      </c>
      <c r="E56" s="422"/>
      <c r="F56" s="890">
        <f>IFERROR(VLOOKUP(年度マスタ!$K$4&amp;"_"&amp;F$54,データシート1!$A:$CE,MATCH("bc_"&amp;$C56,データシート1!$A$1:$CE$1,0),0),0)</f>
        <v>5950.9260000000004</v>
      </c>
      <c r="G56" s="897">
        <f>IFERROR(VLOOKUP(年度マスタ!$K$4&amp;"_"&amp;G$54,データシート1!$A:$CE,MATCH("bc_"&amp;$C56,データシート1!$A$1:$CE$1,0),0),0)</f>
        <v>6749.7560000000003</v>
      </c>
      <c r="H56" s="897">
        <f>IFERROR(VLOOKUP(年度マスタ!$K$4&amp;"_"&amp;H$54,データシート1!$A:$CE,MATCH("bc_"&amp;$C56,データシート1!$A$1:$CE$1,0),0),0)</f>
        <v>7680.5313999999998</v>
      </c>
      <c r="I56" s="897">
        <f>IFERROR(VLOOKUP(年度マスタ!$K$4&amp;"_"&amp;I$54,データシート1!$A:$CE,MATCH("bc_"&amp;$C56,データシート1!$A$1:$CE$1,0),0),0)</f>
        <v>7449.6329999999998</v>
      </c>
      <c r="J56" s="897">
        <f>IFERROR(VLOOKUP(年度マスタ!$K$4&amp;"_"&amp;J$54,データシート1!$A:$CE,MATCH("bc_"&amp;$C56,データシート1!$A$1:$CE$1,0),0),0)</f>
        <v>7277.433</v>
      </c>
      <c r="K56" s="897">
        <f>IFERROR(VLOOKUP(年度マスタ!$K$4&amp;"_"&amp;K$54,データシート1!$A:$CE,MATCH("bc_"&amp;$C56,データシート1!$A$1:$CE$1,0),0),0)</f>
        <v>7045.2969999999996</v>
      </c>
      <c r="L56" s="897">
        <f>IFERROR(VLOOKUP(年度マスタ!$K$4&amp;"_"&amp;L$54,データシート1!$A:$CE,MATCH("bc_"&amp;$C56,データシート1!$A$1:$CE$1,0),0),0)</f>
        <v>7375.3729999999996</v>
      </c>
      <c r="M56" s="897">
        <f>IFERROR(VLOOKUP(年度マスタ!$K$4&amp;"_"&amp;M$54,データシート1!$A:$CE,MATCH("bc_"&amp;$C56,データシート1!$A$1:$CE$1,0),0),0)</f>
        <v>7395.8029999999999</v>
      </c>
      <c r="N56" s="897">
        <f>IFERROR(VLOOKUP(年度マスタ!$K$4&amp;"_"&amp;N$54,データシート1!$A:$CE,MATCH("bc_"&amp;$C56,データシート1!$A$1:$CE$1,0),0),0)</f>
        <v>7165.8239999999996</v>
      </c>
      <c r="O56" s="897">
        <f>IFERROR(VLOOKUP(年度マスタ!$K$4&amp;"_"&amp;O$54,データシート1!$A:$CE,MATCH("bc_"&amp;$C56,データシート1!$A$1:$CE$1,0),0),0)</f>
        <v>7609.0050000000001</v>
      </c>
      <c r="P56" s="898">
        <f>IFERROR(VLOOKUP(年度マスタ!$K$4&amp;"_"&amp;P$54,データシート1!$A:$CE,MATCH("bc_"&amp;$C56,データシート1!$A$1:$CE$1,0),0),0)</f>
        <v>6693.9889999999996</v>
      </c>
      <c r="Z56" s="286"/>
      <c r="AB56" s="285"/>
      <c r="AQ56" s="286"/>
      <c r="BA56" s="77">
        <v>3411</v>
      </c>
      <c r="BB56" s="77"/>
      <c r="BC56" s="77" t="s">
        <v>344</v>
      </c>
      <c r="BD56" s="77" t="str">
        <f t="shared" si="32"/>
        <v>ガス製造工場(N=1)</v>
      </c>
      <c r="BE56" s="856">
        <f>BE62</f>
        <v>1</v>
      </c>
      <c r="BF56" s="962">
        <f>BF62</f>
        <v>28.486000000000001</v>
      </c>
      <c r="BG56" s="962">
        <f t="shared" si="28"/>
        <v>28.486000000000001</v>
      </c>
      <c r="BH56" s="856">
        <f>BH62</f>
        <v>30</v>
      </c>
      <c r="BI56" s="856">
        <f>BI62</f>
        <v>751.173</v>
      </c>
      <c r="BJ56" s="856">
        <f t="shared" si="29"/>
        <v>25.039100000000001</v>
      </c>
      <c r="BK56" s="292">
        <f t="shared" si="30"/>
        <v>1.1376606986672844</v>
      </c>
    </row>
    <row r="57" spans="2:63" ht="15.95" customHeight="1" thickBot="1">
      <c r="B57" s="285"/>
      <c r="C57" s="534"/>
      <c r="D57" s="423" t="s">
        <v>347</v>
      </c>
      <c r="E57" s="422"/>
      <c r="F57" s="890">
        <f>SUM(F58:F59)</f>
        <v>620.90100000000007</v>
      </c>
      <c r="G57" s="897">
        <f t="shared" ref="G57:J57" si="33">SUM(G58:G59)</f>
        <v>573.51900000000001</v>
      </c>
      <c r="H57" s="897">
        <f t="shared" si="33"/>
        <v>651.31299999999999</v>
      </c>
      <c r="I57" s="897">
        <f t="shared" si="33"/>
        <v>763.26</v>
      </c>
      <c r="J57" s="897">
        <f t="shared" si="33"/>
        <v>634.29099999999994</v>
      </c>
      <c r="K57" s="897">
        <f t="shared" ref="K57:O57" si="34">SUM(K58:K59)</f>
        <v>753.52700000000004</v>
      </c>
      <c r="L57" s="897">
        <f t="shared" si="34"/>
        <v>856.89200000000005</v>
      </c>
      <c r="M57" s="897">
        <f t="shared" si="34"/>
        <v>836.15200000000004</v>
      </c>
      <c r="N57" s="897">
        <f t="shared" si="34"/>
        <v>814.875</v>
      </c>
      <c r="O57" s="897">
        <f t="shared" si="34"/>
        <v>883.73099999999999</v>
      </c>
      <c r="P57" s="898">
        <f>SUM(P58:P59)</f>
        <v>935.02500000000009</v>
      </c>
      <c r="Z57" s="286"/>
      <c r="AB57" s="285"/>
      <c r="AQ57" s="286"/>
      <c r="BA57" s="77">
        <v>3511</v>
      </c>
      <c r="BB57" s="77"/>
      <c r="BC57" s="77" t="s">
        <v>346</v>
      </c>
      <c r="BD57" s="77" t="str">
        <f t="shared" si="32"/>
        <v>熱供給業(N=0)</v>
      </c>
      <c r="BE57" s="856">
        <f>BE63</f>
        <v>0</v>
      </c>
      <c r="BF57" s="962">
        <f>BF63</f>
        <v>0</v>
      </c>
      <c r="BG57" s="962" t="e">
        <f t="shared" si="28"/>
        <v>#DIV/0!</v>
      </c>
      <c r="BH57" s="856">
        <f>BH63</f>
        <v>137</v>
      </c>
      <c r="BI57" s="856">
        <f>BI63</f>
        <v>553.39800000000002</v>
      </c>
      <c r="BJ57" s="856">
        <f t="shared" si="29"/>
        <v>4.0394014598540151</v>
      </c>
      <c r="BK57" s="292" t="e">
        <f t="shared" si="30"/>
        <v>#DIV/0!</v>
      </c>
    </row>
    <row r="58" spans="2:63" ht="15.95" customHeight="1" thickBot="1">
      <c r="B58" s="285"/>
      <c r="C58" s="625" t="s">
        <v>349</v>
      </c>
      <c r="D58" s="423" t="s">
        <v>350</v>
      </c>
      <c r="E58" s="422" t="s">
        <v>351</v>
      </c>
      <c r="F58" s="892">
        <f>IFERROR(VLOOKUP(年度マスタ!$K$4&amp;"_"&amp;F$54,データシート1!$A:$CE,MATCH("bc_"&amp;$C58,データシート1!$A$1:$CE$1,0),0),0)</f>
        <v>293.94499999999999</v>
      </c>
      <c r="G58" s="899">
        <f>IFERROR(VLOOKUP(年度マスタ!$K$4&amp;"_"&amp;G$54,データシート1!$A:$CE,MATCH("bc_"&amp;$C58,データシート1!$A$1:$CE$1,0),0),0)</f>
        <v>302.68099999999998</v>
      </c>
      <c r="H58" s="899">
        <f>IFERROR(VLOOKUP(年度マスタ!$K$4&amp;"_"&amp;H$54,データシート1!$A:$CE,MATCH("bc_"&amp;$C58,データシート1!$A$1:$CE$1,0),0),0)</f>
        <v>379.52499999999998</v>
      </c>
      <c r="I58" s="899">
        <f>IFERROR(VLOOKUP(年度マスタ!$K$4&amp;"_"&amp;I$54,データシート1!$A:$CE,MATCH("bc_"&amp;$C58,データシート1!$A$1:$CE$1,0),0),0)</f>
        <v>400.78800000000001</v>
      </c>
      <c r="J58" s="899">
        <f>IFERROR(VLOOKUP(年度マスタ!$K$4&amp;"_"&amp;J$54,データシート1!$A:$CE,MATCH("bc_"&amp;$C58,データシート1!$A$1:$CE$1,0),0),0)</f>
        <v>366.387</v>
      </c>
      <c r="K58" s="899">
        <f>IFERROR(VLOOKUP(年度マスタ!$K$4&amp;"_"&amp;K$54,データシート1!$A:$CE,MATCH("bc_"&amp;$C58,データシート1!$A$1:$CE$1,0),0),0)</f>
        <v>489.35599999999999</v>
      </c>
      <c r="L58" s="899">
        <f>IFERROR(VLOOKUP(年度マスタ!$K$4&amp;"_"&amp;L$54,データシート1!$A:$CE,MATCH("bc_"&amp;$C58,データシート1!$A$1:$CE$1,0),0),0)</f>
        <v>483.79</v>
      </c>
      <c r="M58" s="899">
        <f>IFERROR(VLOOKUP(年度マスタ!$K$4&amp;"_"&amp;M$54,データシート1!$A:$CE,MATCH("bc_"&amp;$C58,データシート1!$A$1:$CE$1,0),0),0)</f>
        <v>504.233</v>
      </c>
      <c r="N58" s="899">
        <f>IFERROR(VLOOKUP(年度マスタ!$K$4&amp;"_"&amp;N$54,データシート1!$A:$CE,MATCH("bc_"&amp;$C58,データシート1!$A$1:$CE$1,0),0),0)</f>
        <v>482.95499999999998</v>
      </c>
      <c r="O58" s="899">
        <f>IFERROR(VLOOKUP(年度マスタ!$K$4&amp;"_"&amp;O$54,データシート1!$A:$CE,MATCH("bc_"&amp;$C58,データシート1!$A$1:$CE$1,0),0),0)</f>
        <v>536.86699999999996</v>
      </c>
      <c r="P58" s="900">
        <f>IFERROR(VLOOKUP(年度マスタ!$K$4&amp;"_"&amp;P$54,データシート1!$A:$CE,MATCH("bc_"&amp;$C58,データシート1!$A$1:$CE$1,0),0),0)</f>
        <v>553.86500000000001</v>
      </c>
      <c r="Z58" s="286"/>
      <c r="AB58" s="285"/>
      <c r="AQ58" s="286"/>
      <c r="BA58" s="306">
        <v>1711</v>
      </c>
      <c r="BB58" s="306"/>
      <c r="BC58" s="306"/>
      <c r="BD58" s="306" t="s">
        <v>348</v>
      </c>
      <c r="BE58" s="857">
        <f>VLOOKUP(BE$13&amp;"_"&amp;$AV$8,データシート2!$A:$SI,MATCH($AV$5&amp;"_"&amp;$BA58,データシート2!$A$1:$SI$1,0),0)</f>
        <v>0</v>
      </c>
      <c r="BF58" s="963">
        <f>VLOOKUP(BF$13&amp;"_"&amp;$AW$8,データシート2!$A:$SI,MATCH($AW$5&amp;"_"&amp;$BA58,データシート2!$A$1:$SI$1,0),0)</f>
        <v>0</v>
      </c>
      <c r="BG58" s="963" t="e">
        <f t="shared" si="28"/>
        <v>#DIV/0!</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t="e">
        <f t="shared" si="30"/>
        <v>#DIV/0!</v>
      </c>
    </row>
    <row r="59" spans="2:63" ht="15.95" customHeight="1" thickBot="1">
      <c r="B59" s="298"/>
      <c r="C59" s="625" t="s">
        <v>353</v>
      </c>
      <c r="D59" s="424" t="s">
        <v>354</v>
      </c>
      <c r="E59" s="422" t="s">
        <v>355</v>
      </c>
      <c r="F59" s="892">
        <f>IFERROR(VLOOKUP(年度マスタ!$K$4&amp;"_"&amp;F$54,データシート1!$A:$CE,MATCH("bc_"&amp;$C59,データシート1!$A$1:$CE$1,0),0),0)</f>
        <v>326.95600000000002</v>
      </c>
      <c r="G59" s="899">
        <f>IFERROR(VLOOKUP(年度マスタ!$K$4&amp;"_"&amp;G$54,データシート1!$A:$CE,MATCH("bc_"&amp;$C59,データシート1!$A$1:$CE$1,0),0),0)</f>
        <v>270.83800000000002</v>
      </c>
      <c r="H59" s="899">
        <f>IFERROR(VLOOKUP(年度マスタ!$K$4&amp;"_"&amp;H$54,データシート1!$A:$CE,MATCH("bc_"&amp;$C59,データシート1!$A$1:$CE$1,0),0),0)</f>
        <v>271.78800000000001</v>
      </c>
      <c r="I59" s="899">
        <f>IFERROR(VLOOKUP(年度マスタ!$K$4&amp;"_"&amp;I$54,データシート1!$A:$CE,MATCH("bc_"&amp;$C59,データシート1!$A$1:$CE$1,0),0),0)</f>
        <v>362.47199999999998</v>
      </c>
      <c r="J59" s="899">
        <f>IFERROR(VLOOKUP(年度マスタ!$K$4&amp;"_"&amp;J$54,データシート1!$A:$CE,MATCH("bc_"&amp;$C59,データシート1!$A$1:$CE$1,0),0),0)</f>
        <v>267.904</v>
      </c>
      <c r="K59" s="899">
        <f>IFERROR(VLOOKUP(年度マスタ!$K$4&amp;"_"&amp;K$54,データシート1!$A:$CE,MATCH("bc_"&amp;$C59,データシート1!$A$1:$CE$1,0),0),0)</f>
        <v>264.17099999999999</v>
      </c>
      <c r="L59" s="899">
        <f>IFERROR(VLOOKUP(年度マスタ!$K$4&amp;"_"&amp;L$54,データシート1!$A:$CE,MATCH("bc_"&amp;$C59,データシート1!$A$1:$CE$1,0),0),0)</f>
        <v>373.10199999999998</v>
      </c>
      <c r="M59" s="899">
        <f>IFERROR(VLOOKUP(年度マスタ!$K$4&amp;"_"&amp;M$54,データシート1!$A:$CE,MATCH("bc_"&amp;$C59,データシート1!$A$1:$CE$1,0),0),0)</f>
        <v>331.91899999999998</v>
      </c>
      <c r="N59" s="899">
        <f>IFERROR(VLOOKUP(年度マスタ!$K$4&amp;"_"&amp;N$54,データシート1!$A:$CE,MATCH("bc_"&amp;$C59,データシート1!$A$1:$CE$1,0),0),0)</f>
        <v>331.92</v>
      </c>
      <c r="O59" s="899">
        <f>IFERROR(VLOOKUP(年度マスタ!$K$4&amp;"_"&amp;O$54,データシート1!$A:$CE,MATCH("bc_"&amp;$C59,データシート1!$A$1:$CE$1,0),0),0)</f>
        <v>346.86399999999998</v>
      </c>
      <c r="P59" s="900">
        <f>IFERROR(VLOOKUP(年度マスタ!$K$4&amp;"_"&amp;P$54,データシート1!$A:$CE,MATCH("bc_"&amp;$C59,データシート1!$A$1:$CE$1,0),0),0)</f>
        <v>381.16</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4.2949999999999999</v>
      </c>
      <c r="G60" s="897">
        <f>IFERROR(VLOOKUP(年度マスタ!$K$4&amp;"_"&amp;G$54,データシート1!$A:$CE,MATCH("bc_"&amp;$C60,データシート1!$A$1:$CE$1,0),0),0)</f>
        <v>0</v>
      </c>
      <c r="H60" s="897">
        <f>IFERROR(VLOOKUP(年度マスタ!$K$4&amp;"_"&amp;H$54,データシート1!$A:$CE,MATCH("bc_"&amp;$C60,データシート1!$A$1:$CE$1,0),0),0)</f>
        <v>2E-3</v>
      </c>
      <c r="I60" s="897">
        <f>IFERROR(VLOOKUP(年度マスタ!$K$4&amp;"_"&amp;I$54,データシート1!$A:$CE,MATCH("bc_"&amp;$C60,データシート1!$A$1:$CE$1,0),0),0)</f>
        <v>0.01</v>
      </c>
      <c r="J60" s="897">
        <f>IFERROR(VLOOKUP(年度マスタ!$K$4&amp;"_"&amp;J$54,データシート1!$A:$CE,MATCH("bc_"&amp;$C60,データシート1!$A$1:$CE$1,0),0),0)</f>
        <v>0.01</v>
      </c>
      <c r="K60" s="897">
        <f>IFERROR(VLOOKUP(年度マスタ!$K$4&amp;"_"&amp;K$54,データシート1!$A:$CE,MATCH("bc_"&amp;$C60,データシート1!$A$1:$CE$1,0),0),0)</f>
        <v>6.1440000000000001</v>
      </c>
      <c r="L60" s="897">
        <f>IFERROR(VLOOKUP(年度マスタ!$K$4&amp;"_"&amp;L$54,データシート1!$A:$CE,MATCH("bc_"&amp;$C60,データシート1!$A$1:$CE$1,0),0),0)</f>
        <v>135.93899999999999</v>
      </c>
      <c r="M60" s="897">
        <f>IFERROR(VLOOKUP(年度マスタ!$K$4&amp;"_"&amp;M$54,データシート1!$A:$CE,MATCH("bc_"&amp;$C60,データシート1!$A$1:$CE$1,0),0),0)</f>
        <v>43.588000000000001</v>
      </c>
      <c r="N60" s="897">
        <f>IFERROR(VLOOKUP(年度マスタ!$K$4&amp;"_"&amp;N$54,データシート1!$A:$CE,MATCH("bc_"&amp;$C60,データシート1!$A$1:$CE$1,0),0),0)</f>
        <v>40.567999999999998</v>
      </c>
      <c r="O60" s="897">
        <f>IFERROR(VLOOKUP(年度マスタ!$K$4&amp;"_"&amp;O$54,データシート1!$A:$CE,MATCH("bc_"&amp;$C60,データシート1!$A$1:$CE$1,0),0),0)</f>
        <v>10.305</v>
      </c>
      <c r="P60" s="898">
        <f>IFERROR(VLOOKUP(年度マスタ!$K$4&amp;"_"&amp;P$54,データシート1!$A:$CE,MATCH("bc_"&amp;$C60,データシート1!$A$1:$CE$1,0),0),0)</f>
        <v>9.31</v>
      </c>
      <c r="Z60" s="286"/>
      <c r="AB60" s="285"/>
      <c r="AD60" s="307"/>
      <c r="AQ60" s="286"/>
      <c r="BA60" s="306">
        <v>3311</v>
      </c>
      <c r="BB60" s="306"/>
      <c r="BC60" s="306"/>
      <c r="BD60" s="306" t="s">
        <v>356</v>
      </c>
      <c r="BE60" s="857">
        <f>VLOOKUP(BE$13&amp;"_"&amp;$AV$8,データシート2!$A:$SI,MATCH($AV$5&amp;"_"&amp;$BA60,データシート2!$A$1:$SI$1,0),0)</f>
        <v>10</v>
      </c>
      <c r="BF60" s="963">
        <f>VLOOKUP(BF$13&amp;"_"&amp;$AW$8,データシート2!$A:$SI,MATCH($AW$5&amp;"_"&amp;$BA60,データシート2!$A$1:$SI$1,0),0)</f>
        <v>2228.6019999999999</v>
      </c>
      <c r="BG60" s="963">
        <f t="shared" si="28"/>
        <v>222.86019999999999</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f t="shared" si="30"/>
        <v>2.2157467813928662</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103.173</v>
      </c>
      <c r="G61" s="897">
        <f>IFERROR(VLOOKUP(年度マスタ!$K$4&amp;"_"&amp;G$54,データシート1!$A:$CE,MATCH("bc_"&amp;$C61,データシート1!$A$1:$CE$1,0),0),0)</f>
        <v>76.004000000000005</v>
      </c>
      <c r="H61" s="897">
        <f>IFERROR(VLOOKUP(年度マスタ!$K$4&amp;"_"&amp;H$54,データシート1!$A:$CE,MATCH("bc_"&amp;$C61,データシート1!$A$1:$CE$1,0),0),0)</f>
        <v>111.107</v>
      </c>
      <c r="I61" s="897">
        <f>IFERROR(VLOOKUP(年度マスタ!$K$4&amp;"_"&amp;I$54,データシート1!$A:$CE,MATCH("bc_"&amp;$C61,データシート1!$A$1:$CE$1,0),0),0)</f>
        <v>107.136</v>
      </c>
      <c r="J61" s="897">
        <f>IFERROR(VLOOKUP(年度マスタ!$K$4&amp;"_"&amp;J$54,データシート1!$A:$CE,MATCH("bc_"&amp;$C61,データシート1!$A$1:$CE$1,0),0),0)</f>
        <v>85.832999999999998</v>
      </c>
      <c r="K61" s="897">
        <f>IFERROR(VLOOKUP(年度マスタ!$K$4&amp;"_"&amp;K$54,データシート1!$A:$CE,MATCH("bc_"&amp;$C61,データシート1!$A$1:$CE$1,0),0),0)</f>
        <v>185.36</v>
      </c>
      <c r="L61" s="897">
        <f>IFERROR(VLOOKUP(年度マスタ!$K$4&amp;"_"&amp;L$54,データシート1!$A:$CE,MATCH("bc_"&amp;$C61,データシート1!$A$1:$CE$1,0),0),0)</f>
        <v>170.547</v>
      </c>
      <c r="M61" s="897">
        <f>IFERROR(VLOOKUP(年度マスタ!$K$4&amp;"_"&amp;M$54,データシート1!$A:$CE,MATCH("bc_"&amp;$C61,データシート1!$A$1:$CE$1,0),0),0)</f>
        <v>196.1</v>
      </c>
      <c r="N61" s="897">
        <f>IFERROR(VLOOKUP(年度マスタ!$K$4&amp;"_"&amp;N$54,データシート1!$A:$CE,MATCH("bc_"&amp;$C61,データシート1!$A$1:$CE$1,0),0),0)</f>
        <v>193.42599999999999</v>
      </c>
      <c r="O61" s="897">
        <f>IFERROR(VLOOKUP(年度マスタ!$K$4&amp;"_"&amp;O$54,データシート1!$A:$CE,MATCH("bc_"&amp;$C61,データシート1!$A$1:$CE$1,0),0),0)</f>
        <v>177.49799999999999</v>
      </c>
      <c r="P61" s="898">
        <f>IFERROR(VLOOKUP(年度マスタ!$K$4&amp;"_"&amp;P$54,データシート1!$A:$CE,MATCH("bc_"&amp;$C61,データシート1!$A$1:$CE$1,0),0),0)</f>
        <v>179.029</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0</v>
      </c>
      <c r="G62" s="897">
        <f>IFERROR(VLOOKUP(年度マスタ!$K$4&amp;"_"&amp;G$54,データシート1!$A:$CE,MATCH("bc_"&amp;$C62,データシート1!$A$1:$CE$1,0),0),0)</f>
        <v>0</v>
      </c>
      <c r="H62" s="897">
        <f>IFERROR(VLOOKUP(年度マスタ!$K$4&amp;"_"&amp;H$54,データシート1!$A:$CE,MATCH("bc_"&amp;$C62,データシート1!$A$1:$CE$1,0),0),0)</f>
        <v>0</v>
      </c>
      <c r="I62" s="897">
        <f>IFERROR(VLOOKUP(年度マスタ!$K$4&amp;"_"&amp;I$54,データシート1!$A:$CE,MATCH("bc_"&amp;$C62,データシート1!$A$1:$CE$1,0),0),0)</f>
        <v>0</v>
      </c>
      <c r="J62" s="897">
        <f>IFERROR(VLOOKUP(年度マスタ!$K$4&amp;"_"&amp;J$54,データシート1!$A:$CE,MATCH("bc_"&amp;$C62,データシート1!$A$1:$CE$1,0),0),0)</f>
        <v>0</v>
      </c>
      <c r="K62" s="897">
        <f>IFERROR(VLOOKUP(年度マスタ!$K$4&amp;"_"&amp;K$54,データシート1!$A:$CE,MATCH("bc_"&amp;$C62,データシート1!$A$1:$CE$1,0),0),0)</f>
        <v>0</v>
      </c>
      <c r="L62" s="897">
        <f>IFERROR(VLOOKUP(年度マスタ!$K$4&amp;"_"&amp;L$54,データシート1!$A:$CE,MATCH("bc_"&amp;$C62,データシート1!$A$1:$CE$1,0),0),0)</f>
        <v>0</v>
      </c>
      <c r="M62" s="897">
        <f>IFERROR(VLOOKUP(年度マスタ!$K$4&amp;"_"&amp;M$54,データシート1!$A:$CE,MATCH("bc_"&amp;$C62,データシート1!$A$1:$CE$1,0),0),0)</f>
        <v>3.6859999999999999</v>
      </c>
      <c r="N62" s="897">
        <f>IFERROR(VLOOKUP(年度マスタ!$K$4&amp;"_"&amp;N$54,データシート1!$A:$CE,MATCH("bc_"&amp;$C62,データシート1!$A$1:$CE$1,0),0),0)</f>
        <v>4.4539999999999997</v>
      </c>
      <c r="O62" s="897">
        <f>IFERROR(VLOOKUP(年度マスタ!$K$4&amp;"_"&amp;O$54,データシート1!$A:$CE,MATCH("bc_"&amp;$C62,データシート1!$A$1:$CE$1,0),0),0)</f>
        <v>4.9960000000000004</v>
      </c>
      <c r="P62" s="898">
        <f>IFERROR(VLOOKUP(年度マスタ!$K$4&amp;"_"&amp;P$54,データシート1!$A:$CE,MATCH("bc_"&amp;$C62,データシート1!$A$1:$CE$1,0),0),0)</f>
        <v>7.0750000000000002</v>
      </c>
      <c r="Z62" s="286"/>
      <c r="AB62" s="285"/>
      <c r="AD62" s="307"/>
      <c r="AE62" s="308"/>
      <c r="AF62" s="309"/>
      <c r="AQ62" s="286"/>
      <c r="BA62" s="306">
        <v>3411</v>
      </c>
      <c r="BB62" s="306"/>
      <c r="BC62" s="306"/>
      <c r="BD62" s="306" t="s">
        <v>344</v>
      </c>
      <c r="BE62" s="857">
        <f>VLOOKUP(BE$13&amp;"_"&amp;$AV$8,データシート2!$A:$SI,MATCH($AV$5&amp;"_"&amp;$BA62,データシート2!$A$1:$SI$1,0),0)</f>
        <v>1</v>
      </c>
      <c r="BF62" s="963">
        <f>VLOOKUP(BF$13&amp;"_"&amp;$AW$8,データシート2!$A:$SI,MATCH($AW$5&amp;"_"&amp;$BA62,データシート2!$A$1:$SI$1,0),0)</f>
        <v>28.486000000000001</v>
      </c>
      <c r="BG62" s="963">
        <f t="shared" si="28"/>
        <v>28.486000000000001</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f t="shared" si="30"/>
        <v>1.1376606986672844</v>
      </c>
    </row>
    <row r="63" spans="2:63" ht="15.95" customHeight="1" thickBot="1">
      <c r="B63" s="298">
        <f>AD34</f>
        <v>0</v>
      </c>
      <c r="C63" s="626" t="str">
        <f t="shared" si="35"/>
        <v>PFC</v>
      </c>
      <c r="D63" s="425" t="s">
        <v>361</v>
      </c>
      <c r="E63" s="422"/>
      <c r="F63" s="890">
        <f>IFERROR(VLOOKUP(年度マスタ!$K$4&amp;"_"&amp;F$54,データシート1!$A:$CE,MATCH("bc_"&amp;$C63,データシート1!$A$1:$CE$1,0),0),0)</f>
        <v>39.984999999999999</v>
      </c>
      <c r="G63" s="897">
        <f>IFERROR(VLOOKUP(年度マスタ!$K$4&amp;"_"&amp;G$54,データシート1!$A:$CE,MATCH("bc_"&amp;$C63,データシート1!$A$1:$CE$1,0),0),0)</f>
        <v>33.014000000000003</v>
      </c>
      <c r="H63" s="897">
        <f>IFERROR(VLOOKUP(年度マスタ!$K$4&amp;"_"&amp;H$54,データシート1!$A:$CE,MATCH("bc_"&amp;$C63,データシート1!$A$1:$CE$1,0),0),0)</f>
        <v>29.789000000000001</v>
      </c>
      <c r="I63" s="897">
        <f>IFERROR(VLOOKUP(年度マスタ!$K$4&amp;"_"&amp;I$54,データシート1!$A:$CE,MATCH("bc_"&amp;$C63,データシート1!$A$1:$CE$1,0),0),0)</f>
        <v>0</v>
      </c>
      <c r="J63" s="897">
        <f>IFERROR(VLOOKUP(年度マスタ!$K$4&amp;"_"&amp;J$54,データシート1!$A:$CE,MATCH("bc_"&amp;$C63,データシート1!$A$1:$CE$1,0),0),0)</f>
        <v>56.92</v>
      </c>
      <c r="K63" s="897">
        <f>IFERROR(VLOOKUP(年度マスタ!$K$4&amp;"_"&amp;K$54,データシート1!$A:$CE,MATCH("bc_"&amp;$C63,データシート1!$A$1:$CE$1,0),0),0)</f>
        <v>75.153999999999996</v>
      </c>
      <c r="L63" s="897">
        <f>IFERROR(VLOOKUP(年度マスタ!$K$4&amp;"_"&amp;L$54,データシート1!$A:$CE,MATCH("bc_"&amp;$C63,データシート1!$A$1:$CE$1,0),0),0)</f>
        <v>74.561999999999998</v>
      </c>
      <c r="M63" s="897">
        <f>IFERROR(VLOOKUP(年度マスタ!$K$4&amp;"_"&amp;M$54,データシート1!$A:$CE,MATCH("bc_"&amp;$C63,データシート1!$A$1:$CE$1,0),0),0)</f>
        <v>75.055000000000007</v>
      </c>
      <c r="N63" s="897">
        <f>IFERROR(VLOOKUP(年度マスタ!$K$4&amp;"_"&amp;N$54,データシート1!$A:$CE,MATCH("bc_"&amp;$C63,データシート1!$A$1:$CE$1,0),0),0)</f>
        <v>69.069999999999993</v>
      </c>
      <c r="O63" s="897">
        <f>IFERROR(VLOOKUP(年度マスタ!$K$4&amp;"_"&amp;O$54,データシート1!$A:$CE,MATCH("bc_"&amp;$C63,データシート1!$A$1:$CE$1,0),0),0)</f>
        <v>68.230999999999995</v>
      </c>
      <c r="P63" s="898">
        <f>IFERROR(VLOOKUP(年度マスタ!$K$4&amp;"_"&amp;P$54,データシート1!$A:$CE,MATCH("bc_"&amp;$C63,データシート1!$A$1:$CE$1,0),0),0)</f>
        <v>79.561999999999998</v>
      </c>
      <c r="Z63" s="286"/>
      <c r="AB63" s="285"/>
      <c r="AD63" s="307"/>
      <c r="AE63" s="308"/>
      <c r="AF63" s="309"/>
      <c r="AQ63" s="286"/>
      <c r="BA63" s="306">
        <v>3511</v>
      </c>
      <c r="BB63" s="306"/>
      <c r="BC63" s="306"/>
      <c r="BD63" s="306" t="s">
        <v>346</v>
      </c>
      <c r="BE63" s="857">
        <f>VLOOKUP(BE$13&amp;"_"&amp;$AV$8,データシート2!$A:$SI,MATCH($AV$5&amp;"_"&amp;$BA63,データシート2!$A$1:$SI$1,0),0)</f>
        <v>0</v>
      </c>
      <c r="BF63" s="963">
        <f>VLOOKUP(BF$13&amp;"_"&amp;$AW$8,データシート2!$A:$SI,MATCH($AW$5&amp;"_"&amp;$BA63,データシート2!$A$1:$SI$1,0),0)</f>
        <v>0</v>
      </c>
      <c r="BG63" s="963" t="e">
        <f t="shared" si="28"/>
        <v>#DIV/0!</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t="e">
        <f t="shared" si="30"/>
        <v>#DIV/0!</v>
      </c>
    </row>
    <row r="64" spans="2:63" ht="15.95" customHeight="1" thickBot="1">
      <c r="B64" s="298">
        <f>AD35</f>
        <v>0</v>
      </c>
      <c r="C64" s="626" t="str">
        <f t="shared" si="35"/>
        <v>SF6</v>
      </c>
      <c r="D64" s="425" t="s">
        <v>362</v>
      </c>
      <c r="E64" s="422"/>
      <c r="F64" s="890">
        <f>IFERROR(VLOOKUP(年度マスタ!$K$4&amp;"_"&amp;F$54,データシート1!$A:$CE,MATCH("bc_"&amp;$C64,データシート1!$A$1:$CE$1,0),0),0)</f>
        <v>7.2489999999999997</v>
      </c>
      <c r="G64" s="897">
        <f>IFERROR(VLOOKUP(年度マスタ!$K$4&amp;"_"&amp;G$54,データシート1!$A:$CE,MATCH("bc_"&amp;$C64,データシート1!$A$1:$CE$1,0),0),0)</f>
        <v>6.5229999999999997</v>
      </c>
      <c r="H64" s="897">
        <f>IFERROR(VLOOKUP(年度マスタ!$K$4&amp;"_"&amp;H$54,データシート1!$A:$CE,MATCH("bc_"&amp;$C64,データシート1!$A$1:$CE$1,0),0),0)</f>
        <v>3.4340000000000002</v>
      </c>
      <c r="I64" s="897">
        <f>IFERROR(VLOOKUP(年度マスタ!$K$4&amp;"_"&amp;I$54,データシート1!$A:$CE,MATCH("bc_"&amp;$C64,データシート1!$A$1:$CE$1,0),0),0)</f>
        <v>0</v>
      </c>
      <c r="J64" s="897">
        <f>IFERROR(VLOOKUP(年度マスタ!$K$4&amp;"_"&amp;J$54,データシート1!$A:$CE,MATCH("bc_"&amp;$C64,データシート1!$A$1:$CE$1,0),0),0)</f>
        <v>7.5720000000000001</v>
      </c>
      <c r="K64" s="897">
        <f>IFERROR(VLOOKUP(年度マスタ!$K$4&amp;"_"&amp;K$54,データシート1!$A:$CE,MATCH("bc_"&amp;$C64,データシート1!$A$1:$CE$1,0),0),0)</f>
        <v>10.952</v>
      </c>
      <c r="L64" s="897">
        <f>IFERROR(VLOOKUP(年度マスタ!$K$4&amp;"_"&amp;L$54,データシート1!$A:$CE,MATCH("bc_"&amp;$C64,データシート1!$A$1:$CE$1,0),0),0)</f>
        <v>12.916</v>
      </c>
      <c r="M64" s="897">
        <f>IFERROR(VLOOKUP(年度マスタ!$K$4&amp;"_"&amp;M$54,データシート1!$A:$CE,MATCH("bc_"&amp;$C64,データシート1!$A$1:$CE$1,0),0),0)</f>
        <v>11.666</v>
      </c>
      <c r="N64" s="897">
        <f>IFERROR(VLOOKUP(年度マスタ!$K$4&amp;"_"&amp;N$54,データシート1!$A:$CE,MATCH("bc_"&amp;$C64,データシート1!$A$1:$CE$1,0),0),0)</f>
        <v>16.158000000000001</v>
      </c>
      <c r="O64" s="897">
        <f>IFERROR(VLOOKUP(年度マスタ!$K$4&amp;"_"&amp;O$54,データシート1!$A:$CE,MATCH("bc_"&amp;$C64,データシート1!$A$1:$CE$1,0),0),0)</f>
        <v>20.623999999999999</v>
      </c>
      <c r="P64" s="898">
        <f>IFERROR(VLOOKUP(年度マスタ!$K$4&amp;"_"&amp;P$54,データシート1!$A:$CE,MATCH("bc_"&amp;$C64,データシート1!$A$1:$CE$1,0),0),0)</f>
        <v>17.439</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5.7809999999999997</v>
      </c>
      <c r="K65" s="901">
        <f>IFERROR(VLOOKUP(年度マスタ!$K$4&amp;"_"&amp;K$54,データシート1!$A:$CE,MATCH("bc_"&amp;$C65,データシート1!$A$1:$CE$1,0),0),0)</f>
        <v>7.78</v>
      </c>
      <c r="L65" s="901">
        <f>IFERROR(VLOOKUP(年度マスタ!$K$4&amp;"_"&amp;L$54,データシート1!$A:$CE,MATCH("bc_"&amp;$C65,データシート1!$A$1:$CE$1,0),0),0)</f>
        <v>6.907</v>
      </c>
      <c r="M65" s="901">
        <f>IFERROR(VLOOKUP(年度マスタ!$K$4&amp;"_"&amp;M$54,データシート1!$A:$CE,MATCH("bc_"&amp;$C65,データシート1!$A$1:$CE$1,0),0),0)</f>
        <v>6.3090000000000002</v>
      </c>
      <c r="N65" s="901">
        <f>IFERROR(VLOOKUP(年度マスタ!$K$4&amp;"_"&amp;N$54,データシート1!$A:$CE,MATCH("bc_"&amp;$C65,データシート1!$A$1:$CE$1,0),0),0)</f>
        <v>5.7939999999999996</v>
      </c>
      <c r="O65" s="901">
        <f>IFERROR(VLOOKUP(年度マスタ!$K$4&amp;"_"&amp;O$54,データシート1!$A:$CE,MATCH("bc_"&amp;$C65,データシート1!$A$1:$CE$1,0),0),0)</f>
        <v>4.923</v>
      </c>
      <c r="P65" s="902">
        <f>IFERROR(VLOOKUP(年度マスタ!$K$4&amp;"_"&amp;P$54,データシート1!$A:$CE,MATCH("bc_"&amp;$C65,データシート1!$A$1:$CE$1,0),0),0)</f>
        <v>5.8360000000000003</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福島県</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172021.9</v>
      </c>
      <c r="K6" s="631">
        <f>VLOOKUP(年度マスタ!$K$4&amp;"_"&amp;K$5,データシート1!$A:$BT,MATCH("cb_"&amp;$G6,データシート1!$A$1:$BT$1,0),0)</f>
        <v>195992.2</v>
      </c>
      <c r="L6" s="631">
        <f>VLOOKUP(年度マスタ!$K$4&amp;"_"&amp;L$5,データシート1!$A:$BT,MATCH("cb_"&amp;$G6,データシート1!$A$1:$BT$1,0),0)</f>
        <v>214181.39999999979</v>
      </c>
      <c r="M6" s="631">
        <f>VLOOKUP(年度マスタ!$K$4&amp;"_"&amp;M$5,データシート1!$A:$BT,MATCH("cb_"&amp;$G6,データシート1!$A$1:$BT$1,0),0)</f>
        <v>234269.1000000003</v>
      </c>
      <c r="N6" s="631">
        <f>VLOOKUP(年度マスタ!$K$4&amp;"_"&amp;N$5,データシート1!$A:$BT,MATCH("cb_"&amp;$G6,データシート1!$A$1:$BT$1,0),0)</f>
        <v>251511.6000000005</v>
      </c>
      <c r="O6" s="631">
        <f>VLOOKUP(年度マスタ!$K$4&amp;"_"&amp;O$5,データシート1!$A:$BT,MATCH("cb_"&amp;$G6,データシート1!$A$1:$BT$1,0),0)</f>
        <v>266502.80000000092</v>
      </c>
      <c r="P6" s="631">
        <f>VLOOKUP(年度マスタ!$K$4&amp;"_"&amp;P$5,データシート1!$A:$BT,MATCH("cb_"&amp;$G6,データシート1!$A$1:$BT$1,0),0)</f>
        <v>281521.69999999017</v>
      </c>
      <c r="Q6" s="631">
        <f>VLOOKUP(年度マスタ!$K$4&amp;"_"&amp;Q$5,データシート1!$A:$BT,MATCH("cb_"&amp;$G6,データシート1!$A$1:$BT$1,0),0)</f>
        <v>300443.09999998467</v>
      </c>
      <c r="R6" s="645">
        <f>VLOOKUP(年度マスタ!$K$4&amp;"_"&amp;R$5,データシート1!$A:$BT,MATCH("cb_"&amp;$G6,データシート1!$A$1:$BT$1,0),0)</f>
        <v>317501.29999997804</v>
      </c>
      <c r="S6" s="580"/>
      <c r="T6" s="200"/>
      <c r="U6" s="593"/>
      <c r="V6" s="205"/>
      <c r="W6" s="205"/>
      <c r="X6" s="205"/>
      <c r="Y6" s="206" t="s">
        <v>373</v>
      </c>
      <c r="Z6" s="675" t="s">
        <v>374</v>
      </c>
      <c r="AA6" s="675"/>
      <c r="AB6" s="675"/>
      <c r="AC6" s="676">
        <f>SUM(AC7:AC8)</f>
        <v>40891896.999999985</v>
      </c>
      <c r="AD6" s="676">
        <f>SUM(AD7:AD8)</f>
        <v>52626969.831</v>
      </c>
      <c r="AE6" s="677">
        <f>$AD6*3600/100000000</f>
        <v>1894.5709139160001</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593762.20000000019</v>
      </c>
      <c r="K7" s="629">
        <f>VLOOKUP(年度マスタ!$K$4&amp;"_"&amp;K$5,データシート1!$A:$BT,MATCH("cb_"&amp;$G7,データシート1!$A$1:$BT$1,0),0)</f>
        <v>695236.9</v>
      </c>
      <c r="L7" s="629">
        <f>VLOOKUP(年度マスタ!$K$4&amp;"_"&amp;L$5,データシート1!$A:$BT,MATCH("cb_"&amp;$G7,データシート1!$A$1:$BT$1,0),0)</f>
        <v>1065413.5</v>
      </c>
      <c r="M7" s="629">
        <f>VLOOKUP(年度マスタ!$K$4&amp;"_"&amp;M$5,データシート1!$A:$BT,MATCH("cb_"&amp;$G7,データシート1!$A$1:$BT$1,0),0)</f>
        <v>1295035</v>
      </c>
      <c r="N7" s="629">
        <f>VLOOKUP(年度マスタ!$K$4&amp;"_"&amp;N$5,データシート1!$A:$BT,MATCH("cb_"&amp;$G7,データシート1!$A$1:$BT$1,0),0)</f>
        <v>1584308.3</v>
      </c>
      <c r="O7" s="629">
        <f>VLOOKUP(年度マスタ!$K$4&amp;"_"&amp;O$5,データシート1!$A:$BT,MATCH("cb_"&amp;$G7,データシート1!$A$1:$BT$1,0),0)</f>
        <v>2025313</v>
      </c>
      <c r="P7" s="629">
        <f>VLOOKUP(年度マスタ!$K$4&amp;"_"&amp;P$5,データシート1!$A:$BT,MATCH("cb_"&amp;$G7,データシート1!$A$1:$BT$1,0),0)</f>
        <v>2313068.2999999779</v>
      </c>
      <c r="Q7" s="629">
        <f>VLOOKUP(年度マスタ!$K$4&amp;"_"&amp;Q$5,データシート1!$A:$BT,MATCH("cb_"&amp;$G7,データシート1!$A$1:$BT$1,0),0)</f>
        <v>2631467.6999999853</v>
      </c>
      <c r="R7" s="646">
        <f>VLOOKUP(年度マスタ!$K$4&amp;"_"&amp;R$5,データシート1!$A:$BT,MATCH("cb_"&amp;$G7,データシート1!$A$1:$BT$1,0),0)</f>
        <v>2815215.7000000007</v>
      </c>
      <c r="S7" s="580"/>
      <c r="T7" s="200"/>
      <c r="U7" s="593"/>
      <c r="V7" s="205"/>
      <c r="W7" s="205"/>
      <c r="X7" s="205"/>
      <c r="Y7" s="206" t="s">
        <v>376</v>
      </c>
      <c r="Z7" s="222" t="s">
        <v>377</v>
      </c>
      <c r="AA7" s="222"/>
      <c r="AB7" s="222"/>
      <c r="AC7" s="1082">
        <f>VLOOKUP(年度マスタ!$K$4&amp;"_"&amp;年度マスタ!$K$9,データシート3!A:AB,MATCH("ea_"&amp;$Y7&amp;"_設備",データシート3!$A$1:$AB$1,0),0)</f>
        <v>10533774.999999996</v>
      </c>
      <c r="AD7" s="1082">
        <f>VLOOKUP(年度マスタ!$K$4&amp;"_"&amp;年度マスタ!$K$9,データシート3!A:AB,MATCH("ea_"&amp;$Y7&amp;"_年間発電",データシート3!$A$1:$AB$1,0),0)/10^3</f>
        <v>13632065.126000006</v>
      </c>
      <c r="AE7" s="566">
        <f t="shared" ref="AE7:AE16" si="0">$AD7*3600/100000000</f>
        <v>490.75434453600019</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159760</v>
      </c>
      <c r="K8" s="629">
        <f>VLOOKUP(年度マスタ!$K$4&amp;"_"&amp;K$5,データシート1!$A:$BT,MATCH("cb_"&amp;$G8,データシート1!$A$1:$BT$1,0),0)</f>
        <v>159824.29999999999</v>
      </c>
      <c r="L8" s="629">
        <f>VLOOKUP(年度マスタ!$K$4&amp;"_"&amp;L$5,データシート1!$A:$BT,MATCH("cb_"&amp;$G8,データシート1!$A$1:$BT$1,0),0)</f>
        <v>169302.1</v>
      </c>
      <c r="M8" s="629">
        <f>VLOOKUP(年度マスタ!$K$4&amp;"_"&amp;M$5,データシート1!$A:$BT,MATCH("cb_"&amp;$G8,データシート1!$A$1:$BT$1,0),0)</f>
        <v>169283</v>
      </c>
      <c r="N8" s="629">
        <f>VLOOKUP(年度マスタ!$K$4&amp;"_"&amp;N$5,データシート1!$A:$BT,MATCH("cb_"&amp;$G8,データシート1!$A$1:$BT$1,0),0)</f>
        <v>169302.1</v>
      </c>
      <c r="O8" s="629">
        <f>VLOOKUP(年度マスタ!$K$4&amp;"_"&amp;O$5,データシート1!$A:$BT,MATCH("cb_"&amp;$G8,データシート1!$A$1:$BT$1,0),0)</f>
        <v>175801.7</v>
      </c>
      <c r="P8" s="629">
        <f>VLOOKUP(年度マスタ!$K$4&amp;"_"&amp;P$5,データシート1!$A:$BT,MATCH("cb_"&amp;$G8,データシート1!$A$1:$BT$1,0),0)</f>
        <v>175840.7</v>
      </c>
      <c r="Q8" s="629">
        <f>VLOOKUP(年度マスタ!$K$4&amp;"_"&amp;Q$5,データシート1!$A:$BT,MATCH("cb_"&amp;$G8,データシート1!$A$1:$BT$1,0),0)</f>
        <v>175840.7</v>
      </c>
      <c r="R8" s="646">
        <f>VLOOKUP(年度マスタ!$K$4&amp;"_"&amp;R$5,データシート1!$A:$BT,MATCH("cb_"&amp;$G8,データシート1!$A$1:$BT$1,0),0)</f>
        <v>224260.7</v>
      </c>
      <c r="S8" s="580"/>
      <c r="T8" s="200"/>
      <c r="U8" s="593"/>
      <c r="V8" s="205"/>
      <c r="W8" s="205"/>
      <c r="X8" s="205"/>
      <c r="Y8" s="206" t="s">
        <v>379</v>
      </c>
      <c r="Z8" s="196" t="s">
        <v>380</v>
      </c>
      <c r="AA8" s="196"/>
      <c r="AB8" s="196"/>
      <c r="AC8" s="1082">
        <f>VLOOKUP(年度マスタ!$K$4&amp;"_"&amp;年度マスタ!$K$9,データシート3!A:AB,MATCH("ea_"&amp;$Y8&amp;"_設備",データシート3!$A$1:$AB$1,0),0)</f>
        <v>30358121.999999989</v>
      </c>
      <c r="AD8" s="1082">
        <f>VLOOKUP(年度マスタ!$K$4&amp;"_"&amp;年度マスタ!$K$9,データシート3!A:AB,MATCH("ea_"&amp;$Y8&amp;"_年間発電",データシート3!$A$1:$AB$1,0),0)/10^3</f>
        <v>38994904.704999998</v>
      </c>
      <c r="AE8" s="566">
        <f t="shared" si="0"/>
        <v>1403.8165693799999</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24803.5</v>
      </c>
      <c r="K9" s="629">
        <f>VLOOKUP(年度マスタ!$K$4&amp;"_"&amp;K$5,データシート1!$A:$BT,MATCH("cb_"&amp;$G9,データシート1!$A$1:$BT$1,0),0)</f>
        <v>24803.5</v>
      </c>
      <c r="L9" s="629">
        <f>VLOOKUP(年度マスタ!$K$4&amp;"_"&amp;L$5,データシート1!$A:$BT,MATCH("cb_"&amp;$G9,データシート1!$A$1:$BT$1,0),0)</f>
        <v>24843.5</v>
      </c>
      <c r="M9" s="629">
        <f>VLOOKUP(年度マスタ!$K$4&amp;"_"&amp;M$5,データシート1!$A:$BT,MATCH("cb_"&amp;$G9,データシート1!$A$1:$BT$1,0),0)</f>
        <v>24959</v>
      </c>
      <c r="N9" s="629">
        <f>VLOOKUP(年度マスタ!$K$4&amp;"_"&amp;N$5,データシート1!$A:$BT,MATCH("cb_"&amp;$G9,データシート1!$A$1:$BT$1,0),0)</f>
        <v>34396.300000000003</v>
      </c>
      <c r="O9" s="629">
        <f>VLOOKUP(年度マスタ!$K$4&amp;"_"&amp;O$5,データシート1!$A:$BT,MATCH("cb_"&amp;$G9,データシート1!$A$1:$BT$1,0),0)</f>
        <v>45996.3</v>
      </c>
      <c r="P9" s="629">
        <f>VLOOKUP(年度マスタ!$K$4&amp;"_"&amp;P$5,データシート1!$A:$BT,MATCH("cb_"&amp;$G9,データシート1!$A$1:$BT$1,0),0)</f>
        <v>48306.2</v>
      </c>
      <c r="Q9" s="629">
        <f>VLOOKUP(年度マスタ!$K$4&amp;"_"&amp;Q$5,データシート1!$A:$BT,MATCH("cb_"&amp;$G9,データシート1!$A$1:$BT$1,0),0)</f>
        <v>52798.9</v>
      </c>
      <c r="R9" s="646">
        <f>VLOOKUP(年度マスタ!$K$4&amp;"_"&amp;R$5,データシート1!$A:$BT,MATCH("cb_"&amp;$G9,データシート1!$A$1:$BT$1,0),0)</f>
        <v>55228.9</v>
      </c>
      <c r="S9" s="580"/>
      <c r="T9" s="200"/>
      <c r="U9" s="593"/>
      <c r="V9" s="205"/>
      <c r="W9" s="205"/>
      <c r="X9" s="205"/>
      <c r="Y9" s="206" t="s">
        <v>382</v>
      </c>
      <c r="Z9" s="218" t="s">
        <v>378</v>
      </c>
      <c r="AA9" s="218"/>
      <c r="AB9" s="218"/>
      <c r="AC9" s="678">
        <f>VLOOKUP(年度マスタ!$K$4&amp;"_"&amp;年度マスタ!$K$9,データシート3!A:AB,MATCH("ea_"&amp;$Y9&amp;"_設備",データシート3!$A$1:$AB$1,0),0)</f>
        <v>19617999.999999996</v>
      </c>
      <c r="AD9" s="678">
        <f>VLOOKUP(年度マスタ!$K$4&amp;"_"&amp;年度マスタ!$K$9,データシート3!A:AB,MATCH("ea_"&amp;$Y9&amp;"_年間発電",データシート3!$A$1:$AB$1,0),0)/10^3</f>
        <v>57598307.704999983</v>
      </c>
      <c r="AE9" s="679">
        <f t="shared" si="0"/>
        <v>2073.5390773799995</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440</v>
      </c>
      <c r="K10" s="629">
        <f>VLOOKUP(年度マスタ!$K$4&amp;"_"&amp;K$5,データシート1!$A:$BT,MATCH("cb_"&amp;$G10,データシート1!$A$1:$BT$1,0),0)</f>
        <v>440</v>
      </c>
      <c r="L10" s="629">
        <f>VLOOKUP(年度マスタ!$K$4&amp;"_"&amp;L$5,データシート1!$A:$BT,MATCH("cb_"&amp;$G10,データシート1!$A$1:$BT$1,0),0)</f>
        <v>440</v>
      </c>
      <c r="M10" s="629">
        <f>VLOOKUP(年度マスタ!$K$4&amp;"_"&amp;M$5,データシート1!$A:$BT,MATCH("cb_"&amp;$G10,データシート1!$A$1:$BT$1,0),0)</f>
        <v>440</v>
      </c>
      <c r="N10" s="629">
        <f>VLOOKUP(年度マスタ!$K$4&amp;"_"&amp;N$5,データシート1!$A:$BT,MATCH("cb_"&amp;$G10,データシート1!$A$1:$BT$1,0),0)</f>
        <v>440</v>
      </c>
      <c r="O10" s="629">
        <f>VLOOKUP(年度マスタ!$K$4&amp;"_"&amp;O$5,データシート1!$A:$BT,MATCH("cb_"&amp;$G10,データシート1!$A$1:$BT$1,0),0)</f>
        <v>440</v>
      </c>
      <c r="P10" s="629">
        <f>VLOOKUP(年度マスタ!$K$4&amp;"_"&amp;P$5,データシート1!$A:$BT,MATCH("cb_"&amp;$G10,データシート1!$A$1:$BT$1,0),0)</f>
        <v>440</v>
      </c>
      <c r="Q10" s="629">
        <f>VLOOKUP(年度マスタ!$K$4&amp;"_"&amp;Q$5,データシート1!$A:$BT,MATCH("cb_"&amp;$G10,データシート1!$A$1:$BT$1,0),0)</f>
        <v>440</v>
      </c>
      <c r="R10" s="646">
        <f>VLOOKUP(年度マスタ!$K$4&amp;"_"&amp;R$5,データシート1!$A:$BT,MATCH("cb_"&amp;$G10,データシート1!$A$1:$BT$1,0),0)</f>
        <v>440</v>
      </c>
      <c r="S10" s="580"/>
      <c r="T10" s="200"/>
      <c r="U10" s="593"/>
      <c r="V10" s="205"/>
      <c r="W10" s="205"/>
      <c r="X10" s="205"/>
      <c r="Y10" s="206" t="s">
        <v>384</v>
      </c>
      <c r="Z10" s="218" t="s">
        <v>385</v>
      </c>
      <c r="AA10" s="218"/>
      <c r="AB10" s="218"/>
      <c r="AC10" s="678">
        <f>SUM(AC11:AC12)</f>
        <v>514551.00000000006</v>
      </c>
      <c r="AD10" s="678">
        <f>SUM(AD11:AD12)</f>
        <v>3249911.6889999993</v>
      </c>
      <c r="AE10" s="679">
        <f t="shared" si="0"/>
        <v>116.99682080399998</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51931.4</v>
      </c>
      <c r="K11" s="666">
        <f>VLOOKUP(年度マスタ!$K$4&amp;"_"&amp;K$5,データシート1!$A:$BT,MATCH("cb_"&amp;$G11,データシート1!$A$1:$BT$1,0),0)</f>
        <v>51931.4</v>
      </c>
      <c r="L11" s="666">
        <f>VLOOKUP(年度マスタ!$K$4&amp;"_"&amp;L$5,データシート1!$A:$BT,MATCH("cb_"&amp;$G11,データシート1!$A$1:$BT$1,0),0)</f>
        <v>88371.35</v>
      </c>
      <c r="M11" s="666">
        <f>VLOOKUP(年度マスタ!$K$4&amp;"_"&amp;M$5,データシート1!$A:$BT,MATCH("cb_"&amp;$G11,データシート1!$A$1:$BT$1,0),0)</f>
        <v>121870.17000000001</v>
      </c>
      <c r="N11" s="666">
        <f>VLOOKUP(年度マスタ!$K$4&amp;"_"&amp;N$5,データシート1!$A:$BT,MATCH("cb_"&amp;$G11,データシート1!$A$1:$BT$1,0),0)</f>
        <v>121924.387</v>
      </c>
      <c r="O11" s="666">
        <f>VLOOKUP(年度マスタ!$K$4&amp;"_"&amp;O$5,データシート1!$A:$BT,MATCH("cb_"&amp;$G11,データシート1!$A$1:$BT$1,0),0)</f>
        <v>121974.288</v>
      </c>
      <c r="P11" s="666">
        <f>VLOOKUP(年度マスタ!$K$4&amp;"_"&amp;P$5,データシート1!$A:$BT,MATCH("cb_"&amp;$G11,データシート1!$A$1:$BT$1,0),0)</f>
        <v>204074.288</v>
      </c>
      <c r="Q11" s="666">
        <f>VLOOKUP(年度マスタ!$K$4&amp;"_"&amp;Q$5,データシート1!$A:$BT,MATCH("cb_"&amp;$G11,データシート1!$A$1:$BT$1,0),0)</f>
        <v>318064.288</v>
      </c>
      <c r="R11" s="667">
        <f>VLOOKUP(年度マスタ!$K$4&amp;"_"&amp;R$5,データシート1!$A:$BT,MATCH("cb_"&amp;$G11,データシート1!$A$1:$BT$1,0),0)</f>
        <v>320251.18799999997</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514551.00000000006</v>
      </c>
      <c r="AD11" s="1082">
        <f>VLOOKUP(年度マスタ!$K$4&amp;"_"&amp;年度マスタ!$K$9,データシート3!A:AB,MATCH("ea_"&amp;$Y11&amp;"_年間発電",データシート3!$A$1:$AB$1,0),0)/10^3</f>
        <v>3249911.6889999993</v>
      </c>
      <c r="AE11" s="566">
        <f t="shared" si="0"/>
        <v>116.99682080399998</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1002719.0000000002</v>
      </c>
      <c r="K12" s="663">
        <f t="shared" ref="K12:Q12" si="1">SUM(K6:K11)</f>
        <v>1128228.3</v>
      </c>
      <c r="L12" s="663">
        <f t="shared" si="1"/>
        <v>1562551.85</v>
      </c>
      <c r="M12" s="663">
        <f t="shared" si="1"/>
        <v>1845856.2700000003</v>
      </c>
      <c r="N12" s="663">
        <f t="shared" si="1"/>
        <v>2161882.6870000008</v>
      </c>
      <c r="O12" s="663">
        <f t="shared" si="1"/>
        <v>2636028.0880000009</v>
      </c>
      <c r="P12" s="663">
        <f t="shared" si="1"/>
        <v>3023251.1879999689</v>
      </c>
      <c r="Q12" s="663">
        <f t="shared" si="1"/>
        <v>3479054.6879999703</v>
      </c>
      <c r="R12" s="664">
        <f t="shared" ref="R12" si="2">SUM(R6:R11)</f>
        <v>3732897.7879999788</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0</v>
      </c>
      <c r="AD12" s="1082">
        <f>VLOOKUP(年度マスタ!$K$4&amp;"_"&amp;年度マスタ!$K$9,データシート3!A:AB,MATCH("ea_"&amp;$Y12&amp;"_年間発電",データシート3!$A$1:$AB$1,0),0)/10^3</f>
        <v>0</v>
      </c>
      <c r="AE12" s="566">
        <f t="shared" si="0"/>
        <v>0</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334938</v>
      </c>
      <c r="AD13" s="678">
        <f>SUM(AD14:AD16)</f>
        <v>2314927.7089999998</v>
      </c>
      <c r="AE13" s="679">
        <f t="shared" si="0"/>
        <v>83.337397523999996</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312799</v>
      </c>
      <c r="AD14" s="1082">
        <f>VLOOKUP(年度マスタ!$K$4&amp;"_"&amp;年度マスタ!$K$9,データシート3!A:AB,MATCH("ea_"&amp;$Y14&amp;"_年間発電",データシート3!$A$1:$AB$1,0),0)/10^3</f>
        <v>2179166.4559999998</v>
      </c>
      <c r="AE14" s="566">
        <f t="shared" si="0"/>
        <v>78.449992416000001</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10340</v>
      </c>
      <c r="AD15" s="1082">
        <f>VLOOKUP(年度マスタ!$K$4&amp;"_"&amp;年度マスタ!$K$9,データシート3!A:AB,MATCH("ea_"&amp;$Y15&amp;"_年間発電",データシート3!$A$1:$AB$1,0),0)/10^3</f>
        <v>63414.446000000011</v>
      </c>
      <c r="AE15" s="566">
        <f t="shared" si="0"/>
        <v>2.2829200560000005</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11799</v>
      </c>
      <c r="AD16" s="1082">
        <f>VLOOKUP(年度マスタ!$K$4&amp;"_"&amp;年度マスタ!$K$9,データシート3!A:AB,MATCH("ea_"&amp;$Y16&amp;"_年間発電",データシート3!$A$1:$AB$1,0),0)/10^3</f>
        <v>72346.807000000001</v>
      </c>
      <c r="AE16" s="566">
        <f t="shared" si="0"/>
        <v>2.6044850519999998</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220.83194513999999</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1106.9476324299999</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206446.922628</v>
      </c>
      <c r="K19" s="627">
        <f>K6*別紙!$C5/100*別紙!$E5/10^3</f>
        <v>235214.15906400001</v>
      </c>
      <c r="L19" s="627">
        <f>L6*別紙!$C5/100*別紙!$E5/10^3</f>
        <v>257043.3817679997</v>
      </c>
      <c r="M19" s="627">
        <f>M6*別紙!$C5/100*別紙!$E5/10^3</f>
        <v>281151.03229200037</v>
      </c>
      <c r="N19" s="627">
        <f>N6*別紙!$C5/100*別紙!$E5/10^3</f>
        <v>301844.10139200062</v>
      </c>
      <c r="O19" s="627">
        <f>O6*別紙!$C5/100*別紙!$E5/10^3</f>
        <v>319835.34033600107</v>
      </c>
      <c r="P19" s="627">
        <f>P6*別紙!$C5/100*別紙!$E5/10^3</f>
        <v>337859.82260398817</v>
      </c>
      <c r="Q19" s="627">
        <f>Q6*別紙!$C5/100*別紙!$E5/10^3</f>
        <v>360567.77317198156</v>
      </c>
      <c r="R19" s="651">
        <f>R6*別紙!$C5/100*別紙!$E5/10^3</f>
        <v>381039.66015597363</v>
      </c>
      <c r="S19" s="584"/>
      <c r="T19" s="201"/>
      <c r="U19" s="600"/>
      <c r="W19" s="211"/>
      <c r="X19" s="211"/>
      <c r="Y19" s="183"/>
      <c r="Z19" s="640" t="s">
        <v>390</v>
      </c>
      <c r="AA19" s="683"/>
      <c r="AB19" s="684"/>
      <c r="AC19" s="685">
        <f>SUM($AC$6,$AC$9,$AC$10,$AC$13)</f>
        <v>61359385.999999985</v>
      </c>
      <c r="AD19" s="685">
        <f>SUM($AD$6,$AD$9,$AD$10,$AD$13)</f>
        <v>115790116.93399999</v>
      </c>
      <c r="AE19" s="686">
        <f>SUM($AE$6,$AE$9,$AE$10,$AE$13,$AE$17,$AE$18)</f>
        <v>5496.2237871939997</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785404.88767200033</v>
      </c>
      <c r="K20" s="629">
        <f>K7*別紙!$C6/100*別紙!$E6/10^3</f>
        <v>919631.56184400001</v>
      </c>
      <c r="L20" s="629">
        <f>L7*別紙!$C6/100*別紙!$E6/10^3</f>
        <v>1409286.3612599999</v>
      </c>
      <c r="M20" s="629">
        <f>M7*別紙!$C6/100*別紙!$E6/10^3</f>
        <v>1713020.4966000002</v>
      </c>
      <c r="N20" s="629">
        <f>N7*別紙!$C6/100*別紙!$E6/10^3</f>
        <v>2095659.6469080003</v>
      </c>
      <c r="O20" s="629">
        <f>O7*別紙!$C6/100*別紙!$E6/10^3</f>
        <v>2679003.0238800002</v>
      </c>
      <c r="P20" s="629">
        <f>P7*別紙!$C6/100*別紙!$E6/10^3</f>
        <v>3059634.2245079703</v>
      </c>
      <c r="Q20" s="629">
        <f>Q7*別紙!$C6/100*別紙!$E6/10^3</f>
        <v>3480800.2148519806</v>
      </c>
      <c r="R20" s="646">
        <f>R7*別紙!$C6/100*別紙!$E6/10^3</f>
        <v>3723854.7193320007</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347075.40480000002</v>
      </c>
      <c r="K21" s="629">
        <f>K8*別紙!$C7/100*別紙!$E7/10^3</f>
        <v>347215.095264</v>
      </c>
      <c r="L21" s="629">
        <f>L8*別紙!$C7/100*別紙!$E7/10^3</f>
        <v>367805.42620799999</v>
      </c>
      <c r="M21" s="629">
        <f>M8*別紙!$C7/100*別紙!$E7/10^3</f>
        <v>367763.93184000003</v>
      </c>
      <c r="N21" s="629">
        <f>N8*別紙!$C7/100*別紙!$E7/10^3</f>
        <v>367805.42620799999</v>
      </c>
      <c r="O21" s="629">
        <f>O8*別紙!$C7/100*別紙!$E7/10^3</f>
        <v>381925.67721600004</v>
      </c>
      <c r="P21" s="629">
        <f>P8*別紙!$C7/100*別紙!$E7/10^3</f>
        <v>382010.40393600002</v>
      </c>
      <c r="Q21" s="629">
        <f>Q8*別紙!$C7/100*別紙!$E7/10^3</f>
        <v>382010.40393600002</v>
      </c>
      <c r="R21" s="646">
        <f>R8*別紙!$C7/100*別紙!$E7/10^3</f>
        <v>487201.88553600007</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130367.196</v>
      </c>
      <c r="K22" s="629">
        <f>K9*別紙!$C8/100*別紙!$E8/10^3</f>
        <v>130367.196</v>
      </c>
      <c r="L22" s="629">
        <f>L9*別紙!$C8/100*別紙!$E8/10^3</f>
        <v>130577.436</v>
      </c>
      <c r="M22" s="629">
        <f>M9*別紙!$C8/100*別紙!$E8/10^3</f>
        <v>131184.50399999999</v>
      </c>
      <c r="N22" s="629">
        <f>N9*別紙!$C8/100*別紙!$E8/10^3</f>
        <v>180786.9528</v>
      </c>
      <c r="O22" s="629">
        <f>O9*別紙!$C8/100*別紙!$E8/10^3</f>
        <v>241756.55279999998</v>
      </c>
      <c r="P22" s="629">
        <f>P9*別紙!$C8/100*別紙!$E8/10^3</f>
        <v>253897.38720000003</v>
      </c>
      <c r="Q22" s="629">
        <f>Q9*別紙!$C8/100*別紙!$E8/10^3</f>
        <v>277511.0184</v>
      </c>
      <c r="R22" s="646">
        <f>R9*別紙!$C8/100*別紙!$E8/10^3</f>
        <v>290283.09839999996</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3083.52</v>
      </c>
      <c r="K23" s="629">
        <f>K10*別紙!$C9/100*別紙!$E9/10^3</f>
        <v>3083.52</v>
      </c>
      <c r="L23" s="629">
        <f>L10*別紙!$C9/100*別紙!$E9/10^3</f>
        <v>3083.52</v>
      </c>
      <c r="M23" s="629">
        <f>M10*別紙!$C9/100*別紙!$E9/10^3</f>
        <v>3083.52</v>
      </c>
      <c r="N23" s="629">
        <f>N10*別紙!$C9/100*別紙!$E9/10^3</f>
        <v>3083.52</v>
      </c>
      <c r="O23" s="629">
        <f>O10*別紙!$C9/100*別紙!$E9/10^3</f>
        <v>3083.52</v>
      </c>
      <c r="P23" s="629">
        <f>P10*別紙!$C9/100*別紙!$E9/10^3</f>
        <v>3083.52</v>
      </c>
      <c r="Q23" s="629">
        <f>Q10*別紙!$C9/100*別紙!$E9/10^3</f>
        <v>3083.52</v>
      </c>
      <c r="R23" s="646">
        <f>R10*別紙!$C9/100*別紙!$E9/10^3</f>
        <v>3083.52</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363935.25120000006</v>
      </c>
      <c r="K24" s="666">
        <f>K11*別紙!$C10/100*別紙!$E10/10^3</f>
        <v>363935.25120000006</v>
      </c>
      <c r="L24" s="666">
        <f>L11*別紙!$C10/100*別紙!$E10/10^3</f>
        <v>619306.42080000008</v>
      </c>
      <c r="M24" s="666">
        <f>M11*別紙!$C10/100*別紙!$E10/10^3</f>
        <v>854066.15136000013</v>
      </c>
      <c r="N24" s="666">
        <f>N11*別紙!$C10/100*別紙!$E10/10^3</f>
        <v>854446.10409600008</v>
      </c>
      <c r="O24" s="666">
        <f>O11*別紙!$C10/100*別紙!$E10/10^3</f>
        <v>854795.81030400004</v>
      </c>
      <c r="P24" s="666">
        <f>P11*別紙!$C10/100*別紙!$E10/10^3</f>
        <v>1430152.6103039999</v>
      </c>
      <c r="Q24" s="666">
        <f>Q11*別紙!$C10/100*別紙!$E10/10^3</f>
        <v>2228994.5303039998</v>
      </c>
      <c r="R24" s="667">
        <f>R11*別紙!$C10/100*別紙!$E10/10^3</f>
        <v>2244320.3255040003</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1836313.1823000005</v>
      </c>
      <c r="K25" s="669">
        <f t="shared" si="3"/>
        <v>1999446.7833720001</v>
      </c>
      <c r="L25" s="669">
        <f t="shared" si="3"/>
        <v>2787102.5460359994</v>
      </c>
      <c r="M25" s="669">
        <f t="shared" si="3"/>
        <v>3350269.6360920011</v>
      </c>
      <c r="N25" s="669">
        <f t="shared" si="3"/>
        <v>3803625.7514040014</v>
      </c>
      <c r="O25" s="669">
        <f t="shared" si="3"/>
        <v>4480399.9245360009</v>
      </c>
      <c r="P25" s="669">
        <f t="shared" si="3"/>
        <v>5466637.968551958</v>
      </c>
      <c r="Q25" s="669">
        <f t="shared" si="3"/>
        <v>6732967.4606639612</v>
      </c>
      <c r="R25" s="670">
        <f t="shared" ref="R25" si="4">SUM(R19:R24)</f>
        <v>7129783.2089279741</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13597749.702183807</v>
      </c>
      <c r="K26" s="1052">
        <f>(VLOOKUP(年度マスタ!$K$4&amp;"_"&amp;K$18,データシート1!$A:$BT,MATCH("da_合計",データシート1!$A$1:$BT$1,0),0))/10^3</f>
        <v>12819991.427060148</v>
      </c>
      <c r="L26" s="1052">
        <f>(VLOOKUP(年度マスタ!$K$4&amp;"_"&amp;L$18,データシート1!$A:$BT,MATCH("da_合計",データシート1!$A$1:$BT$1,0),0))/10^3</f>
        <v>13296166.883206561</v>
      </c>
      <c r="M26" s="1052">
        <f>(VLOOKUP(年度マスタ!$K$4&amp;"_"&amp;M$18,データシート1!$A:$BT,MATCH("da_合計",データシート1!$A$1:$BT$1,0),0))/10^3</f>
        <v>13076444.547740493</v>
      </c>
      <c r="N26" s="1052">
        <f>(VLOOKUP(年度マスタ!$K$4&amp;"_"&amp;N$18,データシート1!$A:$BT,MATCH("da_合計",データシート1!$A$1:$BT$1,0),0))/10^3</f>
        <v>13628382.426041152</v>
      </c>
      <c r="O26" s="1052">
        <f>(VLOOKUP(年度マスタ!$K$4&amp;"_"&amp;O$18,データシート1!$A:$BT,MATCH("da_合計",データシート1!$A$1:$BT$1,0),0))/10^3</f>
        <v>12389009.999440849</v>
      </c>
      <c r="P26" s="1052">
        <f>(VLOOKUP(年度マスタ!$K$4&amp;"_"&amp;P$18,データシート1!$A:$BT,MATCH("da_合計",データシート1!$A$1:$BT$1,0),0))/10^3</f>
        <v>13152221.30143545</v>
      </c>
      <c r="Q26" s="1052">
        <f>(VLOOKUP(年度マスタ!$K$4&amp;"_"&amp;Q$18,データシート1!$A:$BT,MATCH("da_合計",データシート1!$A$1:$BT$1,0),0))/10^3</f>
        <v>12163760.095080284</v>
      </c>
      <c r="R26" s="1050">
        <f>Q26</f>
        <v>12163760.095080284</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0.13504537313295945</v>
      </c>
      <c r="K27" s="850">
        <f t="shared" ref="K27:P27" si="5">K25/K26</f>
        <v>0.15596319192161182</v>
      </c>
      <c r="L27" s="850">
        <f t="shared" si="5"/>
        <v>0.20961699492176122</v>
      </c>
      <c r="M27" s="850">
        <f t="shared" si="5"/>
        <v>0.25620646528653701</v>
      </c>
      <c r="N27" s="850">
        <f t="shared" si="5"/>
        <v>0.2790959067993295</v>
      </c>
      <c r="O27" s="850">
        <f t="shared" si="5"/>
        <v>0.3616430953513004</v>
      </c>
      <c r="P27" s="850">
        <f t="shared" si="5"/>
        <v>0.41564370331537243</v>
      </c>
      <c r="Q27" s="850">
        <f>Q25/Q26</f>
        <v>0.55352682131466535</v>
      </c>
      <c r="R27" s="851">
        <f>R25/R26</f>
        <v>0.58614960778547942</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0.58614960778547942</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9.5192700307228257</v>
      </c>
      <c r="AA52" s="183"/>
      <c r="AB52" s="690" t="s">
        <v>414</v>
      </c>
      <c r="AC52" s="691">
        <f>$AD6</f>
        <v>52626969.831</v>
      </c>
      <c r="AD52" s="692">
        <f>R19+R20</f>
        <v>4104894.3794879746</v>
      </c>
      <c r="AE52" s="693">
        <f t="shared" ref="AE52:AE54" si="6">IFERROR(AD52/AC52,"-")</f>
        <v>7.7999823905308338E-2</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余剰量[MWh/年]</v>
      </c>
      <c r="X53" s="698" t="s">
        <v>434</v>
      </c>
      <c r="Y53" s="1128">
        <f>IF($AD$19&lt;$R$26,(-1)*($AD$19-$R$26),$AD$19-$R$26)</f>
        <v>103626356.8389197</v>
      </c>
      <c r="Z53" s="1129"/>
      <c r="AA53" s="183"/>
      <c r="AB53" s="690" t="s">
        <v>378</v>
      </c>
      <c r="AC53" s="691">
        <f>$AD9</f>
        <v>57598307.704999983</v>
      </c>
      <c r="AD53" s="692">
        <f>R21</f>
        <v>487201.88553600007</v>
      </c>
      <c r="AE53" s="693">
        <f t="shared" si="6"/>
        <v>8.4586145834577558E-3</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3249911.6889999993</v>
      </c>
      <c r="AD54" s="691">
        <f>R22</f>
        <v>290283.09839999996</v>
      </c>
      <c r="AE54" s="693">
        <f t="shared" si="6"/>
        <v>8.9320303497022205E-2</v>
      </c>
      <c r="AF54" s="485"/>
      <c r="AG54" s="44"/>
      <c r="AH54" s="433"/>
      <c r="AI54" s="455" t="s">
        <v>441</v>
      </c>
      <c r="AJ54" s="456">
        <f>VLOOKUP(年度マスタ!$K$4&amp;"_"&amp;AJ$53,データシート1!$A$1:$BT$2000,MATCH("ca_太陽光発電（10kW未満）",データシート1!$A$1:$BT$1,0),0)</f>
        <v>40125</v>
      </c>
      <c r="AK54" s="456">
        <f>VLOOKUP(年度マスタ!$K$4&amp;"_"&amp;AK$53,データシート1!$A$1:$BT$2000,MATCH("ca_太陽光発電（10kW未満）",データシート1!$A$1:$BT$1,0),0)</f>
        <v>44827</v>
      </c>
      <c r="AL54" s="456">
        <f>VLOOKUP(年度マスタ!$K$4&amp;"_"&amp;AL$53,データシート1!$A$1:$BT$2000,MATCH("ca_太陽光発電（10kW未満）",データシート1!$A$1:$BT$1,0),0)</f>
        <v>48300</v>
      </c>
      <c r="AM54" s="456">
        <f>VLOOKUP(年度マスタ!$K$4&amp;"_"&amp;AM$53,データシート1!$A$1:$BT$2000,MATCH("ca_太陽光発電（10kW未満）",データシート1!$A$1:$BT$1,0),0)</f>
        <v>52222</v>
      </c>
      <c r="AN54" s="456">
        <f>VLOOKUP(年度マスタ!$K$4&amp;"_"&amp;AN$53,データシート1!$A$1:$BT$2000,MATCH("ca_太陽光発電（10kW未満）",データシート1!$A$1:$BT$1,0),0)</f>
        <v>55614</v>
      </c>
      <c r="AO54" s="456">
        <f>VLOOKUP(年度マスタ!$K$4&amp;"_"&amp;AO$53,データシート1!$A$1:$BT$2000,MATCH("ca_太陽光発電（10kW未満）",データシート1!$A$1:$BT$1,0),0)</f>
        <v>58375</v>
      </c>
      <c r="AP54" s="456">
        <f>VLOOKUP(年度マスタ!$K$4&amp;"_"&amp;AP$53,データシート1!$A$1:$BT$2000,MATCH("ca_太陽光発電（10kW未満）",データシート1!$A$1:$BT$1,0),0)</f>
        <v>61025</v>
      </c>
      <c r="AQ54" s="456">
        <f>VLOOKUP(年度マスタ!$K$4&amp;"_"&amp;AQ$53,データシート1!$A$1:$BT$2000,MATCH("ca_太陽光発電（10kW未満）",データシート1!$A$1:$BT$1,0),0)</f>
        <v>64074</v>
      </c>
      <c r="AR54" s="456">
        <f>VLOOKUP(年度マスタ!$K$4&amp;"_"&amp;AR$53,データシート1!$A$1:$BT$2000,MATCH("ca_太陽光発電（10kW未満）",データシート1!$A$1:$BT$1,0),0)</f>
        <v>67062</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2314927.7089999998</v>
      </c>
      <c r="AD55" s="691">
        <f>R23</f>
        <v>3083.52</v>
      </c>
      <c r="AE55" s="693">
        <f>IFERROR(AD55/AC55,"-")</f>
        <v>1.332015677211802E-3</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福島県</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福島県</v>
      </c>
      <c r="AY12" s="24" t="str">
        <f>年度マスタ!$J4</f>
        <v>福島県</v>
      </c>
      <c r="AZ12" s="24" t="str">
        <f>年度マスタ!$K4</f>
        <v>07</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福島県</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福島県</v>
      </c>
      <c r="AY4" s="1037" t="str">
        <f>年度マスタ!$J4</f>
        <v>福島県</v>
      </c>
      <c r="AZ4" s="1037" t="str">
        <f>年度マスタ!$K4</f>
        <v>07</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07421</v>
      </c>
      <c r="AY72" s="19" t="str">
        <f>IF(IFERROR(比較地域マスタ!$AE7,"")=0,"",IFERROR(比較地域マスタ!$AE7,""))</f>
        <v>会津坂下町</v>
      </c>
      <c r="AZ72" s="17"/>
      <c r="BA72" s="23">
        <v>1</v>
      </c>
      <c r="BB72" s="23">
        <v>1</v>
      </c>
      <c r="BC72" s="19" t="str">
        <f>AX72</f>
        <v>07421</v>
      </c>
      <c r="BD72" s="19" t="str">
        <f>AY72</f>
        <v>会津坂下町</v>
      </c>
      <c r="BE72" s="35">
        <f>VLOOKUP(BC72&amp;"_"&amp;$AZ$9,データシート3!A:AB,MATCH("ea_"&amp;"太陽光（建物系）"&amp;"_年間発電",データシート3!$A$1:$AB$1,0),0)/10^3+VLOOKUP(BC72&amp;"_"&amp;$AZ$9,データシート3!A:AB,MATCH("ea_"&amp;"太陽光（土地系）"&amp;"_年間発電",データシート3!$A$1:$AB$1,0),0)/10^3</f>
        <v>871523.25799999991</v>
      </c>
      <c r="BF72" s="35">
        <f>VLOOKUP(BC72&amp;"_"&amp;$AZ$9,データシート3!A:AB,MATCH("ea_"&amp;"風力（陸上）"&amp;"_年間発電",データシート3!$A$1:$AB$1,0),0)/10^3</f>
        <v>250740.97</v>
      </c>
      <c r="BG72" s="35">
        <f>VLOOKUP(BC72&amp;"_"&amp;$AZ$9,データシート3!A:AB,MATCH("ea_"&amp;"中小水（河川）"&amp;"_年間発電",データシート3!$A$1:$AB$1,0),0)/10^3+VLOOKUP(BC72&amp;"_"&amp;$AZ$9,データシート3!A:AB,MATCH("ea_"&amp;"中小水（農業用水路）"&amp;"_年間発電",データシート3!$A$1:$AB$1,0),0)/10^3</f>
        <v>1390.588</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5">
        <f>SUM(BE72:BH72)</f>
        <v>1124263.8459999999</v>
      </c>
      <c r="BJ72" s="35">
        <f>(VLOOKUP($BC72&amp;"_"&amp;$AZ$8,データシート3!$A:$AN,MATCH("da_合計",データシート3!$A$1:$AN$1,0),0))/10^3</f>
        <v>72123.320925203414</v>
      </c>
      <c r="BK72" s="35">
        <f t="shared" ref="BK72:BK103" si="21">BI72-BJ72</f>
        <v>1052140.5250747965</v>
      </c>
      <c r="BL72" s="35">
        <f t="shared" ref="BL72:BL103" si="22">IF(BK72&gt;0,0,BK72)</f>
        <v>0</v>
      </c>
      <c r="BM72" s="35">
        <f t="shared" ref="BM72:BM103" si="23">IF(BK72&gt;0,BK72,0)</f>
        <v>1052140.5250747965</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07447</v>
      </c>
      <c r="AY73" s="19" t="str">
        <f>IF(IFERROR(比較地域マスタ!$AE8,"")=0,"",IFERROR(比較地域マスタ!$AE8,""))</f>
        <v>会津美里町</v>
      </c>
      <c r="AZ73" s="17"/>
      <c r="BA73" s="23">
        <v>2</v>
      </c>
      <c r="BB73" s="23">
        <v>1</v>
      </c>
      <c r="BC73" s="19" t="str">
        <f t="shared" ref="BC73:BC136" si="24">AX73</f>
        <v>07447</v>
      </c>
      <c r="BD73" s="19" t="str">
        <f t="shared" ref="BD73:BD136" si="25">AY73</f>
        <v>会津美里町</v>
      </c>
      <c r="BE73" s="35">
        <f>VLOOKUP(BC73&amp;"_"&amp;$AZ$9,データシート3!A:AB,MATCH("ea_"&amp;"太陽光（建物系）"&amp;"_年間発電",データシート3!$A$1:$AB$1,0),0)/10^3+VLOOKUP(BC73&amp;"_"&amp;$AZ$9,データシート3!A:AB,MATCH("ea_"&amp;"太陽光（土地系）"&amp;"_年間発電",データシート3!$A$1:$AB$1,0),0)/10^3</f>
        <v>1515312.477</v>
      </c>
      <c r="BF73" s="35">
        <f>VLOOKUP(BC73&amp;"_"&amp;$AZ$9,データシート3!A:AB,MATCH("ea_"&amp;"風力（陸上）"&amp;"_年間発電",データシート3!$A$1:$AB$1,0),0)/10^3</f>
        <v>1314856.2690000001</v>
      </c>
      <c r="BG73" s="35">
        <f>VLOOKUP(BC73&amp;"_"&amp;$AZ$9,データシート3!A:AB,MATCH("ea_"&amp;"中小水（河川）"&amp;"_年間発電",データシート3!$A$1:$AB$1,0),0)/10^3+VLOOKUP(BC73&amp;"_"&amp;$AZ$9,データシート3!A:AB,MATCH("ea_"&amp;"中小水（農業用水路）"&amp;"_年間発電",データシート3!$A$1:$AB$1,0),0)/10^3</f>
        <v>52952.040000000008</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5">
        <f t="shared" ref="BI73:BI136" si="26">SUM(BE73:BH73)</f>
        <v>2885292.0040000002</v>
      </c>
      <c r="BJ73" s="35">
        <f>(VLOOKUP($BC73&amp;"_"&amp;$AZ$8,データシート3!$A:$AN,MATCH("da_合計",データシート3!$A$1:$AN$1,0),0))/10^3</f>
        <v>75597.030337899894</v>
      </c>
      <c r="BK73" s="35">
        <f t="shared" si="21"/>
        <v>2809694.9736621003</v>
      </c>
      <c r="BL73" s="35">
        <f t="shared" si="22"/>
        <v>0</v>
      </c>
      <c r="BM73" s="35">
        <f t="shared" si="23"/>
        <v>2809694.9736621003</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07202</v>
      </c>
      <c r="AY74" s="19" t="str">
        <f>IF(IFERROR(比較地域マスタ!$AE9,"")=0,"",IFERROR(比較地域マスタ!$AE9,""))</f>
        <v>会津若松市</v>
      </c>
      <c r="AZ74" s="17"/>
      <c r="BA74" s="23">
        <v>3</v>
      </c>
      <c r="BB74" s="23">
        <v>1</v>
      </c>
      <c r="BC74" s="19" t="str">
        <f t="shared" si="24"/>
        <v>07202</v>
      </c>
      <c r="BD74" s="19" t="str">
        <f t="shared" si="25"/>
        <v>会津若松市</v>
      </c>
      <c r="BE74" s="35">
        <f>VLOOKUP(BC74&amp;"_"&amp;$AZ$9,データシート3!A:AB,MATCH("ea_"&amp;"太陽光（建物系）"&amp;"_年間発電",データシート3!$A$1:$AB$1,0),0)/10^3+VLOOKUP(BC74&amp;"_"&amp;$AZ$9,データシート3!A:AB,MATCH("ea_"&amp;"太陽光（土地系）"&amp;"_年間発電",データシート3!$A$1:$AB$1,0),0)/10^3</f>
        <v>2208155.1140000001</v>
      </c>
      <c r="BF74" s="35">
        <f>VLOOKUP(BC74&amp;"_"&amp;$AZ$9,データシート3!A:AB,MATCH("ea_"&amp;"風力（陸上）"&amp;"_年間発電",データシート3!$A$1:$AB$1,0),0)/10^3</f>
        <v>1915708.9509999997</v>
      </c>
      <c r="BG74" s="35">
        <f>VLOOKUP(BC74&amp;"_"&amp;$AZ$9,データシート3!A:AB,MATCH("ea_"&amp;"中小水（河川）"&amp;"_年間発電",データシート3!$A$1:$AB$1,0),0)/10^3+VLOOKUP(BC74&amp;"_"&amp;$AZ$9,データシート3!A:AB,MATCH("ea_"&amp;"中小水（農業用水路）"&amp;"_年間発電",データシート3!$A$1:$AB$1,0),0)/10^3</f>
        <v>37146.110999999997</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5">
        <f t="shared" si="26"/>
        <v>4161448.2459999993</v>
      </c>
      <c r="BJ74" s="35">
        <f>(VLOOKUP($BC74&amp;"_"&amp;$AZ$8,データシート3!$A:$AN,MATCH("da_合計",データシート3!$A$1:$AN$1,0),0))/10^3</f>
        <v>779198.44130007061</v>
      </c>
      <c r="BK74" s="35">
        <f t="shared" si="21"/>
        <v>3382249.8046999285</v>
      </c>
      <c r="BL74" s="35">
        <f t="shared" si="22"/>
        <v>0</v>
      </c>
      <c r="BM74" s="35">
        <f t="shared" si="23"/>
        <v>3382249.8046999285</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07504</v>
      </c>
      <c r="AY75" s="19" t="str">
        <f>IF(IFERROR(比較地域マスタ!$AE10,"")=0,"",IFERROR(比較地域マスタ!$AE10,""))</f>
        <v>浅川町</v>
      </c>
      <c r="AZ75" s="17"/>
      <c r="BA75" s="23">
        <v>4</v>
      </c>
      <c r="BB75" s="23">
        <v>1</v>
      </c>
      <c r="BC75" s="19" t="str">
        <f t="shared" si="24"/>
        <v>07504</v>
      </c>
      <c r="BD75" s="19" t="str">
        <f t="shared" si="25"/>
        <v>浅川町</v>
      </c>
      <c r="BE75" s="35">
        <f>VLOOKUP(BC75&amp;"_"&amp;$AZ$9,データシート3!A:AB,MATCH("ea_"&amp;"太陽光（建物系）"&amp;"_年間発電",データシート3!$A$1:$AB$1,0),0)/10^3+VLOOKUP(BC75&amp;"_"&amp;$AZ$9,データシート3!A:AB,MATCH("ea_"&amp;"太陽光（土地系）"&amp;"_年間発電",データシート3!$A$1:$AB$1,0),0)/10^3</f>
        <v>304059.03399999999</v>
      </c>
      <c r="BF75" s="35">
        <f>VLOOKUP(BC75&amp;"_"&amp;$AZ$9,データシート3!A:AB,MATCH("ea_"&amp;"風力（陸上）"&amp;"_年間発電",データシート3!$A$1:$AB$1,0),0)/10^3</f>
        <v>0</v>
      </c>
      <c r="BG75" s="35">
        <f>VLOOKUP(BC75&amp;"_"&amp;$AZ$9,データシート3!A:AB,MATCH("ea_"&amp;"中小水（河川）"&amp;"_年間発電",データシート3!$A$1:$AB$1,0),0)/10^3+VLOOKUP(BC75&amp;"_"&amp;$AZ$9,データシート3!A:AB,MATCH("ea_"&amp;"中小水（農業用水路）"&amp;"_年間発電",データシート3!$A$1:$AB$1,0),0)/10^3</f>
        <v>0</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5">
        <f t="shared" si="26"/>
        <v>304059.03399999999</v>
      </c>
      <c r="BJ75" s="35">
        <f>(VLOOKUP($BC75&amp;"_"&amp;$AZ$8,データシート3!$A:$AN,MATCH("da_合計",データシート3!$A$1:$AN$1,0),0))/10^3</f>
        <v>32234.802958346718</v>
      </c>
      <c r="BK75" s="35">
        <f t="shared" si="21"/>
        <v>271824.23104165326</v>
      </c>
      <c r="BL75" s="35">
        <f t="shared" si="22"/>
        <v>0</v>
      </c>
      <c r="BM75" s="35">
        <f t="shared" si="23"/>
        <v>271824.23104165326</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07564</v>
      </c>
      <c r="AY76" s="19" t="str">
        <f>IF(IFERROR(比較地域マスタ!$AE11,"")=0,"",IFERROR(比較地域マスタ!$AE11,""))</f>
        <v>飯舘村</v>
      </c>
      <c r="AZ76" s="17"/>
      <c r="BA76" s="23">
        <v>5</v>
      </c>
      <c r="BB76" s="23">
        <v>1</v>
      </c>
      <c r="BC76" s="19" t="str">
        <f t="shared" si="24"/>
        <v>07564</v>
      </c>
      <c r="BD76" s="19" t="str">
        <f t="shared" si="25"/>
        <v>飯舘村</v>
      </c>
      <c r="BE76" s="35">
        <f>VLOOKUP(BC76&amp;"_"&amp;$AZ$9,データシート3!A:AB,MATCH("ea_"&amp;"太陽光（建物系）"&amp;"_年間発電",データシート3!$A$1:$AB$1,0),0)/10^3+VLOOKUP(BC76&amp;"_"&amp;$AZ$9,データシート3!A:AB,MATCH("ea_"&amp;"太陽光（土地系）"&amp;"_年間発電",データシート3!$A$1:$AB$1,0),0)/10^3</f>
        <v>487044.49400000001</v>
      </c>
      <c r="BF76" s="35">
        <f>VLOOKUP(BC76&amp;"_"&amp;$AZ$9,データシート3!A:AB,MATCH("ea_"&amp;"風力（陸上）"&amp;"_年間発電",データシート3!$A$1:$AB$1,0),0)/10^3</f>
        <v>4363703.0089999996</v>
      </c>
      <c r="BG76" s="35">
        <f>VLOOKUP(BC76&amp;"_"&amp;$AZ$9,データシート3!A:AB,MATCH("ea_"&amp;"中小水（河川）"&amp;"_年間発電",データシート3!$A$1:$AB$1,0),0)/10^3+VLOOKUP(BC76&amp;"_"&amp;$AZ$9,データシート3!A:AB,MATCH("ea_"&amp;"中小水（農業用水路）"&amp;"_年間発電",データシート3!$A$1:$AB$1,0),0)/10^3</f>
        <v>9854.0390000000007</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5">
        <f t="shared" si="26"/>
        <v>4860601.5419999994</v>
      </c>
      <c r="BJ76" s="35">
        <f>(VLOOKUP($BC76&amp;"_"&amp;$AZ$8,データシート3!$A:$AN,MATCH("da_合計",データシート3!$A$1:$AN$1,0),0))/10^3</f>
        <v>15424.936072502762</v>
      </c>
      <c r="BK76" s="35">
        <f t="shared" si="21"/>
        <v>4845176.6059274962</v>
      </c>
      <c r="BL76" s="35">
        <f t="shared" si="22"/>
        <v>0</v>
      </c>
      <c r="BM76" s="35">
        <f t="shared" si="23"/>
        <v>4845176.6059274962</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07501</v>
      </c>
      <c r="AY77" s="19" t="str">
        <f>IF(IFERROR(比較地域マスタ!$AE12,"")=0,"",IFERROR(比較地域マスタ!$AE12,""))</f>
        <v>石川町</v>
      </c>
      <c r="AZ77" s="17"/>
      <c r="BA77" s="23">
        <v>6</v>
      </c>
      <c r="BB77" s="23">
        <v>1</v>
      </c>
      <c r="BC77" s="19" t="str">
        <f t="shared" si="24"/>
        <v>07501</v>
      </c>
      <c r="BD77" s="19" t="str">
        <f t="shared" si="25"/>
        <v>石川町</v>
      </c>
      <c r="BE77" s="35">
        <f>VLOOKUP(BC77&amp;"_"&amp;$AZ$9,データシート3!A:AB,MATCH("ea_"&amp;"太陽光（建物系）"&amp;"_年間発電",データシート3!$A$1:$AB$1,0),0)/10^3+VLOOKUP(BC77&amp;"_"&amp;$AZ$9,データシート3!A:AB,MATCH("ea_"&amp;"太陽光（土地系）"&amp;"_年間発電",データシート3!$A$1:$AB$1,0),0)/10^3</f>
        <v>741085.946</v>
      </c>
      <c r="BF77" s="35">
        <f>VLOOKUP(BC77&amp;"_"&amp;$AZ$9,データシート3!A:AB,MATCH("ea_"&amp;"風力（陸上）"&amp;"_年間発電",データシート3!$A$1:$AB$1,0),0)/10^3</f>
        <v>1273.144</v>
      </c>
      <c r="BG77" s="35">
        <f>VLOOKUP(BC77&amp;"_"&amp;$AZ$9,データシート3!A:AB,MATCH("ea_"&amp;"中小水（河川）"&amp;"_年間発電",データシート3!$A$1:$AB$1,0),0)/10^3+VLOOKUP(BC77&amp;"_"&amp;$AZ$9,データシート3!A:AB,MATCH("ea_"&amp;"中小水（農業用水路）"&amp;"_年間発電",データシート3!$A$1:$AB$1,0),0)/10^3</f>
        <v>26807.991999999998</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5">
        <f t="shared" si="26"/>
        <v>769167.08199999994</v>
      </c>
      <c r="BJ77" s="35">
        <f>(VLOOKUP($BC77&amp;"_"&amp;$AZ$8,データシート3!$A:$AN,MATCH("da_合計",データシート3!$A$1:$AN$1,0),0))/10^3</f>
        <v>74544.469221437772</v>
      </c>
      <c r="BK77" s="35">
        <f t="shared" si="21"/>
        <v>694622.61277856212</v>
      </c>
      <c r="BL77" s="35">
        <f t="shared" si="22"/>
        <v>0</v>
      </c>
      <c r="BM77" s="35">
        <f t="shared" si="23"/>
        <v>694622.61277856212</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07464</v>
      </c>
      <c r="AY78" s="19" t="str">
        <f>IF(IFERROR(比較地域マスタ!$AE13,"")=0,"",IFERROR(比較地域マスタ!$AE13,""))</f>
        <v>泉崎村</v>
      </c>
      <c r="AZ78" s="17"/>
      <c r="BA78" s="23">
        <v>7</v>
      </c>
      <c r="BB78" s="23">
        <v>1</v>
      </c>
      <c r="BC78" s="19" t="str">
        <f t="shared" si="24"/>
        <v>07464</v>
      </c>
      <c r="BD78" s="19" t="str">
        <f t="shared" si="25"/>
        <v>泉崎村</v>
      </c>
      <c r="BE78" s="35">
        <f>VLOOKUP(BC78&amp;"_"&amp;$AZ$9,データシート3!A:AB,MATCH("ea_"&amp;"太陽光（建物系）"&amp;"_年間発電",データシート3!$A$1:$AB$1,0),0)/10^3+VLOOKUP(BC78&amp;"_"&amp;$AZ$9,データシート3!A:AB,MATCH("ea_"&amp;"太陽光（土地系）"&amp;"_年間発電",データシート3!$A$1:$AB$1,0),0)/10^3</f>
        <v>493982.38500000001</v>
      </c>
      <c r="BF78" s="35">
        <f>VLOOKUP(BC78&amp;"_"&amp;$AZ$9,データシート3!A:AB,MATCH("ea_"&amp;"風力（陸上）"&amp;"_年間発電",データシート3!$A$1:$AB$1,0),0)/10^3</f>
        <v>33119.233</v>
      </c>
      <c r="BG78" s="35">
        <f>VLOOKUP(BC78&amp;"_"&amp;$AZ$9,データシート3!A:AB,MATCH("ea_"&amp;"中小水（河川）"&amp;"_年間発電",データシート3!$A$1:$AB$1,0),0)/10^3+VLOOKUP(BC78&amp;"_"&amp;$AZ$9,データシート3!A:AB,MATCH("ea_"&amp;"中小水（農業用水路）"&amp;"_年間発電",データシート3!$A$1:$AB$1,0),0)/10^3</f>
        <v>0</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5">
        <f t="shared" si="26"/>
        <v>527101.61800000002</v>
      </c>
      <c r="BJ78" s="35">
        <f>(VLOOKUP($BC78&amp;"_"&amp;$AZ$8,データシート3!$A:$AN,MATCH("da_合計",データシート3!$A$1:$AN$1,0),0))/10^3</f>
        <v>95819.922395596863</v>
      </c>
      <c r="BK78" s="35">
        <f t="shared" si="21"/>
        <v>431281.69560440315</v>
      </c>
      <c r="BL78" s="35">
        <f t="shared" si="22"/>
        <v>0</v>
      </c>
      <c r="BM78" s="35">
        <f t="shared" si="23"/>
        <v>431281.69560440315</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07408</v>
      </c>
      <c r="AY79" s="19" t="str">
        <f>IF(IFERROR(比較地域マスタ!$AE14,"")=0,"",IFERROR(比較地域マスタ!$AE14,""))</f>
        <v>猪苗代町</v>
      </c>
      <c r="AZ79" s="17"/>
      <c r="BA79" s="23">
        <v>8</v>
      </c>
      <c r="BB79" s="23">
        <v>1</v>
      </c>
      <c r="BC79" s="19" t="str">
        <f t="shared" si="24"/>
        <v>07408</v>
      </c>
      <c r="BD79" s="19" t="str">
        <f t="shared" si="25"/>
        <v>猪苗代町</v>
      </c>
      <c r="BE79" s="35">
        <f>VLOOKUP(BC79&amp;"_"&amp;$AZ$9,データシート3!A:AB,MATCH("ea_"&amp;"太陽光（建物系）"&amp;"_年間発電",データシート3!$A$1:$AB$1,0),0)/10^3+VLOOKUP(BC79&amp;"_"&amp;$AZ$9,データシート3!A:AB,MATCH("ea_"&amp;"太陽光（土地系）"&amp;"_年間発電",データシート3!$A$1:$AB$1,0),0)/10^3</f>
        <v>1253937.723</v>
      </c>
      <c r="BF79" s="35">
        <f>VLOOKUP(BC79&amp;"_"&amp;$AZ$9,データシート3!A:AB,MATCH("ea_"&amp;"風力（陸上）"&amp;"_年間発電",データシート3!$A$1:$AB$1,0),0)/10^3</f>
        <v>518681.05900000001</v>
      </c>
      <c r="BG79" s="35">
        <f>VLOOKUP(BC79&amp;"_"&amp;$AZ$9,データシート3!A:AB,MATCH("ea_"&amp;"中小水（河川）"&amp;"_年間発電",データシート3!$A$1:$AB$1,0),0)/10^3+VLOOKUP(BC79&amp;"_"&amp;$AZ$9,データシート3!A:AB,MATCH("ea_"&amp;"中小水（農業用水路）"&amp;"_年間発電",データシート3!$A$1:$AB$1,0),0)/10^3</f>
        <v>95917.960000000021</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5">
        <f t="shared" si="26"/>
        <v>2640830.73</v>
      </c>
      <c r="BJ79" s="35">
        <f>(VLOOKUP($BC79&amp;"_"&amp;$AZ$8,データシート3!$A:$AN,MATCH("da_合計",データシート3!$A$1:$AN$1,0),0))/10^3</f>
        <v>63200.536529153454</v>
      </c>
      <c r="BK79" s="35">
        <f t="shared" si="21"/>
        <v>2577630.1934708464</v>
      </c>
      <c r="BL79" s="35">
        <f>IF(BK79&gt;0,0,BK79)</f>
        <v>0</v>
      </c>
      <c r="BM79" s="35">
        <f>IF(BK79&gt;0,BK79,0)</f>
        <v>2577630.1934708464</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07204</v>
      </c>
      <c r="AY80" s="19" t="str">
        <f>IF(IFERROR(比較地域マスタ!$AE15,"")=0,"",IFERROR(比較地域マスタ!$AE15,""))</f>
        <v>いわき市</v>
      </c>
      <c r="AZ80" s="17"/>
      <c r="BA80" s="23">
        <v>9</v>
      </c>
      <c r="BB80" s="23">
        <v>1</v>
      </c>
      <c r="BC80" s="19" t="str">
        <f t="shared" si="24"/>
        <v>07204</v>
      </c>
      <c r="BD80" s="19" t="str">
        <f t="shared" si="25"/>
        <v>いわき市</v>
      </c>
      <c r="BE80" s="35">
        <f>VLOOKUP(BC80&amp;"_"&amp;$AZ$9,データシート3!A:AB,MATCH("ea_"&amp;"太陽光（建物系）"&amp;"_年間発電",データシート3!$A$1:$AB$1,0),0)/10^3+VLOOKUP(BC80&amp;"_"&amp;$AZ$9,データシート3!A:AB,MATCH("ea_"&amp;"太陽光（土地系）"&amp;"_年間発電",データシート3!$A$1:$AB$1,0),0)/10^3</f>
        <v>4549304.425999999</v>
      </c>
      <c r="BF80" s="35">
        <f>VLOOKUP(BC80&amp;"_"&amp;$AZ$9,データシート3!A:AB,MATCH("ea_"&amp;"風力（陸上）"&amp;"_年間発電",データシート3!$A$1:$AB$1,0),0)/10^3</f>
        <v>6165834.2470000014</v>
      </c>
      <c r="BG80" s="35">
        <f>VLOOKUP(BC80&amp;"_"&amp;$AZ$9,データシート3!A:AB,MATCH("ea_"&amp;"中小水（河川）"&amp;"_年間発電",データシート3!$A$1:$AB$1,0),0)/10^3+VLOOKUP(BC80&amp;"_"&amp;$AZ$9,データシート3!A:AB,MATCH("ea_"&amp;"中小水（農業用水路）"&amp;"_年間発電",データシート3!$A$1:$AB$1,0),0)/10^3</f>
        <v>128638.93799999999</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5">
        <f t="shared" si="26"/>
        <v>10843899.025</v>
      </c>
      <c r="BJ80" s="35">
        <f>(VLOOKUP($BC80&amp;"_"&amp;$AZ$8,データシート3!$A:$AN,MATCH("da_合計",データシート3!$A$1:$AN$1,0),0))/10^3</f>
        <v>2231548.8486734871</v>
      </c>
      <c r="BK80" s="35">
        <f t="shared" si="21"/>
        <v>8612350.1763265133</v>
      </c>
      <c r="BL80" s="35">
        <f t="shared" si="22"/>
        <v>0</v>
      </c>
      <c r="BM80" s="35">
        <f t="shared" si="23"/>
        <v>8612350.1763265133</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07545</v>
      </c>
      <c r="AY81" s="19" t="str">
        <f>IF(IFERROR(比較地域マスタ!$AE16,"")=0,"",IFERROR(比較地域マスタ!$AE16,""))</f>
        <v>大熊町</v>
      </c>
      <c r="AZ81" s="17"/>
      <c r="BA81" s="23">
        <v>10</v>
      </c>
      <c r="BB81" s="23">
        <v>1</v>
      </c>
      <c r="BC81" s="19" t="str">
        <f t="shared" si="24"/>
        <v>07545</v>
      </c>
      <c r="BD81" s="19" t="str">
        <f t="shared" si="25"/>
        <v>大熊町</v>
      </c>
      <c r="BE81" s="35">
        <f>VLOOKUP(BC81&amp;"_"&amp;$AZ$9,データシート3!A:AB,MATCH("ea_"&amp;"太陽光（建物系）"&amp;"_年間発電",データシート3!$A$1:$AB$1,0),0)/10^3+VLOOKUP(BC81&amp;"_"&amp;$AZ$9,データシート3!A:AB,MATCH("ea_"&amp;"太陽光（土地系）"&amp;"_年間発電",データシート3!$A$1:$AB$1,0),0)/10^3</f>
        <v>153912.533</v>
      </c>
      <c r="BF81" s="35">
        <f>VLOOKUP(BC81&amp;"_"&amp;$AZ$9,データシート3!A:AB,MATCH("ea_"&amp;"風力（陸上）"&amp;"_年間発電",データシート3!$A$1:$AB$1,0),0)/10^3</f>
        <v>1360229.0490000001</v>
      </c>
      <c r="BG81" s="35">
        <f>VLOOKUP(BC81&amp;"_"&amp;$AZ$9,データシート3!A:AB,MATCH("ea_"&amp;"中小水（河川）"&amp;"_年間発電",データシート3!$A$1:$AB$1,0),0)/10^3+VLOOKUP(BC81&amp;"_"&amp;$AZ$9,データシート3!A:AB,MATCH("ea_"&amp;"中小水（農業用水路）"&amp;"_年間発電",データシート3!$A$1:$AB$1,0),0)/10^3</f>
        <v>4912.8530000000001</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5">
        <f t="shared" si="26"/>
        <v>1519054.4350000001</v>
      </c>
      <c r="BJ81" s="35">
        <f>(VLOOKUP($BC81&amp;"_"&amp;$AZ$8,データシート3!$A:$AN,MATCH("da_合計",データシート3!$A$1:$AN$1,0),0))/10^3</f>
        <v>24127.208945275219</v>
      </c>
      <c r="BK81" s="35">
        <f t="shared" si="21"/>
        <v>1494927.2260547248</v>
      </c>
      <c r="BL81" s="35">
        <f t="shared" si="22"/>
        <v>0</v>
      </c>
      <c r="BM81" s="35">
        <f t="shared" si="23"/>
        <v>1494927.2260547248</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07322</v>
      </c>
      <c r="AY82" s="19" t="str">
        <f>IF(IFERROR(比較地域マスタ!$AE17,"")=0,"",IFERROR(比較地域マスタ!$AE17,""))</f>
        <v>大玉村</v>
      </c>
      <c r="AZ82" s="17"/>
      <c r="BA82" s="23">
        <v>11</v>
      </c>
      <c r="BB82" s="23">
        <v>1</v>
      </c>
      <c r="BC82" s="19" t="str">
        <f t="shared" si="24"/>
        <v>07322</v>
      </c>
      <c r="BD82" s="19" t="str">
        <f t="shared" si="25"/>
        <v>大玉村</v>
      </c>
      <c r="BE82" s="35">
        <f>VLOOKUP(BC82&amp;"_"&amp;$AZ$9,データシート3!A:AB,MATCH("ea_"&amp;"太陽光（建物系）"&amp;"_年間発電",データシート3!$A$1:$AB$1,0),0)/10^3+VLOOKUP(BC82&amp;"_"&amp;$AZ$9,データシート3!A:AB,MATCH("ea_"&amp;"太陽光（土地系）"&amp;"_年間発電",データシート3!$A$1:$AB$1,0),0)/10^3</f>
        <v>518549.65800000005</v>
      </c>
      <c r="BF82" s="35">
        <f>VLOOKUP(BC82&amp;"_"&amp;$AZ$9,データシート3!A:AB,MATCH("ea_"&amp;"風力（陸上）"&amp;"_年間発電",データシート3!$A$1:$AB$1,0),0)/10^3</f>
        <v>237694.76600000003</v>
      </c>
      <c r="BG82" s="35">
        <f>VLOOKUP(BC82&amp;"_"&amp;$AZ$9,データシート3!A:AB,MATCH("ea_"&amp;"中小水（河川）"&amp;"_年間発電",データシート3!$A$1:$AB$1,0),0)/10^3+VLOOKUP(BC82&amp;"_"&amp;$AZ$9,データシート3!A:AB,MATCH("ea_"&amp;"中小水（農業用水路）"&amp;"_年間発電",データシート3!$A$1:$AB$1,0),0)/10^3</f>
        <v>5513.6980000000012</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5">
        <f t="shared" si="26"/>
        <v>764045.60300000012</v>
      </c>
      <c r="BJ82" s="35">
        <f>(VLOOKUP($BC82&amp;"_"&amp;$AZ$8,データシート3!$A:$AN,MATCH("da_合計",データシート3!$A$1:$AN$1,0),0))/10^3</f>
        <v>42014.201894074533</v>
      </c>
      <c r="BK82" s="35">
        <f t="shared" si="21"/>
        <v>722031.40110592556</v>
      </c>
      <c r="BL82" s="35">
        <f t="shared" si="22"/>
        <v>0</v>
      </c>
      <c r="BM82" s="35">
        <f t="shared" si="23"/>
        <v>722031.40110592556</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07522</v>
      </c>
      <c r="AY83" s="19" t="str">
        <f>IF(IFERROR(比較地域マスタ!$AE18,"")=0,"",IFERROR(比較地域マスタ!$AE18,""))</f>
        <v>小野町</v>
      </c>
      <c r="AZ83" s="17"/>
      <c r="BA83" s="23">
        <v>12</v>
      </c>
      <c r="BB83" s="23">
        <v>1</v>
      </c>
      <c r="BC83" s="19" t="str">
        <f t="shared" si="24"/>
        <v>07522</v>
      </c>
      <c r="BD83" s="19" t="str">
        <f t="shared" si="25"/>
        <v>小野町</v>
      </c>
      <c r="BE83" s="35">
        <f>VLOOKUP(BC83&amp;"_"&amp;$AZ$9,データシート3!A:AB,MATCH("ea_"&amp;"太陽光（建物系）"&amp;"_年間発電",データシート3!$A$1:$AB$1,0),0)/10^3+VLOOKUP(BC83&amp;"_"&amp;$AZ$9,データシート3!A:AB,MATCH("ea_"&amp;"太陽光（土地系）"&amp;"_年間発電",データシート3!$A$1:$AB$1,0),0)/10^3</f>
        <v>491406.12099999998</v>
      </c>
      <c r="BF83" s="35">
        <f>VLOOKUP(BC83&amp;"_"&amp;$AZ$9,データシート3!A:AB,MATCH("ea_"&amp;"風力（陸上）"&amp;"_年間発電",データシート3!$A$1:$AB$1,0),0)/10^3</f>
        <v>25673.748</v>
      </c>
      <c r="BG83" s="35">
        <f>VLOOKUP(BC83&amp;"_"&amp;$AZ$9,データシート3!A:AB,MATCH("ea_"&amp;"中小水（河川）"&amp;"_年間発電",データシート3!$A$1:$AB$1,0),0)/10^3+VLOOKUP(BC83&amp;"_"&amp;$AZ$9,データシート3!A:AB,MATCH("ea_"&amp;"中小水（農業用水路）"&amp;"_年間発電",データシート3!$A$1:$AB$1,0),0)/10^3</f>
        <v>0</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5">
        <f t="shared" si="26"/>
        <v>517079.86900000001</v>
      </c>
      <c r="BJ83" s="35">
        <f>(VLOOKUP($BC83&amp;"_"&amp;$AZ$8,データシート3!$A:$AN,MATCH("da_合計",データシート3!$A$1:$AN$1,0),0))/10^3</f>
        <v>44996.831266776251</v>
      </c>
      <c r="BK83" s="35">
        <f t="shared" si="21"/>
        <v>472083.03773322375</v>
      </c>
      <c r="BL83" s="35">
        <f t="shared" si="22"/>
        <v>0</v>
      </c>
      <c r="BM83" s="35">
        <f t="shared" si="23"/>
        <v>472083.03773322375</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07342</v>
      </c>
      <c r="AY84" s="19" t="str">
        <f>IF(IFERROR(比較地域マスタ!$AE19,"")=0,"",IFERROR(比較地域マスタ!$AE19,""))</f>
        <v>鏡石町</v>
      </c>
      <c r="AZ84" s="17"/>
      <c r="BA84" s="23">
        <v>13</v>
      </c>
      <c r="BB84" s="23">
        <v>1</v>
      </c>
      <c r="BC84" s="19" t="str">
        <f t="shared" si="24"/>
        <v>07342</v>
      </c>
      <c r="BD84" s="19" t="str">
        <f t="shared" si="25"/>
        <v>鏡石町</v>
      </c>
      <c r="BE84" s="35">
        <f>VLOOKUP(BC84&amp;"_"&amp;$AZ$9,データシート3!A:AB,MATCH("ea_"&amp;"太陽光（建物系）"&amp;"_年間発電",データシート3!$A$1:$AB$1,0),0)/10^3+VLOOKUP(BC84&amp;"_"&amp;$AZ$9,データシート3!A:AB,MATCH("ea_"&amp;"太陽光（土地系）"&amp;"_年間発電",データシート3!$A$1:$AB$1,0),0)/10^3</f>
        <v>568386.26300000004</v>
      </c>
      <c r="BF84" s="35">
        <f>VLOOKUP(BC84&amp;"_"&amp;$AZ$9,データシート3!A:AB,MATCH("ea_"&amp;"風力（陸上）"&amp;"_年間発電",データシート3!$A$1:$AB$1,0),0)/10^3</f>
        <v>0</v>
      </c>
      <c r="BG84" s="35">
        <f>VLOOKUP(BC84&amp;"_"&amp;$AZ$9,データシート3!A:AB,MATCH("ea_"&amp;"中小水（河川）"&amp;"_年間発電",データシート3!$A$1:$AB$1,0),0)/10^3+VLOOKUP(BC84&amp;"_"&amp;$AZ$9,データシート3!A:AB,MATCH("ea_"&amp;"中小水（農業用水路）"&amp;"_年間発電",データシート3!$A$1:$AB$1,0),0)/10^3</f>
        <v>0</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568386.26300000004</v>
      </c>
      <c r="BJ84" s="35">
        <f>(VLOOKUP($BC84&amp;"_"&amp;$AZ$8,データシート3!$A:$AN,MATCH("da_合計",データシート3!$A$1:$AN$1,0),0))/10^3</f>
        <v>92852.608437072398</v>
      </c>
      <c r="BK84" s="35">
        <f t="shared" si="21"/>
        <v>475533.65456292767</v>
      </c>
      <c r="BL84" s="35">
        <f t="shared" si="22"/>
        <v>0</v>
      </c>
      <c r="BM84" s="35">
        <f t="shared" si="23"/>
        <v>475533.65456292767</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07548</v>
      </c>
      <c r="AY85" s="19" t="str">
        <f>IF(IFERROR(比較地域マスタ!$AE20,"")=0,"",IFERROR(比較地域マスタ!$AE20,""))</f>
        <v>葛尾村</v>
      </c>
      <c r="AZ85" s="17"/>
      <c r="BA85" s="23">
        <v>14</v>
      </c>
      <c r="BB85" s="23">
        <v>1</v>
      </c>
      <c r="BC85" s="19" t="str">
        <f t="shared" si="24"/>
        <v>07548</v>
      </c>
      <c r="BD85" s="19" t="str">
        <f t="shared" si="25"/>
        <v>葛尾村</v>
      </c>
      <c r="BE85" s="35">
        <f>VLOOKUP(BC85&amp;"_"&amp;$AZ$9,データシート3!A:AB,MATCH("ea_"&amp;"太陽光（建物系）"&amp;"_年間発電",データシート3!$A$1:$AB$1,0),0)/10^3+VLOOKUP(BC85&amp;"_"&amp;$AZ$9,データシート3!A:AB,MATCH("ea_"&amp;"太陽光（土地系）"&amp;"_年間発電",データシート3!$A$1:$AB$1,0),0)/10^3</f>
        <v>105247.38899999998</v>
      </c>
      <c r="BF85" s="35">
        <f>VLOOKUP(BC85&amp;"_"&amp;$AZ$9,データシート3!A:AB,MATCH("ea_"&amp;"風力（陸上）"&amp;"_年間発電",データシート3!$A$1:$AB$1,0),0)/10^3</f>
        <v>1453712.8389999999</v>
      </c>
      <c r="BG85" s="35">
        <f>VLOOKUP(BC85&amp;"_"&amp;$AZ$9,データシート3!A:AB,MATCH("ea_"&amp;"中小水（河川）"&amp;"_年間発電",データシート3!$A$1:$AB$1,0),0)/10^3+VLOOKUP(BC85&amp;"_"&amp;$AZ$9,データシート3!A:AB,MATCH("ea_"&amp;"中小水（農業用水路）"&amp;"_年間発電",データシート3!$A$1:$AB$1,0),0)/10^3</f>
        <v>6898.9319999999989</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5">
        <f t="shared" si="26"/>
        <v>1565859.16</v>
      </c>
      <c r="BJ85" s="35">
        <f>(VLOOKUP($BC85&amp;"_"&amp;$AZ$8,データシート3!$A:$AN,MATCH("da_合計",データシート3!$A$1:$AN$1,0),0))/10^3</f>
        <v>4307.6565875589013</v>
      </c>
      <c r="BK85" s="35">
        <f t="shared" si="21"/>
        <v>1561551.5034124411</v>
      </c>
      <c r="BL85" s="35">
        <f t="shared" si="22"/>
        <v>0</v>
      </c>
      <c r="BM85" s="35">
        <f t="shared" si="23"/>
        <v>1561551.5034124411</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07445</v>
      </c>
      <c r="AY86" s="19" t="str">
        <f>IF(IFERROR(比較地域マスタ!$AE21,"")=0,"",IFERROR(比較地域マスタ!$AE21,""))</f>
        <v>金山町</v>
      </c>
      <c r="AZ86" s="17"/>
      <c r="BA86" s="23">
        <v>15</v>
      </c>
      <c r="BB86" s="23">
        <v>1</v>
      </c>
      <c r="BC86" s="19" t="str">
        <f t="shared" si="24"/>
        <v>07445</v>
      </c>
      <c r="BD86" s="19" t="str">
        <f t="shared" si="25"/>
        <v>金山町</v>
      </c>
      <c r="BE86" s="35">
        <f>VLOOKUP(BC86&amp;"_"&amp;$AZ$9,データシート3!A:AB,MATCH("ea_"&amp;"太陽光（建物系）"&amp;"_年間発電",データシート3!$A$1:$AB$1,0),0)/10^3+VLOOKUP(BC86&amp;"_"&amp;$AZ$9,データシート3!A:AB,MATCH("ea_"&amp;"太陽光（土地系）"&amp;"_年間発電",データシート3!$A$1:$AB$1,0),0)/10^3</f>
        <v>103759.659</v>
      </c>
      <c r="BF86" s="35">
        <f>VLOOKUP(BC86&amp;"_"&amp;$AZ$9,データシート3!A:AB,MATCH("ea_"&amp;"風力（陸上）"&amp;"_年間発電",データシート3!$A$1:$AB$1,0),0)/10^3</f>
        <v>531121.91799999995</v>
      </c>
      <c r="BG86" s="35">
        <f>VLOOKUP(BC86&amp;"_"&amp;$AZ$9,データシート3!A:AB,MATCH("ea_"&amp;"中小水（河川）"&amp;"_年間発電",データシート3!$A$1:$AB$1,0),0)/10^3+VLOOKUP(BC86&amp;"_"&amp;$AZ$9,データシート3!A:AB,MATCH("ea_"&amp;"中小水（農業用水路）"&amp;"_年間発電",データシート3!$A$1:$AB$1,0),0)/10^3</f>
        <v>212486.17600000001</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5">
        <f t="shared" si="26"/>
        <v>850506.60099999991</v>
      </c>
      <c r="BJ86" s="35">
        <f>(VLOOKUP($BC86&amp;"_"&amp;$AZ$8,データシート3!$A:$AN,MATCH("da_合計",データシート3!$A$1:$AN$1,0),0))/10^3</f>
        <v>9511.147231449555</v>
      </c>
      <c r="BK86" s="35">
        <f t="shared" si="21"/>
        <v>840995.4537685503</v>
      </c>
      <c r="BL86" s="35">
        <f t="shared" si="22"/>
        <v>0</v>
      </c>
      <c r="BM86" s="35">
        <f t="shared" si="23"/>
        <v>840995.4537685503</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07544</v>
      </c>
      <c r="AY87" s="19" t="str">
        <f>IF(IFERROR(比較地域マスタ!$AE22,"")=0,"",IFERROR(比較地域マスタ!$AE22,""))</f>
        <v>川内村</v>
      </c>
      <c r="AZ87" s="17"/>
      <c r="BA87" s="23">
        <v>16</v>
      </c>
      <c r="BB87" s="23">
        <v>1</v>
      </c>
      <c r="BC87" s="19" t="str">
        <f t="shared" si="24"/>
        <v>07544</v>
      </c>
      <c r="BD87" s="19" t="str">
        <f t="shared" si="25"/>
        <v>川内村</v>
      </c>
      <c r="BE87" s="35">
        <f>VLOOKUP(BC87&amp;"_"&amp;$AZ$9,データシート3!A:AB,MATCH("ea_"&amp;"太陽光（建物系）"&amp;"_年間発電",データシート3!$A$1:$AB$1,0),0)/10^3+VLOOKUP(BC87&amp;"_"&amp;$AZ$9,データシート3!A:AB,MATCH("ea_"&amp;"太陽光（土地系）"&amp;"_年間発電",データシート3!$A$1:$AB$1,0),0)/10^3</f>
        <v>248604.875</v>
      </c>
      <c r="BF87" s="35">
        <f>VLOOKUP(BC87&amp;"_"&amp;$AZ$9,データシート3!A:AB,MATCH("ea_"&amp;"風力（陸上）"&amp;"_年間発電",データシート3!$A$1:$AB$1,0),0)/10^3</f>
        <v>2593955.5129999998</v>
      </c>
      <c r="BG87" s="35">
        <f>VLOOKUP(BC87&amp;"_"&amp;$AZ$9,データシート3!A:AB,MATCH("ea_"&amp;"中小水（河川）"&amp;"_年間発電",データシート3!$A$1:$AB$1,0),0)/10^3+VLOOKUP(BC87&amp;"_"&amp;$AZ$9,データシート3!A:AB,MATCH("ea_"&amp;"中小水（農業用水路）"&amp;"_年間発電",データシート3!$A$1:$AB$1,0),0)/10^3</f>
        <v>13766.822</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5">
        <f t="shared" si="26"/>
        <v>2856327.21</v>
      </c>
      <c r="BJ87" s="35">
        <f>(VLOOKUP($BC87&amp;"_"&amp;$AZ$8,データシート3!$A:$AN,MATCH("da_合計",データシート3!$A$1:$AN$1,0),0))/10^3</f>
        <v>11401.540391276852</v>
      </c>
      <c r="BK87" s="35">
        <f t="shared" si="21"/>
        <v>2844925.6696087229</v>
      </c>
      <c r="BL87" s="35">
        <f t="shared" si="22"/>
        <v>0</v>
      </c>
      <c r="BM87" s="35">
        <f t="shared" si="23"/>
        <v>2844925.6696087229</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07308</v>
      </c>
      <c r="AY88" s="19" t="str">
        <f>IF(IFERROR(比較地域マスタ!$AE23,"")=0,"",IFERROR(比較地域マスタ!$AE23,""))</f>
        <v>川俣町</v>
      </c>
      <c r="AZ88" s="17"/>
      <c r="BA88" s="23">
        <v>17</v>
      </c>
      <c r="BB88" s="23">
        <v>1</v>
      </c>
      <c r="BC88" s="19" t="str">
        <f t="shared" si="24"/>
        <v>07308</v>
      </c>
      <c r="BD88" s="19" t="str">
        <f t="shared" si="25"/>
        <v>川俣町</v>
      </c>
      <c r="BE88" s="35">
        <f>VLOOKUP(BC88&amp;"_"&amp;$AZ$9,データシート3!A:AB,MATCH("ea_"&amp;"太陽光（建物系）"&amp;"_年間発電",データシート3!$A$1:$AB$1,0),0)/10^3+VLOOKUP(BC88&amp;"_"&amp;$AZ$9,データシート3!A:AB,MATCH("ea_"&amp;"太陽光（土地系）"&amp;"_年間発電",データシート3!$A$1:$AB$1,0),0)/10^3</f>
        <v>359381.79800000001</v>
      </c>
      <c r="BF88" s="35">
        <f>VLOOKUP(BC88&amp;"_"&amp;$AZ$9,データシート3!A:AB,MATCH("ea_"&amp;"風力（陸上）"&amp;"_年間発電",データシート3!$A$1:$AB$1,0),0)/10^3</f>
        <v>402142.05499999999</v>
      </c>
      <c r="BG88" s="35">
        <f>VLOOKUP(BC88&amp;"_"&amp;$AZ$9,データシート3!A:AB,MATCH("ea_"&amp;"中小水（河川）"&amp;"_年間発電",データシート3!$A$1:$AB$1,0),0)/10^3+VLOOKUP(BC88&amp;"_"&amp;$AZ$9,データシート3!A:AB,MATCH("ea_"&amp;"中小水（農業用水路）"&amp;"_年間発電",データシート3!$A$1:$AB$1,0),0)/10^3</f>
        <v>1306.3009999999999</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5">
        <f t="shared" si="26"/>
        <v>762830.15399999998</v>
      </c>
      <c r="BJ88" s="35">
        <f>(VLOOKUP($BC88&amp;"_"&amp;$AZ$8,データシート3!$A:$AN,MATCH("da_合計",データシート3!$A$1:$AN$1,0),0))/10^3</f>
        <v>72023.488654779867</v>
      </c>
      <c r="BK88" s="35">
        <f t="shared" si="21"/>
        <v>690806.66534522013</v>
      </c>
      <c r="BL88" s="35">
        <f t="shared" si="22"/>
        <v>0</v>
      </c>
      <c r="BM88" s="35">
        <f t="shared" si="23"/>
        <v>690806.66534522013</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07208</v>
      </c>
      <c r="AY89" s="19" t="str">
        <f>IF(IFERROR(比較地域マスタ!$AE24,"")=0,"",IFERROR(比較地域マスタ!$AE24,""))</f>
        <v>喜多方市</v>
      </c>
      <c r="AZ89" s="17"/>
      <c r="BA89" s="23">
        <v>18</v>
      </c>
      <c r="BB89" s="23">
        <v>1</v>
      </c>
      <c r="BC89" s="19" t="str">
        <f t="shared" si="24"/>
        <v>07208</v>
      </c>
      <c r="BD89" s="19" t="str">
        <f t="shared" si="25"/>
        <v>喜多方市</v>
      </c>
      <c r="BE89" s="35">
        <f>VLOOKUP(BC89&amp;"_"&amp;$AZ$9,データシート3!A:AB,MATCH("ea_"&amp;"太陽光（建物系）"&amp;"_年間発電",データシート3!$A$1:$AB$1,0),0)/10^3+VLOOKUP(BC89&amp;"_"&amp;$AZ$9,データシート3!A:AB,MATCH("ea_"&amp;"太陽光（土地系）"&amp;"_年間発電",データシート3!$A$1:$AB$1,0),0)/10^3</f>
        <v>2815978.7379999999</v>
      </c>
      <c r="BF89" s="35">
        <f>VLOOKUP(BC89&amp;"_"&amp;$AZ$9,データシート3!A:AB,MATCH("ea_"&amp;"風力（陸上）"&amp;"_年間発電",データシート3!$A$1:$AB$1,0),0)/10^3</f>
        <v>268856.81300000008</v>
      </c>
      <c r="BG89" s="35">
        <f>VLOOKUP(BC89&amp;"_"&amp;$AZ$9,データシート3!A:AB,MATCH("ea_"&amp;"中小水（河川）"&amp;"_年間発電",データシート3!$A$1:$AB$1,0),0)/10^3+VLOOKUP(BC89&amp;"_"&amp;$AZ$9,データシート3!A:AB,MATCH("ea_"&amp;"中小水（農業用水路）"&amp;"_年間発電",データシート3!$A$1:$AB$1,0),0)/10^3</f>
        <v>177625.58100000001</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5">
        <f t="shared" si="26"/>
        <v>3268827.8650000002</v>
      </c>
      <c r="BJ89" s="35">
        <f>(VLOOKUP($BC89&amp;"_"&amp;$AZ$8,データシート3!$A:$AN,MATCH("da_合計",データシート3!$A$1:$AN$1,0),0))/10^3</f>
        <v>241790.16758190948</v>
      </c>
      <c r="BK89" s="35">
        <f t="shared" si="21"/>
        <v>3027037.6974180909</v>
      </c>
      <c r="BL89" s="35">
        <f t="shared" si="22"/>
        <v>0</v>
      </c>
      <c r="BM89" s="35">
        <f t="shared" si="23"/>
        <v>3027037.6974180909</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07402</v>
      </c>
      <c r="AY90" s="19" t="str">
        <f>IF(IFERROR(比較地域マスタ!$AE25,"")=0,"",IFERROR(比較地域マスタ!$AE25,""))</f>
        <v>北塩原村</v>
      </c>
      <c r="AZ90" s="17"/>
      <c r="BA90" s="23">
        <v>19</v>
      </c>
      <c r="BB90" s="23">
        <v>1</v>
      </c>
      <c r="BC90" s="19" t="str">
        <f t="shared" si="24"/>
        <v>07402</v>
      </c>
      <c r="BD90" s="19" t="str">
        <f t="shared" si="25"/>
        <v>北塩原村</v>
      </c>
      <c r="BE90" s="35">
        <f>VLOOKUP(BC90&amp;"_"&amp;$AZ$9,データシート3!A:AB,MATCH("ea_"&amp;"太陽光（建物系）"&amp;"_年間発電",データシート3!$A$1:$AB$1,0),0)/10^3+VLOOKUP(BC90&amp;"_"&amp;$AZ$9,データシート3!A:AB,MATCH("ea_"&amp;"太陽光（土地系）"&amp;"_年間発電",データシート3!$A$1:$AB$1,0),0)/10^3</f>
        <v>157819.25400000002</v>
      </c>
      <c r="BF90" s="35">
        <f>VLOOKUP(BC90&amp;"_"&amp;$AZ$9,データシート3!A:AB,MATCH("ea_"&amp;"風力（陸上）"&amp;"_年間発電",データシート3!$A$1:$AB$1,0),0)/10^3</f>
        <v>778298.81599999999</v>
      </c>
      <c r="BG90" s="35">
        <f>VLOOKUP(BC90&amp;"_"&amp;$AZ$9,データシート3!A:AB,MATCH("ea_"&amp;"中小水（河川）"&amp;"_年間発電",データシート3!$A$1:$AB$1,0),0)/10^3+VLOOKUP(BC90&amp;"_"&amp;$AZ$9,データシート3!A:AB,MATCH("ea_"&amp;"中小水（農業用水路）"&amp;"_年間発電",データシート3!$A$1:$AB$1,0),0)/10^3</f>
        <v>70926.653000000006</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5">
        <f t="shared" si="26"/>
        <v>1010061.1770000001</v>
      </c>
      <c r="BJ90" s="35">
        <f>(VLOOKUP($BC90&amp;"_"&amp;$AZ$8,データシート3!$A:$AN,MATCH("da_合計",データシート3!$A$1:$AN$1,0),0))/10^3</f>
        <v>14162.064831612344</v>
      </c>
      <c r="BK90" s="35">
        <f t="shared" si="21"/>
        <v>995899.11216838774</v>
      </c>
      <c r="BL90" s="35">
        <f t="shared" si="22"/>
        <v>0</v>
      </c>
      <c r="BM90" s="35">
        <f t="shared" si="23"/>
        <v>995899.11216838774</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07303</v>
      </c>
      <c r="AY91" s="19" t="str">
        <f>IF(IFERROR(比較地域マスタ!$AE26,"")=0,"",IFERROR(比較地域マスタ!$AE26,""))</f>
        <v>国見町</v>
      </c>
      <c r="BA91" s="23">
        <v>20</v>
      </c>
      <c r="BB91" s="23">
        <v>1</v>
      </c>
      <c r="BC91" s="19" t="str">
        <f t="shared" si="24"/>
        <v>07303</v>
      </c>
      <c r="BD91" s="19" t="str">
        <f t="shared" si="25"/>
        <v>国見町</v>
      </c>
      <c r="BE91" s="35">
        <f>VLOOKUP(BC91&amp;"_"&amp;$AZ$9,データシート3!A:AB,MATCH("ea_"&amp;"太陽光（建物系）"&amp;"_年間発電",データシート3!$A$1:$AB$1,0),0)/10^3+VLOOKUP(BC91&amp;"_"&amp;$AZ$9,データシート3!A:AB,MATCH("ea_"&amp;"太陽光（土地系）"&amp;"_年間発電",データシート3!$A$1:$AB$1,0),0)/10^3</f>
        <v>371433.18599999999</v>
      </c>
      <c r="BF91" s="35">
        <f>VLOOKUP(BC91&amp;"_"&amp;$AZ$9,データシート3!A:AB,MATCH("ea_"&amp;"風力（陸上）"&amp;"_年間発電",データシート3!$A$1:$AB$1,0),0)/10^3</f>
        <v>56958.764000000003</v>
      </c>
      <c r="BG91" s="35">
        <f>VLOOKUP(BC91&amp;"_"&amp;$AZ$9,データシート3!A:AB,MATCH("ea_"&amp;"中小水（河川）"&amp;"_年間発電",データシート3!$A$1:$AB$1,0),0)/10^3+VLOOKUP(BC91&amp;"_"&amp;$AZ$9,データシート3!A:AB,MATCH("ea_"&amp;"中小水（農業用水路）"&amp;"_年間発電",データシート3!$A$1:$AB$1,0),0)/10^3</f>
        <v>0</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5">
        <f t="shared" si="26"/>
        <v>428391.95</v>
      </c>
      <c r="BJ91" s="35">
        <f>(VLOOKUP($BC91&amp;"_"&amp;$AZ$8,データシート3!$A:$AN,MATCH("da_合計",データシート3!$A$1:$AN$1,0),0))/10^3</f>
        <v>40363.19511589162</v>
      </c>
      <c r="BK91" s="35">
        <f t="shared" si="21"/>
        <v>388028.75488410838</v>
      </c>
      <c r="BL91" s="35">
        <f t="shared" si="22"/>
        <v>0</v>
      </c>
      <c r="BM91" s="35">
        <f t="shared" si="23"/>
        <v>388028.75488410838</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07301</v>
      </c>
      <c r="AY92" s="19" t="str">
        <f>IF(IFERROR(比較地域マスタ!$AE27,"")=0,"",IFERROR(比較地域マスタ!$AE27,""))</f>
        <v>桑折町</v>
      </c>
      <c r="AZ92" s="17"/>
      <c r="BA92" s="23">
        <v>21</v>
      </c>
      <c r="BB92" s="23">
        <v>1</v>
      </c>
      <c r="BC92" s="19" t="str">
        <f t="shared" si="24"/>
        <v>07301</v>
      </c>
      <c r="BD92" s="19" t="str">
        <f t="shared" si="25"/>
        <v>桑折町</v>
      </c>
      <c r="BE92" s="35">
        <f>VLOOKUP(BC92&amp;"_"&amp;$AZ$9,データシート3!A:AB,MATCH("ea_"&amp;"太陽光（建物系）"&amp;"_年間発電",データシート3!$A$1:$AB$1,0),0)/10^3+VLOOKUP(BC92&amp;"_"&amp;$AZ$9,データシート3!A:AB,MATCH("ea_"&amp;"太陽光（土地系）"&amp;"_年間発電",データシート3!$A$1:$AB$1,0),0)/10^3</f>
        <v>308478.64899999998</v>
      </c>
      <c r="BF92" s="35">
        <f>VLOOKUP(BC92&amp;"_"&amp;$AZ$9,データシート3!A:AB,MATCH("ea_"&amp;"風力（陸上）"&amp;"_年間発電",データシート3!$A$1:$AB$1,0),0)/10^3</f>
        <v>235091.823</v>
      </c>
      <c r="BG92" s="35">
        <f>VLOOKUP(BC92&amp;"_"&amp;$AZ$9,データシート3!A:AB,MATCH("ea_"&amp;"中小水（河川）"&amp;"_年間発電",データシート3!$A$1:$AB$1,0),0)/10^3+VLOOKUP(BC92&amp;"_"&amp;$AZ$9,データシート3!A:AB,MATCH("ea_"&amp;"中小水（農業用水路）"&amp;"_年間発電",データシート3!$A$1:$AB$1,0),0)/10^3</f>
        <v>1362.3579999999999</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544932.82999999996</v>
      </c>
      <c r="BJ92" s="35">
        <f>(VLOOKUP($BC92&amp;"_"&amp;$AZ$8,データシート3!$A:$AN,MATCH("da_合計",データシート3!$A$1:$AN$1,0),0))/10^3</f>
        <v>91817.693841947068</v>
      </c>
      <c r="BK92" s="35">
        <f>BI92-BJ92</f>
        <v>453115.13615805289</v>
      </c>
      <c r="BL92" s="35">
        <f t="shared" si="22"/>
        <v>0</v>
      </c>
      <c r="BM92" s="35">
        <f t="shared" si="23"/>
        <v>453115.13615805289</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07203</v>
      </c>
      <c r="AY93" s="19" t="str">
        <f>IF(IFERROR(比較地域マスタ!$AE28,"")=0,"",IFERROR(比較地域マスタ!$AE28,""))</f>
        <v>郡山市</v>
      </c>
      <c r="AZ93" s="17"/>
      <c r="BA93" s="23">
        <v>22</v>
      </c>
      <c r="BB93" s="23">
        <v>1</v>
      </c>
      <c r="BC93" s="19" t="str">
        <f t="shared" si="24"/>
        <v>07203</v>
      </c>
      <c r="BD93" s="19" t="str">
        <f t="shared" si="25"/>
        <v>郡山市</v>
      </c>
      <c r="BE93" s="35">
        <f>VLOOKUP(BC93&amp;"_"&amp;$AZ$9,データシート3!A:AB,MATCH("ea_"&amp;"太陽光（建物系）"&amp;"_年間発電",データシート3!$A$1:$AB$1,0),0)/10^3+VLOOKUP(BC93&amp;"_"&amp;$AZ$9,データシート3!A:AB,MATCH("ea_"&amp;"太陽光（土地系）"&amp;"_年間発電",データシート3!$A$1:$AB$1,0),0)/10^3</f>
        <v>5403086.8629999999</v>
      </c>
      <c r="BF93" s="35">
        <f>VLOOKUP(BC93&amp;"_"&amp;$AZ$9,データシート3!A:AB,MATCH("ea_"&amp;"風力（陸上）"&amp;"_年間発電",データシート3!$A$1:$AB$1,0),0)/10^3</f>
        <v>2985850.5610000002</v>
      </c>
      <c r="BG93" s="35">
        <f>VLOOKUP(BC93&amp;"_"&amp;$AZ$9,データシート3!A:AB,MATCH("ea_"&amp;"中小水（河川）"&amp;"_年間発電",データシート3!$A$1:$AB$1,0),0)/10^3+VLOOKUP(BC93&amp;"_"&amp;$AZ$9,データシート3!A:AB,MATCH("ea_"&amp;"中小水（農業用水路）"&amp;"_年間発電",データシート3!$A$1:$AB$1,0),0)/10^3</f>
        <v>14425.236000000001</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5">
        <f t="shared" si="26"/>
        <v>8408225.5179999992</v>
      </c>
      <c r="BJ93" s="35">
        <f>(VLOOKUP($BC93&amp;"_"&amp;$AZ$8,データシート3!$A:$AN,MATCH("da_合計",データシート3!$A$1:$AN$1,0),0))/10^3</f>
        <v>2161141.6677282676</v>
      </c>
      <c r="BK93" s="35">
        <f t="shared" si="21"/>
        <v>6247083.8502717316</v>
      </c>
      <c r="BL93" s="35">
        <f t="shared" si="22"/>
        <v>0</v>
      </c>
      <c r="BM93" s="35">
        <f t="shared" si="23"/>
        <v>6247083.8502717316</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07484</v>
      </c>
      <c r="AY94" s="19" t="str">
        <f>IF(IFERROR(比較地域マスタ!$AE29,"")=0,"",IFERROR(比較地域マスタ!$AE29,""))</f>
        <v>鮫川村</v>
      </c>
      <c r="AZ94" s="17"/>
      <c r="BA94" s="23">
        <v>23</v>
      </c>
      <c r="BB94" s="23">
        <v>1</v>
      </c>
      <c r="BC94" s="19" t="str">
        <f t="shared" si="24"/>
        <v>07484</v>
      </c>
      <c r="BD94" s="19" t="str">
        <f t="shared" si="25"/>
        <v>鮫川村</v>
      </c>
      <c r="BE94" s="35">
        <f>VLOOKUP(BC94&amp;"_"&amp;$AZ$9,データシート3!A:AB,MATCH("ea_"&amp;"太陽光（建物系）"&amp;"_年間発電",データシート3!$A$1:$AB$1,0),0)/10^3+VLOOKUP(BC94&amp;"_"&amp;$AZ$9,データシート3!A:AB,MATCH("ea_"&amp;"太陽光（土地系）"&amp;"_年間発電",データシート3!$A$1:$AB$1,0),0)/10^3</f>
        <v>388578.28800000006</v>
      </c>
      <c r="BF94" s="35">
        <f>VLOOKUP(BC94&amp;"_"&amp;$AZ$9,データシート3!A:AB,MATCH("ea_"&amp;"風力（陸上）"&amp;"_年間発電",データシート3!$A$1:$AB$1,0),0)/10^3</f>
        <v>81597.846000000005</v>
      </c>
      <c r="BG94" s="35">
        <f>VLOOKUP(BC94&amp;"_"&amp;$AZ$9,データシート3!A:AB,MATCH("ea_"&amp;"中小水（河川）"&amp;"_年間発電",データシート3!$A$1:$AB$1,0),0)/10^3+VLOOKUP(BC94&amp;"_"&amp;$AZ$9,データシート3!A:AB,MATCH("ea_"&amp;"中小水（農業用水路）"&amp;"_年間発電",データシート3!$A$1:$AB$1,0),0)/10^3</f>
        <v>8401.8799999999974</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5">
        <f t="shared" si="26"/>
        <v>478578.01400000008</v>
      </c>
      <c r="BJ94" s="35">
        <f>(VLOOKUP($BC94&amp;"_"&amp;$AZ$8,データシート3!$A:$AN,MATCH("da_合計",データシート3!$A$1:$AN$1,0),0))/10^3</f>
        <v>12490.96211698025</v>
      </c>
      <c r="BK94" s="35">
        <f t="shared" si="21"/>
        <v>466087.05188301986</v>
      </c>
      <c r="BL94" s="35">
        <f t="shared" si="22"/>
        <v>0</v>
      </c>
      <c r="BM94" s="35">
        <f t="shared" si="23"/>
        <v>466087.05188301986</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07362</v>
      </c>
      <c r="AY95" s="19" t="str">
        <f>IF(IFERROR(比較地域マスタ!$AE30,"")=0,"",IFERROR(比較地域マスタ!$AE30,""))</f>
        <v>下郷町</v>
      </c>
      <c r="AZ95" s="17"/>
      <c r="BA95" s="23">
        <v>24</v>
      </c>
      <c r="BB95" s="23">
        <v>1</v>
      </c>
      <c r="BC95" s="19" t="str">
        <f t="shared" si="24"/>
        <v>07362</v>
      </c>
      <c r="BD95" s="19" t="str">
        <f t="shared" si="25"/>
        <v>下郷町</v>
      </c>
      <c r="BE95" s="35">
        <f>VLOOKUP(BC95&amp;"_"&amp;$AZ$9,データシート3!A:AB,MATCH("ea_"&amp;"太陽光（建物系）"&amp;"_年間発電",データシート3!$A$1:$AB$1,0),0)/10^3+VLOOKUP(BC95&amp;"_"&amp;$AZ$9,データシート3!A:AB,MATCH("ea_"&amp;"太陽光（土地系）"&amp;"_年間発電",データシート3!$A$1:$AB$1,0),0)/10^3</f>
        <v>387169.28100000002</v>
      </c>
      <c r="BF95" s="35">
        <f>VLOOKUP(BC95&amp;"_"&amp;$AZ$9,データシート3!A:AB,MATCH("ea_"&amp;"風力（陸上）"&amp;"_年間発電",データシート3!$A$1:$AB$1,0),0)/10^3</f>
        <v>660324.69900000002</v>
      </c>
      <c r="BG95" s="35">
        <f>VLOOKUP(BC95&amp;"_"&amp;$AZ$9,データシート3!A:AB,MATCH("ea_"&amp;"中小水（河川）"&amp;"_年間発電",データシート3!$A$1:$AB$1,0),0)/10^3+VLOOKUP(BC95&amp;"_"&amp;$AZ$9,データシート3!A:AB,MATCH("ea_"&amp;"中小水（農業用水路）"&amp;"_年間発電",データシート3!$A$1:$AB$1,0),0)/10^3</f>
        <v>262308.967</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5">
        <f t="shared" si="26"/>
        <v>1309959.926</v>
      </c>
      <c r="BJ95" s="35">
        <f>(VLOOKUP($BC95&amp;"_"&amp;$AZ$8,データシート3!$A:$AN,MATCH("da_合計",データシート3!$A$1:$AN$1,0),0))/10^3</f>
        <v>25121.342561311918</v>
      </c>
      <c r="BK95" s="35">
        <f t="shared" si="21"/>
        <v>1284838.583438688</v>
      </c>
      <c r="BL95" s="35">
        <f t="shared" si="22"/>
        <v>0</v>
      </c>
      <c r="BM95" s="35">
        <f t="shared" si="23"/>
        <v>1284838.583438688</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07446</v>
      </c>
      <c r="AY96" s="19" t="str">
        <f>IF(IFERROR(比較地域マスタ!$AE31,"")=0,"",IFERROR(比較地域マスタ!$AE31,""))</f>
        <v>昭和村</v>
      </c>
      <c r="AZ96" s="17"/>
      <c r="BA96" s="23">
        <v>25</v>
      </c>
      <c r="BB96" s="23">
        <v>1</v>
      </c>
      <c r="BC96" s="19" t="str">
        <f t="shared" si="24"/>
        <v>07446</v>
      </c>
      <c r="BD96" s="19" t="str">
        <f t="shared" si="25"/>
        <v>昭和村</v>
      </c>
      <c r="BE96" s="35">
        <f>VLOOKUP(BC96&amp;"_"&amp;$AZ$9,データシート3!A:AB,MATCH("ea_"&amp;"太陽光（建物系）"&amp;"_年間発電",データシート3!$A$1:$AB$1,0),0)/10^3+VLOOKUP(BC96&amp;"_"&amp;$AZ$9,データシート3!A:AB,MATCH("ea_"&amp;"太陽光（土地系）"&amp;"_年間発電",データシート3!$A$1:$AB$1,0),0)/10^3</f>
        <v>140619.90199999997</v>
      </c>
      <c r="BF96" s="35">
        <f>VLOOKUP(BC96&amp;"_"&amp;$AZ$9,データシート3!A:AB,MATCH("ea_"&amp;"風力（陸上）"&amp;"_年間発電",データシート3!$A$1:$AB$1,0),0)/10^3</f>
        <v>1382559.8359999999</v>
      </c>
      <c r="BG96" s="35">
        <f>VLOOKUP(BC96&amp;"_"&amp;$AZ$9,データシート3!A:AB,MATCH("ea_"&amp;"中小水（河川）"&amp;"_年間発電",データシート3!$A$1:$AB$1,0),0)/10^3+VLOOKUP(BC96&amp;"_"&amp;$AZ$9,データシート3!A:AB,MATCH("ea_"&amp;"中小水（農業用水路）"&amp;"_年間発電",データシート3!$A$1:$AB$1,0),0)/10^3</f>
        <v>135342.99100000001</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5">
        <f t="shared" si="26"/>
        <v>1658522.7289999998</v>
      </c>
      <c r="BJ96" s="35">
        <f>(VLOOKUP($BC96&amp;"_"&amp;$AZ$8,データシート3!$A:$AN,MATCH("da_合計",データシート3!$A$1:$AN$1,0),0))/10^3</f>
        <v>5295.9818276186452</v>
      </c>
      <c r="BK96" s="35">
        <f t="shared" si="21"/>
        <v>1653226.7471723813</v>
      </c>
      <c r="BL96" s="35">
        <f t="shared" si="22"/>
        <v>0</v>
      </c>
      <c r="BM96" s="35">
        <f t="shared" si="23"/>
        <v>1653226.7471723813</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07205</v>
      </c>
      <c r="AY97" s="19" t="str">
        <f>IF(IFERROR(比較地域マスタ!$AE32,"")=0,"",IFERROR(比較地域マスタ!$AE32,""))</f>
        <v>白河市</v>
      </c>
      <c r="AZ97" s="17"/>
      <c r="BA97" s="23">
        <v>26</v>
      </c>
      <c r="BB97" s="23">
        <v>1</v>
      </c>
      <c r="BC97" s="19" t="str">
        <f t="shared" si="24"/>
        <v>07205</v>
      </c>
      <c r="BD97" s="19" t="str">
        <f t="shared" si="25"/>
        <v>白河市</v>
      </c>
      <c r="BE97" s="35">
        <f>VLOOKUP(BC97&amp;"_"&amp;$AZ$9,データシート3!A:AB,MATCH("ea_"&amp;"太陽光（建物系）"&amp;"_年間発電",データシート3!$A$1:$AB$1,0),0)/10^3+VLOOKUP(BC97&amp;"_"&amp;$AZ$9,データシート3!A:AB,MATCH("ea_"&amp;"太陽光（土地系）"&amp;"_年間発電",データシート3!$A$1:$AB$1,0),0)/10^3</f>
        <v>2223506.5570000005</v>
      </c>
      <c r="BF97" s="35">
        <f>VLOOKUP(BC97&amp;"_"&amp;$AZ$9,データシート3!A:AB,MATCH("ea_"&amp;"風力（陸上）"&amp;"_年間発電",データシート3!$A$1:$AB$1,0),0)/10^3</f>
        <v>927318.71</v>
      </c>
      <c r="BG97" s="35">
        <f>VLOOKUP(BC97&amp;"_"&amp;$AZ$9,データシート3!A:AB,MATCH("ea_"&amp;"中小水（河川）"&amp;"_年間発電",データシート3!$A$1:$AB$1,0),0)/10^3+VLOOKUP(BC97&amp;"_"&amp;$AZ$9,データシート3!A:AB,MATCH("ea_"&amp;"中小水（農業用水路）"&amp;"_年間発電",データシート3!$A$1:$AB$1,0),0)/10^3</f>
        <v>7192.7610000000013</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5">
        <f t="shared" si="26"/>
        <v>3158018.0280000004</v>
      </c>
      <c r="BJ97" s="35">
        <f>(VLOOKUP($BC97&amp;"_"&amp;$AZ$8,データシート3!$A:$AN,MATCH("da_合計",データシート3!$A$1:$AN$1,0),0))/10^3</f>
        <v>501622.53876126156</v>
      </c>
      <c r="BK97" s="35">
        <f t="shared" si="21"/>
        <v>2656395.489238739</v>
      </c>
      <c r="BL97" s="35">
        <f t="shared" si="22"/>
        <v>0</v>
      </c>
      <c r="BM97" s="35">
        <f t="shared" si="23"/>
        <v>2656395.489238739</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07561</v>
      </c>
      <c r="AY98" s="19" t="str">
        <f>IF(IFERROR(比較地域マスタ!$AE33,"")=0,"",IFERROR(比較地域マスタ!$AE33,""))</f>
        <v>新地町</v>
      </c>
      <c r="AZ98" s="17"/>
      <c r="BA98" s="23">
        <v>27</v>
      </c>
      <c r="BB98" s="23">
        <v>1</v>
      </c>
      <c r="BC98" s="19" t="str">
        <f t="shared" si="24"/>
        <v>07561</v>
      </c>
      <c r="BD98" s="19" t="str">
        <f t="shared" si="25"/>
        <v>新地町</v>
      </c>
      <c r="BE98" s="35">
        <f>VLOOKUP(BC98&amp;"_"&amp;$AZ$9,データシート3!A:AB,MATCH("ea_"&amp;"太陽光（建物系）"&amp;"_年間発電",データシート3!$A$1:$AB$1,0),0)/10^3+VLOOKUP(BC98&amp;"_"&amp;$AZ$9,データシート3!A:AB,MATCH("ea_"&amp;"太陽光（土地系）"&amp;"_年間発電",データシート3!$A$1:$AB$1,0),0)/10^3</f>
        <v>501630.63400000002</v>
      </c>
      <c r="BF98" s="35">
        <f>VLOOKUP(BC98&amp;"_"&amp;$AZ$9,データシート3!A:AB,MATCH("ea_"&amp;"風力（陸上）"&amp;"_年間発電",データシート3!$A$1:$AB$1,0),0)/10^3</f>
        <v>24631.446</v>
      </c>
      <c r="BG98" s="35">
        <f>VLOOKUP(BC98&amp;"_"&amp;$AZ$9,データシート3!A:AB,MATCH("ea_"&amp;"中小水（河川）"&amp;"_年間発電",データシート3!$A$1:$AB$1,0),0)/10^3+VLOOKUP(BC98&amp;"_"&amp;$AZ$9,データシート3!A:AB,MATCH("ea_"&amp;"中小水（農業用水路）"&amp;"_年間発電",データシート3!$A$1:$AB$1,0),0)/10^3</f>
        <v>0</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5">
        <f t="shared" si="26"/>
        <v>526262.08000000007</v>
      </c>
      <c r="BJ98" s="35">
        <f>(VLOOKUP($BC98&amp;"_"&amp;$AZ$8,データシート3!$A:$AN,MATCH("da_合計",データシート3!$A$1:$AN$1,0),0))/10^3</f>
        <v>41990.767255474166</v>
      </c>
      <c r="BK98" s="35">
        <f t="shared" si="21"/>
        <v>484271.3127445259</v>
      </c>
      <c r="BL98" s="35">
        <f t="shared" si="22"/>
        <v>0</v>
      </c>
      <c r="BM98" s="35">
        <f t="shared" si="23"/>
        <v>484271.3127445259</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07207</v>
      </c>
      <c r="AY99" s="19" t="str">
        <f>IF(IFERROR(比較地域マスタ!$AE34,"")=0,"",IFERROR(比較地域マスタ!$AE34,""))</f>
        <v>須賀川市</v>
      </c>
      <c r="AZ99" s="17"/>
      <c r="BA99" s="23">
        <v>28</v>
      </c>
      <c r="BB99" s="23">
        <v>1</v>
      </c>
      <c r="BC99" s="19" t="str">
        <f t="shared" si="24"/>
        <v>07207</v>
      </c>
      <c r="BD99" s="19" t="str">
        <f t="shared" si="25"/>
        <v>須賀川市</v>
      </c>
      <c r="BE99" s="35">
        <f>VLOOKUP(BC99&amp;"_"&amp;$AZ$9,データシート3!A:AB,MATCH("ea_"&amp;"太陽光（建物系）"&amp;"_年間発電",データシート3!$A$1:$AB$1,0),0)/10^3+VLOOKUP(BC99&amp;"_"&amp;$AZ$9,データシート3!A:AB,MATCH("ea_"&amp;"太陽光（土地系）"&amp;"_年間発電",データシート3!$A$1:$AB$1,0),0)/10^3</f>
        <v>2764075.426</v>
      </c>
      <c r="BF99" s="35">
        <f>VLOOKUP(BC99&amp;"_"&amp;$AZ$9,データシート3!A:AB,MATCH("ea_"&amp;"風力（陸上）"&amp;"_年間発電",データシート3!$A$1:$AB$1,0),0)/10^3</f>
        <v>758784.01</v>
      </c>
      <c r="BG99" s="35">
        <f>VLOOKUP(BC99&amp;"_"&amp;$AZ$9,データシート3!A:AB,MATCH("ea_"&amp;"中小水（河川）"&amp;"_年間発電",データシート3!$A$1:$AB$1,0),0)/10^3+VLOOKUP(BC99&amp;"_"&amp;$AZ$9,データシート3!A:AB,MATCH("ea_"&amp;"中小水（農業用水路）"&amp;"_年間発電",データシート3!$A$1:$AB$1,0),0)/10^3</f>
        <v>16189.334999999999</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5">
        <f t="shared" si="26"/>
        <v>3539048.7709999997</v>
      </c>
      <c r="BJ99" s="35">
        <f>(VLOOKUP($BC99&amp;"_"&amp;$AZ$8,データシート3!$A:$AN,MATCH("da_合計",データシート3!$A$1:$AN$1,0),0))/10^3</f>
        <v>437948.05742150277</v>
      </c>
      <c r="BK99" s="35">
        <f t="shared" si="21"/>
        <v>3101100.7135784971</v>
      </c>
      <c r="BL99" s="35">
        <f t="shared" si="22"/>
        <v>0</v>
      </c>
      <c r="BM99" s="35">
        <f t="shared" si="23"/>
        <v>3101100.7135784971</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07209</v>
      </c>
      <c r="AY100" s="19" t="str">
        <f>IF(IFERROR(比較地域マスタ!$AE35,"")=0,"",IFERROR(比較地域マスタ!$AE35,""))</f>
        <v>相馬市</v>
      </c>
      <c r="AZ100" s="17"/>
      <c r="BA100" s="23">
        <v>29</v>
      </c>
      <c r="BB100" s="23">
        <v>1</v>
      </c>
      <c r="BC100" s="19" t="str">
        <f t="shared" si="24"/>
        <v>07209</v>
      </c>
      <c r="BD100" s="19" t="str">
        <f t="shared" si="25"/>
        <v>相馬市</v>
      </c>
      <c r="BE100" s="35">
        <f>VLOOKUP(BC100&amp;"_"&amp;$AZ$9,データシート3!A:AB,MATCH("ea_"&amp;"太陽光（建物系）"&amp;"_年間発電",データシート3!$A$1:$AB$1,0),0)/10^3+VLOOKUP(BC100&amp;"_"&amp;$AZ$9,データシート3!A:AB,MATCH("ea_"&amp;"太陽光（土地系）"&amp;"_年間発電",データシート3!$A$1:$AB$1,0),0)/10^3</f>
        <v>1586921.9070000001</v>
      </c>
      <c r="BF100" s="35">
        <f>VLOOKUP(BC100&amp;"_"&amp;$AZ$9,データシート3!A:AB,MATCH("ea_"&amp;"風力（陸上）"&amp;"_年間発電",データシート3!$A$1:$AB$1,0),0)/10^3</f>
        <v>792564.60699999984</v>
      </c>
      <c r="BG100" s="35">
        <f>VLOOKUP(BC100&amp;"_"&amp;$AZ$9,データシート3!A:AB,MATCH("ea_"&amp;"中小水（河川）"&amp;"_年間発電",データシート3!$A$1:$AB$1,0),0)/10^3+VLOOKUP(BC100&amp;"_"&amp;$AZ$9,データシート3!A:AB,MATCH("ea_"&amp;"中小水（農業用水路）"&amp;"_年間発電",データシート3!$A$1:$AB$1,0),0)/10^3</f>
        <v>8931.0519999999997</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5">
        <f t="shared" si="26"/>
        <v>2388417.5660000001</v>
      </c>
      <c r="BJ100" s="35">
        <f>(VLOOKUP($BC100&amp;"_"&amp;$AZ$8,データシート3!$A:$AN,MATCH("da_合計",データシート3!$A$1:$AN$1,0),0))/10^3</f>
        <v>319123.07716769184</v>
      </c>
      <c r="BK100" s="35">
        <f t="shared" si="21"/>
        <v>2069294.4888323082</v>
      </c>
      <c r="BL100" s="35">
        <f t="shared" si="22"/>
        <v>0</v>
      </c>
      <c r="BM100" s="35">
        <f t="shared" si="23"/>
        <v>2069294.4888323082</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07367</v>
      </c>
      <c r="AY101" s="19" t="str">
        <f>IF(IFERROR(比較地域マスタ!$AE36,"")=0,"",IFERROR(比較地域マスタ!$AE36,""))</f>
        <v>只見町</v>
      </c>
      <c r="AZ101" s="17"/>
      <c r="BA101" s="23">
        <v>30</v>
      </c>
      <c r="BB101" s="23">
        <v>1</v>
      </c>
      <c r="BC101" s="19" t="str">
        <f t="shared" si="24"/>
        <v>07367</v>
      </c>
      <c r="BD101" s="19" t="str">
        <f t="shared" si="25"/>
        <v>只見町</v>
      </c>
      <c r="BE101" s="35">
        <f>VLOOKUP(BC101&amp;"_"&amp;$AZ$9,データシート3!A:AB,MATCH("ea_"&amp;"太陽光（建物系）"&amp;"_年間発電",データシート3!$A$1:$AB$1,0),0)/10^3+VLOOKUP(BC101&amp;"_"&amp;$AZ$9,データシート3!A:AB,MATCH("ea_"&amp;"太陽光（土地系）"&amp;"_年間発電",データシート3!$A$1:$AB$1,0),0)/10^3</f>
        <v>194190.16800000001</v>
      </c>
      <c r="BF101" s="35">
        <f>VLOOKUP(BC101&amp;"_"&amp;$AZ$9,データシート3!A:AB,MATCH("ea_"&amp;"風力（陸上）"&amp;"_年間発電",データシート3!$A$1:$AB$1,0),0)/10^3</f>
        <v>1089141.4739999999</v>
      </c>
      <c r="BG101" s="35">
        <f>VLOOKUP(BC101&amp;"_"&amp;$AZ$9,データシート3!A:AB,MATCH("ea_"&amp;"中小水（河川）"&amp;"_年間発電",データシート3!$A$1:$AB$1,0),0)/10^3+VLOOKUP(BC101&amp;"_"&amp;$AZ$9,データシート3!A:AB,MATCH("ea_"&amp;"中小水（農業用水路）"&amp;"_年間発電",データシート3!$A$1:$AB$1,0),0)/10^3</f>
        <v>284816.462</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5">
        <f t="shared" si="26"/>
        <v>1569379.1640000001</v>
      </c>
      <c r="BJ101" s="35">
        <f>(VLOOKUP($BC101&amp;"_"&amp;$AZ$8,データシート3!$A:$AN,MATCH("da_合計",データシート3!$A$1:$AN$1,0),0))/10^3</f>
        <v>22637.117617972392</v>
      </c>
      <c r="BK101" s="35">
        <f t="shared" si="21"/>
        <v>1546742.0463820277</v>
      </c>
      <c r="BL101" s="35">
        <f t="shared" si="22"/>
        <v>0</v>
      </c>
      <c r="BM101" s="35">
        <f t="shared" si="23"/>
        <v>1546742.0463820277</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07213</v>
      </c>
      <c r="AY102" s="19" t="str">
        <f>IF(IFERROR(比較地域マスタ!$AE37,"")=0,"",IFERROR(比較地域マスタ!$AE37,""))</f>
        <v>伊達市</v>
      </c>
      <c r="AZ102" s="17"/>
      <c r="BA102" s="23">
        <v>31</v>
      </c>
      <c r="BB102" s="23">
        <v>1</v>
      </c>
      <c r="BC102" s="19" t="str">
        <f t="shared" si="24"/>
        <v>07213</v>
      </c>
      <c r="BD102" s="19" t="str">
        <f t="shared" si="25"/>
        <v>伊達市</v>
      </c>
      <c r="BE102" s="35">
        <f>VLOOKUP(BC102&amp;"_"&amp;$AZ$9,データシート3!A:AB,MATCH("ea_"&amp;"太陽光（建物系）"&amp;"_年間発電",データシート3!$A$1:$AB$1,0),0)/10^3+VLOOKUP(BC102&amp;"_"&amp;$AZ$9,データシート3!A:AB,MATCH("ea_"&amp;"太陽光（土地系）"&amp;"_年間発電",データシート3!$A$1:$AB$1,0),0)/10^3</f>
        <v>1370389.737</v>
      </c>
      <c r="BF102" s="35">
        <f>VLOOKUP(BC102&amp;"_"&amp;$AZ$9,データシート3!A:AB,MATCH("ea_"&amp;"風力（陸上）"&amp;"_年間発電",データシート3!$A$1:$AB$1,0),0)/10^3</f>
        <v>247056.777</v>
      </c>
      <c r="BG102" s="35">
        <f>VLOOKUP(BC102&amp;"_"&amp;$AZ$9,データシート3!A:AB,MATCH("ea_"&amp;"中小水（河川）"&amp;"_年間発電",データシート3!$A$1:$AB$1,0),0)/10^3+VLOOKUP(BC102&amp;"_"&amp;$AZ$9,データシート3!A:AB,MATCH("ea_"&amp;"中小水（農業用水路）"&amp;"_年間発電",データシート3!$A$1:$AB$1,0),0)/10^3</f>
        <v>3258.0340000000006</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5">
        <f t="shared" si="26"/>
        <v>1620704.548</v>
      </c>
      <c r="BJ102" s="35">
        <f>(VLOOKUP($BC102&amp;"_"&amp;$AZ$8,データシート3!$A:$AN,MATCH("da_合計",データシート3!$A$1:$AN$1,0),0))/10^3</f>
        <v>307889.30174794432</v>
      </c>
      <c r="BK102" s="35">
        <f t="shared" si="21"/>
        <v>1312815.2462520557</v>
      </c>
      <c r="BL102" s="35">
        <f t="shared" si="22"/>
        <v>0</v>
      </c>
      <c r="BM102" s="35">
        <f t="shared" si="23"/>
        <v>1312815.2462520557</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07481</v>
      </c>
      <c r="AY103" s="19" t="str">
        <f>IF(IFERROR(比較地域マスタ!$AE38,"")=0,"",IFERROR(比較地域マスタ!$AE38,""))</f>
        <v>棚倉町</v>
      </c>
      <c r="AZ103" s="17"/>
      <c r="BA103" s="23">
        <v>32</v>
      </c>
      <c r="BB103" s="23">
        <v>1</v>
      </c>
      <c r="BC103" s="19" t="str">
        <f t="shared" si="24"/>
        <v>07481</v>
      </c>
      <c r="BD103" s="19" t="str">
        <f t="shared" si="25"/>
        <v>棚倉町</v>
      </c>
      <c r="BE103" s="35">
        <f>VLOOKUP(BC103&amp;"_"&amp;$AZ$9,データシート3!A:AB,MATCH("ea_"&amp;"太陽光（建物系）"&amp;"_年間発電",データシート3!$A$1:$AB$1,0),0)/10^3+VLOOKUP(BC103&amp;"_"&amp;$AZ$9,データシート3!A:AB,MATCH("ea_"&amp;"太陽光（土地系）"&amp;"_年間発電",データシート3!$A$1:$AB$1,0),0)/10^3</f>
        <v>560681.31900000002</v>
      </c>
      <c r="BF103" s="35">
        <f>VLOOKUP(BC103&amp;"_"&amp;$AZ$9,データシート3!A:AB,MATCH("ea_"&amp;"風力（陸上）"&amp;"_年間発電",データシート3!$A$1:$AB$1,0),0)/10^3</f>
        <v>503219.73599999992</v>
      </c>
      <c r="BG103" s="35">
        <f>VLOOKUP(BC103&amp;"_"&amp;$AZ$9,データシート3!A:AB,MATCH("ea_"&amp;"中小水（河川）"&amp;"_年間発電",データシート3!$A$1:$AB$1,0),0)/10^3+VLOOKUP(BC103&amp;"_"&amp;$AZ$9,データシート3!A:AB,MATCH("ea_"&amp;"中小水（農業用水路）"&amp;"_年間発電",データシート3!$A$1:$AB$1,0),0)/10^3</f>
        <v>0</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5">
        <f t="shared" si="26"/>
        <v>1063901.0549999999</v>
      </c>
      <c r="BJ103" s="35">
        <f>(VLOOKUP($BC103&amp;"_"&amp;$AZ$8,データシート3!$A:$AN,MATCH("da_合計",データシート3!$A$1:$AN$1,0),0))/10^3</f>
        <v>110644.66550165978</v>
      </c>
      <c r="BK103" s="35">
        <f t="shared" si="21"/>
        <v>953256.3894983402</v>
      </c>
      <c r="BL103" s="35">
        <f t="shared" si="22"/>
        <v>0</v>
      </c>
      <c r="BM103" s="35">
        <f t="shared" si="23"/>
        <v>953256.3894983402</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07502</v>
      </c>
      <c r="AY104" s="19" t="str">
        <f>IF(IFERROR(比較地域マスタ!$AE39,"")=0,"",IFERROR(比較地域マスタ!$AE39,""))</f>
        <v>玉川村</v>
      </c>
      <c r="AZ104" s="17"/>
      <c r="BA104" s="23">
        <v>33</v>
      </c>
      <c r="BB104" s="23">
        <v>1</v>
      </c>
      <c r="BC104" s="19" t="str">
        <f t="shared" si="24"/>
        <v>07502</v>
      </c>
      <c r="BD104" s="19" t="str">
        <f t="shared" si="25"/>
        <v>玉川村</v>
      </c>
      <c r="BE104" s="35">
        <f>VLOOKUP(BC104&amp;"_"&amp;$AZ$9,データシート3!A:AB,MATCH("ea_"&amp;"太陽光（建物系）"&amp;"_年間発電",データシート3!$A$1:$AB$1,0),0)/10^3+VLOOKUP(BC104&amp;"_"&amp;$AZ$9,データシート3!A:AB,MATCH("ea_"&amp;"太陽光（土地系）"&amp;"_年間発電",データシート3!$A$1:$AB$1,0),0)/10^3</f>
        <v>325059.54000000004</v>
      </c>
      <c r="BF104" s="35">
        <f>VLOOKUP(BC104&amp;"_"&amp;$AZ$9,データシート3!A:AB,MATCH("ea_"&amp;"風力（陸上）"&amp;"_年間発電",データシート3!$A$1:$AB$1,0),0)/10^3</f>
        <v>2954.0709999999999</v>
      </c>
      <c r="BG104" s="35">
        <f>VLOOKUP(BC104&amp;"_"&amp;$AZ$9,データシート3!A:AB,MATCH("ea_"&amp;"中小水（河川）"&amp;"_年間発電",データシート3!$A$1:$AB$1,0),0)/10^3+VLOOKUP(BC104&amp;"_"&amp;$AZ$9,データシート3!A:AB,MATCH("ea_"&amp;"中小水（農業用水路）"&amp;"_年間発電",データシート3!$A$1:$AB$1,0),0)/10^3</f>
        <v>777.524</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5">
        <f t="shared" si="26"/>
        <v>328791.13500000001</v>
      </c>
      <c r="BJ104" s="35">
        <f>(VLOOKUP($BC104&amp;"_"&amp;$AZ$8,データシート3!$A:$AN,MATCH("da_合計",データシート3!$A$1:$AN$1,0),0))/10^3</f>
        <v>55720.830152877337</v>
      </c>
      <c r="BK104" s="35">
        <f t="shared" ref="BK104:BK135" si="27">BI104-BJ104</f>
        <v>273070.30484712269</v>
      </c>
      <c r="BL104" s="35">
        <f t="shared" ref="BL104:BL135" si="28">IF(BK104&gt;0,0,BK104)</f>
        <v>0</v>
      </c>
      <c r="BM104" s="35">
        <f t="shared" ref="BM104:BM135" si="29">IF(BK104&gt;0,BK104,0)</f>
        <v>273070.30484712269</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07211</v>
      </c>
      <c r="AY105" s="19" t="str">
        <f>IF(IFERROR(比較地域マスタ!$AE40,"")=0,"",IFERROR(比較地域マスタ!$AE40,""))</f>
        <v>田村市</v>
      </c>
      <c r="AZ105" s="17"/>
      <c r="BA105" s="23">
        <v>34</v>
      </c>
      <c r="BB105" s="23">
        <v>1</v>
      </c>
      <c r="BC105" s="19" t="str">
        <f t="shared" si="24"/>
        <v>07211</v>
      </c>
      <c r="BD105" s="19" t="str">
        <f t="shared" si="25"/>
        <v>田村市</v>
      </c>
      <c r="BE105" s="35">
        <f>VLOOKUP(BC105&amp;"_"&amp;$AZ$9,データシート3!A:AB,MATCH("ea_"&amp;"太陽光（建物系）"&amp;"_年間発電",データシート3!$A$1:$AB$1,0),0)/10^3+VLOOKUP(BC105&amp;"_"&amp;$AZ$9,データシート3!A:AB,MATCH("ea_"&amp;"太陽光（土地系）"&amp;"_年間発電",データシート3!$A$1:$AB$1,0),0)/10^3</f>
        <v>1888290.5939999998</v>
      </c>
      <c r="BF105" s="35">
        <f>VLOOKUP(BC105&amp;"_"&amp;$AZ$9,データシート3!A:AB,MATCH("ea_"&amp;"風力（陸上）"&amp;"_年間発電",データシート3!$A$1:$AB$1,0),0)/10^3</f>
        <v>1274051.9639999999</v>
      </c>
      <c r="BG105" s="35">
        <f>VLOOKUP(BC105&amp;"_"&amp;$AZ$9,データシート3!A:AB,MATCH("ea_"&amp;"中小水（河川）"&amp;"_年間発電",データシート3!$A$1:$AB$1,0),0)/10^3+VLOOKUP(BC105&amp;"_"&amp;$AZ$9,データシート3!A:AB,MATCH("ea_"&amp;"中小水（農業用水路）"&amp;"_年間発電",データシート3!$A$1:$AB$1,0),0)/10^3</f>
        <v>9521.6959999999999</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5">
        <f t="shared" si="26"/>
        <v>3171864.2539999997</v>
      </c>
      <c r="BJ105" s="35">
        <f>(VLOOKUP($BC105&amp;"_"&amp;$AZ$8,データシート3!$A:$AN,MATCH("da_合計",データシート3!$A$1:$AN$1,0),0))/10^3</f>
        <v>195632.37537969751</v>
      </c>
      <c r="BK105" s="35">
        <f t="shared" si="27"/>
        <v>2976231.8786203023</v>
      </c>
      <c r="BL105" s="35">
        <f t="shared" si="28"/>
        <v>0</v>
      </c>
      <c r="BM105" s="35">
        <f t="shared" si="29"/>
        <v>2976231.8786203023</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07344</v>
      </c>
      <c r="AY106" s="19" t="str">
        <f>IF(IFERROR(比較地域マスタ!$AE41,"")=0,"",IFERROR(比較地域マスタ!$AE41,""))</f>
        <v>天栄村</v>
      </c>
      <c r="AZ106" s="17"/>
      <c r="BA106" s="23">
        <v>35</v>
      </c>
      <c r="BB106" s="23">
        <v>1</v>
      </c>
      <c r="BC106" s="19" t="str">
        <f t="shared" si="24"/>
        <v>07344</v>
      </c>
      <c r="BD106" s="19" t="str">
        <f t="shared" si="25"/>
        <v>天栄村</v>
      </c>
      <c r="BE106" s="35">
        <f>VLOOKUP(BC106&amp;"_"&amp;$AZ$9,データシート3!A:AB,MATCH("ea_"&amp;"太陽光（建物系）"&amp;"_年間発電",データシート3!$A$1:$AB$1,0),0)/10^3+VLOOKUP(BC106&amp;"_"&amp;$AZ$9,データシート3!A:AB,MATCH("ea_"&amp;"太陽光（土地系）"&amp;"_年間発電",データシート3!$A$1:$AB$1,0),0)/10^3</f>
        <v>459679.39600000007</v>
      </c>
      <c r="BF106" s="35">
        <f>VLOOKUP(BC106&amp;"_"&amp;$AZ$9,データシート3!A:AB,MATCH("ea_"&amp;"風力（陸上）"&amp;"_年間発電",データシート3!$A$1:$AB$1,0),0)/10^3</f>
        <v>2759084.5410000002</v>
      </c>
      <c r="BG106" s="35">
        <f>VLOOKUP(BC106&amp;"_"&amp;$AZ$9,データシート3!A:AB,MATCH("ea_"&amp;"中小水（河川）"&amp;"_年間発電",データシート3!$A$1:$AB$1,0),0)/10^3+VLOOKUP(BC106&amp;"_"&amp;$AZ$9,データシート3!A:AB,MATCH("ea_"&amp;"中小水（農業用水路）"&amp;"_年間発電",データシート3!$A$1:$AB$1,0),0)/10^3</f>
        <v>91612.379000000001</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5">
        <f t="shared" si="26"/>
        <v>3310842.8390000006</v>
      </c>
      <c r="BJ106" s="35">
        <f>(VLOOKUP($BC106&amp;"_"&amp;$AZ$8,データシート3!$A:$AN,MATCH("da_合計",データシート3!$A$1:$AN$1,0),0))/10^3</f>
        <v>24248.905741448463</v>
      </c>
      <c r="BK106" s="35">
        <f t="shared" si="27"/>
        <v>3286593.9332585521</v>
      </c>
      <c r="BL106" s="35">
        <f t="shared" si="28"/>
        <v>0</v>
      </c>
      <c r="BM106" s="35">
        <f t="shared" si="29"/>
        <v>3286593.9332585521</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07543</v>
      </c>
      <c r="AY107" s="19" t="str">
        <f>IF(IFERROR(比較地域マスタ!$AE42,"")=0,"",IFERROR(比較地域マスタ!$AE42,""))</f>
        <v>富岡町</v>
      </c>
      <c r="AZ107" s="17"/>
      <c r="BA107" s="23">
        <v>36</v>
      </c>
      <c r="BB107" s="23">
        <v>1</v>
      </c>
      <c r="BC107" s="19" t="str">
        <f t="shared" si="24"/>
        <v>07543</v>
      </c>
      <c r="BD107" s="19" t="str">
        <f t="shared" si="25"/>
        <v>富岡町</v>
      </c>
      <c r="BE107" s="35">
        <f>VLOOKUP(BC107&amp;"_"&amp;$AZ$9,データシート3!A:AB,MATCH("ea_"&amp;"太陽光（建物系）"&amp;"_年間発電",データシート3!$A$1:$AB$1,0),0)/10^3+VLOOKUP(BC107&amp;"_"&amp;$AZ$9,データシート3!A:AB,MATCH("ea_"&amp;"太陽光（土地系）"&amp;"_年間発電",データシート3!$A$1:$AB$1,0),0)/10^3</f>
        <v>226127.88800000004</v>
      </c>
      <c r="BF107" s="35">
        <f>VLOOKUP(BC107&amp;"_"&amp;$AZ$9,データシート3!A:AB,MATCH("ea_"&amp;"風力（陸上）"&amp;"_年間発電",データシート3!$A$1:$AB$1,0),0)/10^3</f>
        <v>974426.54099999985</v>
      </c>
      <c r="BG107" s="35">
        <f>VLOOKUP(BC107&amp;"_"&amp;$AZ$9,データシート3!A:AB,MATCH("ea_"&amp;"中小水（河川）"&amp;"_年間発電",データシート3!$A$1:$AB$1,0),0)/10^3+VLOOKUP(BC107&amp;"_"&amp;$AZ$9,データシート3!A:AB,MATCH("ea_"&amp;"中小水（農業用水路）"&amp;"_年間発電",データシート3!$A$1:$AB$1,0),0)/10^3</f>
        <v>11204.402</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5">
        <f t="shared" si="26"/>
        <v>1211758.831</v>
      </c>
      <c r="BJ107" s="35">
        <f>(VLOOKUP($BC107&amp;"_"&amp;$AZ$8,データシート3!$A:$AN,MATCH("da_合計",データシート3!$A$1:$AN$1,0),0))/10^3</f>
        <v>45845.697402174868</v>
      </c>
      <c r="BK107" s="35">
        <f t="shared" si="27"/>
        <v>1165913.1335978252</v>
      </c>
      <c r="BL107" s="35">
        <f t="shared" si="28"/>
        <v>0</v>
      </c>
      <c r="BM107" s="35">
        <f t="shared" si="29"/>
        <v>1165913.1335978252</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07465</v>
      </c>
      <c r="AY108" s="19" t="str">
        <f>IF(IFERROR(比較地域マスタ!$AE43,"")=0,"",IFERROR(比較地域マスタ!$AE43,""))</f>
        <v>中島村</v>
      </c>
      <c r="AZ108" s="17"/>
      <c r="BA108" s="23">
        <v>37</v>
      </c>
      <c r="BB108" s="23">
        <v>1</v>
      </c>
      <c r="BC108" s="19" t="str">
        <f t="shared" si="24"/>
        <v>07465</v>
      </c>
      <c r="BD108" s="19" t="str">
        <f t="shared" si="25"/>
        <v>中島村</v>
      </c>
      <c r="BE108" s="35">
        <f>VLOOKUP(BC108&amp;"_"&amp;$AZ$9,データシート3!A:AB,MATCH("ea_"&amp;"太陽光（建物系）"&amp;"_年間発電",データシート3!$A$1:$AB$1,0),0)/10^3+VLOOKUP(BC108&amp;"_"&amp;$AZ$9,データシート3!A:AB,MATCH("ea_"&amp;"太陽光（土地系）"&amp;"_年間発電",データシート3!$A$1:$AB$1,0),0)/10^3</f>
        <v>377321.05699999997</v>
      </c>
      <c r="BF108" s="35">
        <f>VLOOKUP(BC108&amp;"_"&amp;$AZ$9,データシート3!A:AB,MATCH("ea_"&amp;"風力（陸上）"&amp;"_年間発電",データシート3!$A$1:$AB$1,0),0)/10^3</f>
        <v>0</v>
      </c>
      <c r="BG108" s="35">
        <f>VLOOKUP(BC108&amp;"_"&amp;$AZ$9,データシート3!A:AB,MATCH("ea_"&amp;"中小水（河川）"&amp;"_年間発電",データシート3!$A$1:$AB$1,0),0)/10^3+VLOOKUP(BC108&amp;"_"&amp;$AZ$9,データシート3!A:AB,MATCH("ea_"&amp;"中小水（農業用水路）"&amp;"_年間発電",データシート3!$A$1:$AB$1,0),0)/10^3</f>
        <v>0</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5">
        <f t="shared" si="26"/>
        <v>377321.05699999997</v>
      </c>
      <c r="BJ108" s="35">
        <f>(VLOOKUP($BC108&amp;"_"&amp;$AZ$8,データシート3!$A:$AN,MATCH("da_合計",データシート3!$A$1:$AN$1,0),0))/10^3</f>
        <v>30416.814628075805</v>
      </c>
      <c r="BK108" s="35">
        <f t="shared" si="27"/>
        <v>346904.24237192416</v>
      </c>
      <c r="BL108" s="35">
        <f t="shared" si="28"/>
        <v>0</v>
      </c>
      <c r="BM108" s="35">
        <f t="shared" si="29"/>
        <v>346904.24237192416</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07547</v>
      </c>
      <c r="AY109" s="19" t="str">
        <f>IF(IFERROR(比較地域マスタ!$AE44,"")=0,"",IFERROR(比較地域マスタ!$AE44,""))</f>
        <v>浪江町</v>
      </c>
      <c r="AZ109" s="17"/>
      <c r="BA109" s="23">
        <v>38</v>
      </c>
      <c r="BB109" s="23">
        <v>1</v>
      </c>
      <c r="BC109" s="19" t="str">
        <f t="shared" si="24"/>
        <v>07547</v>
      </c>
      <c r="BD109" s="19" t="str">
        <f t="shared" si="25"/>
        <v>浪江町</v>
      </c>
      <c r="BE109" s="35">
        <f>VLOOKUP(BC109&amp;"_"&amp;$AZ$9,データシート3!A:AB,MATCH("ea_"&amp;"太陽光（建物系）"&amp;"_年間発電",データシート3!$A$1:$AB$1,0),0)/10^3+VLOOKUP(BC109&amp;"_"&amp;$AZ$9,データシート3!A:AB,MATCH("ea_"&amp;"太陽光（土地系）"&amp;"_年間発電",データシート3!$A$1:$AB$1,0),0)/10^3</f>
        <v>625713.96299999999</v>
      </c>
      <c r="BF109" s="35">
        <f>VLOOKUP(BC109&amp;"_"&amp;$AZ$9,データシート3!A:AB,MATCH("ea_"&amp;"風力（陸上）"&amp;"_年間発電",データシート3!$A$1:$AB$1,0),0)/10^3</f>
        <v>3316089.5819999999</v>
      </c>
      <c r="BG109" s="35">
        <f>VLOOKUP(BC109&amp;"_"&amp;$AZ$9,データシート3!A:AB,MATCH("ea_"&amp;"中小水（河川）"&amp;"_年間発電",データシート3!$A$1:$AB$1,0),0)/10^3+VLOOKUP(BC109&amp;"_"&amp;$AZ$9,データシート3!A:AB,MATCH("ea_"&amp;"中小水（農業用水路）"&amp;"_年間発電",データシート3!$A$1:$AB$1,0),0)/10^3</f>
        <v>21214.670999999998</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5">
        <f t="shared" si="26"/>
        <v>3963018.216</v>
      </c>
      <c r="BJ109" s="35">
        <f>(VLOOKUP($BC109&amp;"_"&amp;$AZ$8,データシート3!$A:$AN,MATCH("da_合計",データシート3!$A$1:$AN$1,0),0))/10^3</f>
        <v>43403.525721356702</v>
      </c>
      <c r="BK109" s="35">
        <f t="shared" si="27"/>
        <v>3919614.6902786433</v>
      </c>
      <c r="BL109" s="35">
        <f t="shared" si="28"/>
        <v>0</v>
      </c>
      <c r="BM109" s="35">
        <f t="shared" si="29"/>
        <v>3919614.6902786433</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07542</v>
      </c>
      <c r="AY110" s="19" t="str">
        <f>IF(IFERROR(比較地域マスタ!$AE45,"")=0,"",IFERROR(比較地域マスタ!$AE45,""))</f>
        <v>楢葉町</v>
      </c>
      <c r="AZ110" s="17"/>
      <c r="BA110" s="23">
        <v>39</v>
      </c>
      <c r="BB110" s="23">
        <v>1</v>
      </c>
      <c r="BC110" s="19" t="str">
        <f t="shared" si="24"/>
        <v>07542</v>
      </c>
      <c r="BD110" s="19" t="str">
        <f t="shared" si="25"/>
        <v>楢葉町</v>
      </c>
      <c r="BE110" s="35">
        <f>VLOOKUP(BC110&amp;"_"&amp;$AZ$9,データシート3!A:AB,MATCH("ea_"&amp;"太陽光（建物系）"&amp;"_年間発電",データシート3!$A$1:$AB$1,0),0)/10^3+VLOOKUP(BC110&amp;"_"&amp;$AZ$9,データシート3!A:AB,MATCH("ea_"&amp;"太陽光（土地系）"&amp;"_年間発電",データシート3!$A$1:$AB$1,0),0)/10^3</f>
        <v>245536.85400000005</v>
      </c>
      <c r="BF110" s="35">
        <f>VLOOKUP(BC110&amp;"_"&amp;$AZ$9,データシート3!A:AB,MATCH("ea_"&amp;"風力（陸上）"&amp;"_年間発電",データシート3!$A$1:$AB$1,0),0)/10^3</f>
        <v>1138692.5460000001</v>
      </c>
      <c r="BG110" s="35">
        <f>VLOOKUP(BC110&amp;"_"&amp;$AZ$9,データシート3!A:AB,MATCH("ea_"&amp;"中小水（河川）"&amp;"_年間発電",データシート3!$A$1:$AB$1,0),0)/10^3+VLOOKUP(BC110&amp;"_"&amp;$AZ$9,データシート3!A:AB,MATCH("ea_"&amp;"中小水（農業用水路）"&amp;"_年間発電",データシート3!$A$1:$AB$1,0),0)/10^3</f>
        <v>6455.6750000000002</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5">
        <f t="shared" si="26"/>
        <v>1390685.0750000002</v>
      </c>
      <c r="BJ110" s="35">
        <f>(VLOOKUP($BC110&amp;"_"&amp;$AZ$8,データシート3!$A:$AN,MATCH("da_合計",データシート3!$A$1:$AN$1,0),0))/10^3</f>
        <v>37208.254292289355</v>
      </c>
      <c r="BK110" s="35">
        <f t="shared" si="27"/>
        <v>1353476.8207077109</v>
      </c>
      <c r="BL110" s="35">
        <f t="shared" si="28"/>
        <v>0</v>
      </c>
      <c r="BM110" s="35">
        <f t="shared" si="29"/>
        <v>1353476.8207077109</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t="str">
        <f>比較地域マスタ!AD46</f>
        <v>07405</v>
      </c>
      <c r="AY111" s="19" t="str">
        <f>IF(IFERROR(比較地域マスタ!$AE46,"")=0,"",IFERROR(比較地域マスタ!$AE46,""))</f>
        <v>西会津町</v>
      </c>
      <c r="AZ111" s="17"/>
      <c r="BA111" s="23">
        <v>40</v>
      </c>
      <c r="BB111" s="23">
        <v>1</v>
      </c>
      <c r="BC111" s="19" t="str">
        <f t="shared" si="24"/>
        <v>07405</v>
      </c>
      <c r="BD111" s="19" t="str">
        <f t="shared" si="25"/>
        <v>西会津町</v>
      </c>
      <c r="BE111" s="35">
        <f>VLOOKUP(BC111&amp;"_"&amp;$AZ$9,データシート3!A:AB,MATCH("ea_"&amp;"太陽光（建物系）"&amp;"_年間発電",データシート3!$A$1:$AB$1,0),0)/10^3+VLOOKUP(BC111&amp;"_"&amp;$AZ$9,データシート3!A:AB,MATCH("ea_"&amp;"太陽光（土地系）"&amp;"_年間発電",データシート3!$A$1:$AB$1,0),0)/10^3</f>
        <v>393622.28599999996</v>
      </c>
      <c r="BF111" s="35">
        <f>VLOOKUP(BC111&amp;"_"&amp;$AZ$9,データシート3!A:AB,MATCH("ea_"&amp;"風力（陸上）"&amp;"_年間発電",データシート3!$A$1:$AB$1,0),0)/10^3</f>
        <v>926033.63800000004</v>
      </c>
      <c r="BG111" s="35">
        <f>VLOOKUP(BC111&amp;"_"&amp;$AZ$9,データシート3!A:AB,MATCH("ea_"&amp;"中小水（河川）"&amp;"_年間発電",データシート3!$A$1:$AB$1,0),0)/10^3+VLOOKUP(BC111&amp;"_"&amp;$AZ$9,データシート3!A:AB,MATCH("ea_"&amp;"中小水（農業用水路）"&amp;"_年間発電",データシート3!$A$1:$AB$1,0),0)/10^3</f>
        <v>64469.70900000001</v>
      </c>
      <c r="BH111" s="35">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5">
        <f t="shared" si="26"/>
        <v>1384125.6330000001</v>
      </c>
      <c r="BJ111" s="35">
        <f>(VLOOKUP($BC111&amp;"_"&amp;$AZ$8,データシート3!$A:$AN,MATCH("da_合計",データシート3!$A$1:$AN$1,0),0))/10^3</f>
        <v>28326.560033774389</v>
      </c>
      <c r="BK111" s="35">
        <f t="shared" si="27"/>
        <v>1355799.0729662257</v>
      </c>
      <c r="BL111" s="35">
        <f t="shared" si="28"/>
        <v>0</v>
      </c>
      <c r="BM111" s="35">
        <f t="shared" si="29"/>
        <v>1355799.0729662257</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t="str">
        <f>比較地域マスタ!AD47</f>
        <v>07461</v>
      </c>
      <c r="AY112" s="19" t="str">
        <f>IF(IFERROR(比較地域マスタ!$AE47,"")=0,"",IFERROR(比較地域マスタ!$AE47,""))</f>
        <v>西郷村</v>
      </c>
      <c r="AZ112" s="17"/>
      <c r="BA112" s="23">
        <v>41</v>
      </c>
      <c r="BB112" s="23">
        <v>1</v>
      </c>
      <c r="BC112" s="19" t="str">
        <f t="shared" si="24"/>
        <v>07461</v>
      </c>
      <c r="BD112" s="19" t="str">
        <f t="shared" si="25"/>
        <v>西郷村</v>
      </c>
      <c r="BE112" s="35">
        <f>VLOOKUP(BC112&amp;"_"&amp;$AZ$9,データシート3!A:AB,MATCH("ea_"&amp;"太陽光（建物系）"&amp;"_年間発電",データシート3!$A$1:$AB$1,0),0)/10^3+VLOOKUP(BC112&amp;"_"&amp;$AZ$9,データシート3!A:AB,MATCH("ea_"&amp;"太陽光（土地系）"&amp;"_年間発電",データシート3!$A$1:$AB$1,0),0)/10^3</f>
        <v>947782.42800000007</v>
      </c>
      <c r="BF112" s="35">
        <f>VLOOKUP(BC112&amp;"_"&amp;$AZ$9,データシート3!A:AB,MATCH("ea_"&amp;"風力（陸上）"&amp;"_年間発電",データシート3!$A$1:$AB$1,0),0)/10^3</f>
        <v>1614021.1070000001</v>
      </c>
      <c r="BG112" s="35">
        <f>VLOOKUP(BC112&amp;"_"&amp;$AZ$9,データシート3!A:AB,MATCH("ea_"&amp;"中小水（河川）"&amp;"_年間発電",データシート3!$A$1:$AB$1,0),0)/10^3+VLOOKUP(BC112&amp;"_"&amp;$AZ$9,データシート3!A:AB,MATCH("ea_"&amp;"中小水（農業用水路）"&amp;"_年間発電",データシート3!$A$1:$AB$1,0),0)/10^3</f>
        <v>42645.512999999999</v>
      </c>
      <c r="BH112" s="35">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5">
        <f t="shared" si="26"/>
        <v>2604733.0819999999</v>
      </c>
      <c r="BJ112" s="35">
        <f>(VLOOKUP($BC112&amp;"_"&amp;$AZ$8,データシート3!$A:$AN,MATCH("da_合計",データシート3!$A$1:$AN$1,0),0))/10^3</f>
        <v>279940.83367512235</v>
      </c>
      <c r="BK112" s="35">
        <f t="shared" si="27"/>
        <v>2324792.2483248776</v>
      </c>
      <c r="BL112" s="35">
        <f t="shared" si="28"/>
        <v>0</v>
      </c>
      <c r="BM112" s="35">
        <f t="shared" si="29"/>
        <v>2324792.2483248776</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t="str">
        <f>比較地域マスタ!AD48</f>
        <v>07210</v>
      </c>
      <c r="AY113" s="19" t="str">
        <f>IF(IFERROR(比較地域マスタ!$AE48,"")=0,"",IFERROR(比較地域マスタ!$AE48,""))</f>
        <v>二本松市</v>
      </c>
      <c r="AZ113" s="17"/>
      <c r="BA113" s="23">
        <v>42</v>
      </c>
      <c r="BB113" s="23">
        <v>1</v>
      </c>
      <c r="BC113" s="19" t="str">
        <f t="shared" si="24"/>
        <v>07210</v>
      </c>
      <c r="BD113" s="19" t="str">
        <f t="shared" si="25"/>
        <v>二本松市</v>
      </c>
      <c r="BE113" s="35">
        <f>VLOOKUP(BC113&amp;"_"&amp;$AZ$9,データシート3!A:AB,MATCH("ea_"&amp;"太陽光（建物系）"&amp;"_年間発電",データシート3!$A$1:$AB$1,0),0)/10^3+VLOOKUP(BC113&amp;"_"&amp;$AZ$9,データシート3!A:AB,MATCH("ea_"&amp;"太陽光（土地系）"&amp;"_年間発電",データシート3!$A$1:$AB$1,0),0)/10^3</f>
        <v>1713573.7239999999</v>
      </c>
      <c r="BF113" s="35">
        <f>VLOOKUP(BC113&amp;"_"&amp;$AZ$9,データシート3!A:AB,MATCH("ea_"&amp;"風力（陸上）"&amp;"_年間発電",データシート3!$A$1:$AB$1,0),0)/10^3</f>
        <v>278956.46299999999</v>
      </c>
      <c r="BG113" s="35">
        <f>VLOOKUP(BC113&amp;"_"&amp;$AZ$9,データシート3!A:AB,MATCH("ea_"&amp;"中小水（河川）"&amp;"_年間発電",データシート3!$A$1:$AB$1,0),0)/10^3+VLOOKUP(BC113&amp;"_"&amp;$AZ$9,データシート3!A:AB,MATCH("ea_"&amp;"中小水（農業用水路）"&amp;"_年間発電",データシート3!$A$1:$AB$1,0),0)/10^3</f>
        <v>15122.266999999998</v>
      </c>
      <c r="BH113" s="35">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5">
        <f t="shared" si="26"/>
        <v>2008195.7489999998</v>
      </c>
      <c r="BJ113" s="35">
        <f>(VLOOKUP($BC113&amp;"_"&amp;$AZ$8,データシート3!$A:$AN,MATCH("da_合計",データシート3!$A$1:$AN$1,0),0))/10^3</f>
        <v>347753.32975330699</v>
      </c>
      <c r="BK113" s="35">
        <f t="shared" si="27"/>
        <v>1660442.4192466929</v>
      </c>
      <c r="BL113" s="35">
        <f t="shared" si="28"/>
        <v>0</v>
      </c>
      <c r="BM113" s="35">
        <f t="shared" si="29"/>
        <v>1660442.4192466929</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t="str">
        <f>比較地域マスタ!AD49</f>
        <v>07483</v>
      </c>
      <c r="AY114" s="19" t="str">
        <f>IF(IFERROR(比較地域マスタ!$AE49,"")=0,"",IFERROR(比較地域マスタ!$AE49,""))</f>
        <v>塙町</v>
      </c>
      <c r="AZ114" s="17"/>
      <c r="BA114" s="23">
        <v>43</v>
      </c>
      <c r="BB114" s="23">
        <v>1</v>
      </c>
      <c r="BC114" s="19" t="str">
        <f t="shared" si="24"/>
        <v>07483</v>
      </c>
      <c r="BD114" s="19" t="str">
        <f t="shared" si="25"/>
        <v>塙町</v>
      </c>
      <c r="BE114" s="35">
        <f>VLOOKUP(BC114&amp;"_"&amp;$AZ$9,データシート3!A:AB,MATCH("ea_"&amp;"太陽光（建物系）"&amp;"_年間発電",データシート3!$A$1:$AB$1,0),0)/10^3+VLOOKUP(BC114&amp;"_"&amp;$AZ$9,データシート3!A:AB,MATCH("ea_"&amp;"太陽光（土地系）"&amp;"_年間発電",データシート3!$A$1:$AB$1,0),0)/10^3</f>
        <v>438782.81099999999</v>
      </c>
      <c r="BF114" s="35">
        <f>VLOOKUP(BC114&amp;"_"&amp;$AZ$9,データシート3!A:AB,MATCH("ea_"&amp;"風力（陸上）"&amp;"_年間発電",データシート3!$A$1:$AB$1,0),0)/10^3</f>
        <v>692802.86899999995</v>
      </c>
      <c r="BG114" s="35">
        <f>VLOOKUP(BC114&amp;"_"&amp;$AZ$9,データシート3!A:AB,MATCH("ea_"&amp;"中小水（河川）"&amp;"_年間発電",データシート3!$A$1:$AB$1,0),0)/10^3+VLOOKUP(BC114&amp;"_"&amp;$AZ$9,データシート3!A:AB,MATCH("ea_"&amp;"中小水（農業用水路）"&amp;"_年間発電",データシート3!$A$1:$AB$1,0),0)/10^3</f>
        <v>8196.2649999999976</v>
      </c>
      <c r="BH114" s="35">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5">
        <f t="shared" si="26"/>
        <v>1139781.9449999998</v>
      </c>
      <c r="BJ114" s="35">
        <f>(VLOOKUP($BC114&amp;"_"&amp;$AZ$8,データシート3!$A:$AN,MATCH("da_合計",データシート3!$A$1:$AN$1,0),0))/10^3</f>
        <v>52431.012542111959</v>
      </c>
      <c r="BK114" s="35">
        <f t="shared" si="27"/>
        <v>1087350.9324578878</v>
      </c>
      <c r="BL114" s="35">
        <f t="shared" si="28"/>
        <v>0</v>
      </c>
      <c r="BM114" s="35">
        <f t="shared" si="29"/>
        <v>1087350.9324578878</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t="str">
        <f>比較地域マスタ!AD50</f>
        <v>07407</v>
      </c>
      <c r="AY115" s="19" t="str">
        <f>IF(IFERROR(比較地域マスタ!$AE50,"")=0,"",IFERROR(比較地域マスタ!$AE50,""))</f>
        <v>磐梯町</v>
      </c>
      <c r="AZ115" s="17"/>
      <c r="BA115" s="23">
        <v>44</v>
      </c>
      <c r="BB115" s="23">
        <v>1</v>
      </c>
      <c r="BC115" s="19" t="str">
        <f t="shared" si="24"/>
        <v>07407</v>
      </c>
      <c r="BD115" s="19" t="str">
        <f t="shared" si="25"/>
        <v>磐梯町</v>
      </c>
      <c r="BE115" s="35">
        <f>VLOOKUP(BC115&amp;"_"&amp;$AZ$9,データシート3!A:AB,MATCH("ea_"&amp;"太陽光（建物系）"&amp;"_年間発電",データシート3!$A$1:$AB$1,0),0)/10^3+VLOOKUP(BC115&amp;"_"&amp;$AZ$9,データシート3!A:AB,MATCH("ea_"&amp;"太陽光（土地系）"&amp;"_年間発電",データシート3!$A$1:$AB$1,0),0)/10^3</f>
        <v>271789.33600000001</v>
      </c>
      <c r="BF115" s="35">
        <f>VLOOKUP(BC115&amp;"_"&amp;$AZ$9,データシート3!A:AB,MATCH("ea_"&amp;"風力（陸上）"&amp;"_年間発電",データシート3!$A$1:$AB$1,0),0)/10^3</f>
        <v>35814.995999999999</v>
      </c>
      <c r="BG115" s="35">
        <f>VLOOKUP(BC115&amp;"_"&amp;$AZ$9,データシート3!A:AB,MATCH("ea_"&amp;"中小水（河川）"&amp;"_年間発電",データシート3!$A$1:$AB$1,0),0)/10^3+VLOOKUP(BC115&amp;"_"&amp;$AZ$9,データシート3!A:AB,MATCH("ea_"&amp;"中小水（農業用水路）"&amp;"_年間発電",データシート3!$A$1:$AB$1,0),0)/10^3</f>
        <v>28213.827000000005</v>
      </c>
      <c r="BH115" s="35">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5">
        <f t="shared" si="26"/>
        <v>335890.76199999999</v>
      </c>
      <c r="BJ115" s="35">
        <f>(VLOOKUP($BC115&amp;"_"&amp;$AZ$8,データシート3!$A:$AN,MATCH("da_合計",データシート3!$A$1:$AN$1,0),0))/10^3</f>
        <v>46919.93832229868</v>
      </c>
      <c r="BK115" s="35">
        <f t="shared" si="27"/>
        <v>288970.82367770129</v>
      </c>
      <c r="BL115" s="35">
        <f t="shared" si="28"/>
        <v>0</v>
      </c>
      <c r="BM115" s="35">
        <f t="shared" si="29"/>
        <v>288970.82367770129</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t="str">
        <f>比較地域マスタ!AD51</f>
        <v>07364</v>
      </c>
      <c r="AY116" s="19" t="str">
        <f>IF(IFERROR(比較地域マスタ!$AE51,"")=0,"",IFERROR(比較地域マスタ!$AE51,""))</f>
        <v>檜枝岐村</v>
      </c>
      <c r="AZ116" s="17"/>
      <c r="BA116" s="23">
        <v>45</v>
      </c>
      <c r="BB116" s="23">
        <v>1</v>
      </c>
      <c r="BC116" s="19" t="str">
        <f t="shared" si="24"/>
        <v>07364</v>
      </c>
      <c r="BD116" s="19" t="str">
        <f t="shared" si="25"/>
        <v>檜枝岐村</v>
      </c>
      <c r="BE116" s="35">
        <f>VLOOKUP(BC116&amp;"_"&amp;$AZ$9,データシート3!A:AB,MATCH("ea_"&amp;"太陽光（建物系）"&amp;"_年間発電",データシート3!$A$1:$AB$1,0),0)/10^3+VLOOKUP(BC116&amp;"_"&amp;$AZ$9,データシート3!A:AB,MATCH("ea_"&amp;"太陽光（土地系）"&amp;"_年間発電",データシート3!$A$1:$AB$1,0),0)/10^3</f>
        <v>8597.7949999999983</v>
      </c>
      <c r="BF116" s="35">
        <f>VLOOKUP(BC116&amp;"_"&amp;$AZ$9,データシート3!A:AB,MATCH("ea_"&amp;"風力（陸上）"&amp;"_年間発電",データシート3!$A$1:$AB$1,0),0)/10^3</f>
        <v>91170.42</v>
      </c>
      <c r="BG116" s="35">
        <f>VLOOKUP(BC116&amp;"_"&amp;$AZ$9,データシート3!A:AB,MATCH("ea_"&amp;"中小水（河川）"&amp;"_年間発電",データシート3!$A$1:$AB$1,0),0)/10^3+VLOOKUP(BC116&amp;"_"&amp;$AZ$9,データシート3!A:AB,MATCH("ea_"&amp;"中小水（農業用水路）"&amp;"_年間発電",データシート3!$A$1:$AB$1,0),0)/10^3</f>
        <v>432525.614</v>
      </c>
      <c r="BH116" s="35">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5">
        <f t="shared" si="26"/>
        <v>537300.73</v>
      </c>
      <c r="BJ116" s="35">
        <f>(VLOOKUP($BC116&amp;"_"&amp;$AZ$8,データシート3!$A:$AN,MATCH("da_合計",データシート3!$A$1:$AN$1,0),0))/10^3</f>
        <v>3573.1684326766094</v>
      </c>
      <c r="BK116" s="35">
        <f t="shared" si="27"/>
        <v>533727.5615673234</v>
      </c>
      <c r="BL116" s="35">
        <f t="shared" si="28"/>
        <v>0</v>
      </c>
      <c r="BM116" s="35">
        <f t="shared" si="29"/>
        <v>533727.5615673234</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t="str">
        <f>比較地域マスタ!AD52</f>
        <v>07503</v>
      </c>
      <c r="AY117" s="19" t="str">
        <f>IF(IFERROR(比較地域マスタ!$AE52,"")=0,"",IFERROR(比較地域マスタ!$AE52,""))</f>
        <v>平田村</v>
      </c>
      <c r="AZ117" s="17"/>
      <c r="BA117" s="23">
        <v>46</v>
      </c>
      <c r="BB117" s="23">
        <v>1</v>
      </c>
      <c r="BC117" s="19" t="str">
        <f t="shared" si="24"/>
        <v>07503</v>
      </c>
      <c r="BD117" s="19" t="str">
        <f t="shared" si="25"/>
        <v>平田村</v>
      </c>
      <c r="BE117" s="35">
        <f>VLOOKUP(BC117&amp;"_"&amp;$AZ$9,データシート3!A:AB,MATCH("ea_"&amp;"太陽光（建物系）"&amp;"_年間発電",データシート3!$A$1:$AB$1,0),0)/10^3+VLOOKUP(BC117&amp;"_"&amp;$AZ$9,データシート3!A:AB,MATCH("ea_"&amp;"太陽光（土地系）"&amp;"_年間発電",データシート3!$A$1:$AB$1,0),0)/10^3</f>
        <v>476145.20300000004</v>
      </c>
      <c r="BF117" s="35">
        <f>VLOOKUP(BC117&amp;"_"&amp;$AZ$9,データシート3!A:AB,MATCH("ea_"&amp;"風力（陸上）"&amp;"_年間発電",データシート3!$A$1:$AB$1,0),0)/10^3</f>
        <v>6333.4359999999997</v>
      </c>
      <c r="BG117" s="35">
        <f>VLOOKUP(BC117&amp;"_"&amp;$AZ$9,データシート3!A:AB,MATCH("ea_"&amp;"中小水（河川）"&amp;"_年間発電",データシート3!$A$1:$AB$1,0),0)/10^3+VLOOKUP(BC117&amp;"_"&amp;$AZ$9,データシート3!A:AB,MATCH("ea_"&amp;"中小水（農業用水路）"&amp;"_年間発電",データシート3!$A$1:$AB$1,0),0)/10^3</f>
        <v>20026.601999999999</v>
      </c>
      <c r="BH117" s="35">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5">
        <f t="shared" si="26"/>
        <v>502505.24100000004</v>
      </c>
      <c r="BJ117" s="35">
        <f>(VLOOKUP($BC117&amp;"_"&amp;$AZ$8,データシート3!$A:$AN,MATCH("da_合計",データシート3!$A$1:$AN$1,0),0))/10^3</f>
        <v>30600.162888278213</v>
      </c>
      <c r="BK117" s="35">
        <f t="shared" si="27"/>
        <v>471905.07811172184</v>
      </c>
      <c r="BL117" s="35">
        <f t="shared" si="28"/>
        <v>0</v>
      </c>
      <c r="BM117" s="35">
        <f t="shared" si="29"/>
        <v>471905.07811172184</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t="str">
        <f>比較地域マスタ!AD53</f>
        <v>07541</v>
      </c>
      <c r="AY118" s="19" t="str">
        <f>IF(IFERROR(比較地域マスタ!$AE53,"")=0,"",IFERROR(比較地域マスタ!$AE53,""))</f>
        <v>広野町</v>
      </c>
      <c r="AZ118" s="17"/>
      <c r="BA118" s="23">
        <v>47</v>
      </c>
      <c r="BB118" s="23">
        <v>1</v>
      </c>
      <c r="BC118" s="19" t="str">
        <f t="shared" si="24"/>
        <v>07541</v>
      </c>
      <c r="BD118" s="19" t="str">
        <f t="shared" si="25"/>
        <v>広野町</v>
      </c>
      <c r="BE118" s="35">
        <f>VLOOKUP(BC118&amp;"_"&amp;$AZ$9,データシート3!A:AB,MATCH("ea_"&amp;"太陽光（建物系）"&amp;"_年間発電",データシート3!$A$1:$AB$1,0),0)/10^3+VLOOKUP(BC118&amp;"_"&amp;$AZ$9,データシート3!A:AB,MATCH("ea_"&amp;"太陽光（土地系）"&amp;"_年間発電",データシート3!$A$1:$AB$1,0),0)/10^3</f>
        <v>137633.38999999998</v>
      </c>
      <c r="BF118" s="35">
        <f>VLOOKUP(BC118&amp;"_"&amp;$AZ$9,データシート3!A:AB,MATCH("ea_"&amp;"風力（陸上）"&amp;"_年間発電",データシート3!$A$1:$AB$1,0),0)/10^3</f>
        <v>608068.47100000002</v>
      </c>
      <c r="BG118" s="35">
        <f>VLOOKUP(BC118&amp;"_"&amp;$AZ$9,データシート3!A:AB,MATCH("ea_"&amp;"中小水（河川）"&amp;"_年間発電",データシート3!$A$1:$AB$1,0),0)/10^3+VLOOKUP(BC118&amp;"_"&amp;$AZ$9,データシート3!A:AB,MATCH("ea_"&amp;"中小水（農業用水路）"&amp;"_年間発電",データシート3!$A$1:$AB$1,0),0)/10^3</f>
        <v>8193.2929999999997</v>
      </c>
      <c r="BH118" s="35">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5">
        <f t="shared" si="26"/>
        <v>753895.15399999998</v>
      </c>
      <c r="BJ118" s="35">
        <f>(VLOOKUP($BC118&amp;"_"&amp;$AZ$8,データシート3!$A:$AN,MATCH("da_合計",データシート3!$A$1:$AN$1,0),0))/10^3</f>
        <v>41932.301691961853</v>
      </c>
      <c r="BK118" s="35">
        <f t="shared" si="27"/>
        <v>711962.85230803816</v>
      </c>
      <c r="BL118" s="35">
        <f t="shared" si="28"/>
        <v>0</v>
      </c>
      <c r="BM118" s="35">
        <f t="shared" si="29"/>
        <v>711962.85230803816</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t="str">
        <f>比較地域マスタ!AD54</f>
        <v>07201</v>
      </c>
      <c r="AY119" s="19" t="str">
        <f>IF(IFERROR(比較地域マスタ!$AE54,"")=0,"",IFERROR(比較地域マスタ!$AE54,""))</f>
        <v>福島市</v>
      </c>
      <c r="AZ119" s="17"/>
      <c r="BA119" s="23">
        <v>48</v>
      </c>
      <c r="BB119" s="23">
        <v>1</v>
      </c>
      <c r="BC119" s="19" t="str">
        <f>AX119</f>
        <v>07201</v>
      </c>
      <c r="BD119" s="19" t="str">
        <f t="shared" si="25"/>
        <v>福島市</v>
      </c>
      <c r="BE119" s="35">
        <f>VLOOKUP(BC119&amp;"_"&amp;$AZ$9,データシート3!A:AB,MATCH("ea_"&amp;"太陽光（建物系）"&amp;"_年間発電",データシート3!$A$1:$AB$1,0),0)/10^3+VLOOKUP(BC119&amp;"_"&amp;$AZ$9,データシート3!A:AB,MATCH("ea_"&amp;"太陽光（土地系）"&amp;"_年間発電",データシート3!$A$1:$AB$1,0),0)/10^3</f>
        <v>3356763.9760000003</v>
      </c>
      <c r="BF119" s="35">
        <f>VLOOKUP(BC119&amp;"_"&amp;$AZ$9,データシート3!A:AB,MATCH("ea_"&amp;"風力（陸上）"&amp;"_年間発電",データシート3!$A$1:$AB$1,0),0)/10^3</f>
        <v>4189271.7379999994</v>
      </c>
      <c r="BG119" s="35">
        <f>VLOOKUP(BC119&amp;"_"&amp;$AZ$9,データシート3!A:AB,MATCH("ea_"&amp;"中小水（河川）"&amp;"_年間発電",データシート3!$A$1:$AB$1,0),0)/10^3+VLOOKUP(BC119&amp;"_"&amp;$AZ$9,データシート3!A:AB,MATCH("ea_"&amp;"中小水（農業用水路）"&amp;"_年間発電",データシート3!$A$1:$AB$1,0),0)/10^3</f>
        <v>90496.369000000006</v>
      </c>
      <c r="BH119" s="35">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5">
        <f t="shared" si="26"/>
        <v>7811786.642</v>
      </c>
      <c r="BJ119" s="35">
        <f>(VLOOKUP($BC119&amp;"_"&amp;$AZ$8,データシート3!$A:$AN,MATCH("da_合計",データシート3!$A$1:$AN$1,0),0))/10^3</f>
        <v>1719333.7955054508</v>
      </c>
      <c r="BK119" s="35">
        <f t="shared" si="27"/>
        <v>6092452.846494549</v>
      </c>
      <c r="BL119" s="35">
        <f t="shared" si="28"/>
        <v>0</v>
      </c>
      <c r="BM119" s="35">
        <f t="shared" si="29"/>
        <v>6092452.846494549</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t="str">
        <f>比較地域マスタ!AD55</f>
        <v>07546</v>
      </c>
      <c r="AY120" s="19" t="str">
        <f>IF(IFERROR(比較地域マスタ!$AE55,"")=0,"",IFERROR(比較地域マスタ!$AE55,""))</f>
        <v>双葉町</v>
      </c>
      <c r="AZ120" s="17"/>
      <c r="BA120" s="23">
        <v>49</v>
      </c>
      <c r="BB120" s="23">
        <v>1</v>
      </c>
      <c r="BC120" s="19" t="str">
        <f t="shared" si="24"/>
        <v>07546</v>
      </c>
      <c r="BD120" s="19" t="str">
        <f t="shared" si="25"/>
        <v>双葉町</v>
      </c>
      <c r="BE120" s="35">
        <f>VLOOKUP(BC120&amp;"_"&amp;$AZ$9,データシート3!A:AB,MATCH("ea_"&amp;"太陽光（建物系）"&amp;"_年間発電",データシート3!$A$1:$AB$1,0),0)/10^3+VLOOKUP(BC120&amp;"_"&amp;$AZ$9,データシート3!A:AB,MATCH("ea_"&amp;"太陽光（土地系）"&amp;"_年間発電",データシート3!$A$1:$AB$1,0),0)/10^3</f>
        <v>70383.301999999996</v>
      </c>
      <c r="BF120" s="35">
        <f>VLOOKUP(BC120&amp;"_"&amp;$AZ$9,データシート3!A:AB,MATCH("ea_"&amp;"風力（陸上）"&amp;"_年間発電",データシート3!$A$1:$AB$1,0),0)/10^3</f>
        <v>779562.12800000003</v>
      </c>
      <c r="BG120" s="35">
        <f>VLOOKUP(BC120&amp;"_"&amp;$AZ$9,データシート3!A:AB,MATCH("ea_"&amp;"中小水（河川）"&amp;"_年間発電",データシート3!$A$1:$AB$1,0),0)/10^3+VLOOKUP(BC120&amp;"_"&amp;$AZ$9,データシート3!A:AB,MATCH("ea_"&amp;"中小水（農業用水路）"&amp;"_年間発電",データシート3!$A$1:$AB$1,0),0)/10^3</f>
        <v>338.48099999999999</v>
      </c>
      <c r="BH120" s="35">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5">
        <f t="shared" si="26"/>
        <v>850283.91100000008</v>
      </c>
      <c r="BJ120" s="35">
        <f>(VLOOKUP($BC120&amp;"_"&amp;$AZ$8,データシート3!$A:$AN,MATCH("da_合計",データシート3!$A$1:$AN$1,0),0))/10^3</f>
        <v>12324.820485818373</v>
      </c>
      <c r="BK120" s="35">
        <f t="shared" si="27"/>
        <v>837959.09051418176</v>
      </c>
      <c r="BL120" s="35">
        <f t="shared" si="28"/>
        <v>0</v>
      </c>
      <c r="BM120" s="35">
        <f t="shared" si="29"/>
        <v>837959.09051418176</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t="str">
        <f>比較地域マスタ!AD56</f>
        <v>07505</v>
      </c>
      <c r="AY121" s="19" t="str">
        <f>IF(IFERROR(比較地域マスタ!$AE56,"")=0,"",IFERROR(比較地域マスタ!$AE56,""))</f>
        <v>古殿町</v>
      </c>
      <c r="AZ121" s="17"/>
      <c r="BA121" s="23">
        <v>50</v>
      </c>
      <c r="BB121" s="23">
        <v>1</v>
      </c>
      <c r="BC121" s="19" t="str">
        <f t="shared" si="24"/>
        <v>07505</v>
      </c>
      <c r="BD121" s="19" t="str">
        <f t="shared" si="25"/>
        <v>古殿町</v>
      </c>
      <c r="BE121" s="35">
        <f>VLOOKUP(BC121&amp;"_"&amp;$AZ$9,データシート3!A:AB,MATCH("ea_"&amp;"太陽光（建物系）"&amp;"_年間発電",データシート3!$A$1:$AB$1,0),0)/10^3+VLOOKUP(BC121&amp;"_"&amp;$AZ$9,データシート3!A:AB,MATCH("ea_"&amp;"太陽光（土地系）"&amp;"_年間発電",データシート3!$A$1:$AB$1,0),0)/10^3</f>
        <v>232477.44900000002</v>
      </c>
      <c r="BF121" s="35">
        <f>VLOOKUP(BC121&amp;"_"&amp;$AZ$9,データシート3!A:AB,MATCH("ea_"&amp;"風力（陸上）"&amp;"_年間発電",データシート3!$A$1:$AB$1,0),0)/10^3</f>
        <v>313725.88099999999</v>
      </c>
      <c r="BG121" s="35">
        <f>VLOOKUP(BC121&amp;"_"&amp;$AZ$9,データシート3!A:AB,MATCH("ea_"&amp;"中小水（河川）"&amp;"_年間発電",データシート3!$A$1:$AB$1,0),0)/10^3+VLOOKUP(BC121&amp;"_"&amp;$AZ$9,データシート3!A:AB,MATCH("ea_"&amp;"中小水（農業用水路）"&amp;"_年間発電",データシート3!$A$1:$AB$1,0),0)/10^3</f>
        <v>14858.583000000002</v>
      </c>
      <c r="BH121" s="35">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5">
        <f t="shared" si="26"/>
        <v>561061.91300000006</v>
      </c>
      <c r="BJ121" s="35">
        <f>(VLOOKUP($BC121&amp;"_"&amp;$AZ$8,データシート3!$A:$AN,MATCH("da_合計",データシート3!$A$1:$AN$1,0),0))/10^3</f>
        <v>25034.078980118571</v>
      </c>
      <c r="BK121" s="35">
        <f t="shared" si="27"/>
        <v>536027.83401988144</v>
      </c>
      <c r="BL121" s="35">
        <f t="shared" si="28"/>
        <v>0</v>
      </c>
      <c r="BM121" s="35">
        <f t="shared" si="29"/>
        <v>536027.83401988144</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t="str">
        <f>比較地域マスタ!AD57</f>
        <v>07444</v>
      </c>
      <c r="AY122" s="19" t="str">
        <f>IF(IFERROR(比較地域マスタ!$AE57,"")=0,"",IFERROR(比較地域マスタ!$AE57,""))</f>
        <v>三島町</v>
      </c>
      <c r="AZ122" s="17"/>
      <c r="BA122" s="23">
        <v>51</v>
      </c>
      <c r="BB122" s="23">
        <v>1</v>
      </c>
      <c r="BC122" s="19" t="str">
        <f t="shared" si="24"/>
        <v>07444</v>
      </c>
      <c r="BD122" s="19" t="str">
        <f t="shared" si="25"/>
        <v>三島町</v>
      </c>
      <c r="BE122" s="35">
        <f>VLOOKUP(BC122&amp;"_"&amp;$AZ$9,データシート3!A:AB,MATCH("ea_"&amp;"太陽光（建物系）"&amp;"_年間発電",データシート3!$A$1:$AB$1,0),0)/10^3+VLOOKUP(BC122&amp;"_"&amp;$AZ$9,データシート3!A:AB,MATCH("ea_"&amp;"太陽光（土地系）"&amp;"_年間発電",データシート3!$A$1:$AB$1,0),0)/10^3</f>
        <v>54871.153000000006</v>
      </c>
      <c r="BF122" s="35">
        <f>VLOOKUP(BC122&amp;"_"&amp;$AZ$9,データシート3!A:AB,MATCH("ea_"&amp;"風力（陸上）"&amp;"_年間発電",データシート3!$A$1:$AB$1,0),0)/10^3</f>
        <v>246315.94200000001</v>
      </c>
      <c r="BG122" s="35">
        <f>VLOOKUP(BC122&amp;"_"&amp;$AZ$9,データシート3!A:AB,MATCH("ea_"&amp;"中小水（河川）"&amp;"_年間発電",データシート3!$A$1:$AB$1,0),0)/10^3+VLOOKUP(BC122&amp;"_"&amp;$AZ$9,データシート3!A:AB,MATCH("ea_"&amp;"中小水（農業用水路）"&amp;"_年間発電",データシート3!$A$1:$AB$1,0),0)/10^3</f>
        <v>69775.604999999996</v>
      </c>
      <c r="BH122" s="35">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5">
        <f t="shared" si="26"/>
        <v>786040.26099999994</v>
      </c>
      <c r="BJ122" s="35">
        <f>(VLOOKUP($BC122&amp;"_"&amp;$AZ$8,データシート3!$A:$AN,MATCH("da_合計",データシート3!$A$1:$AN$1,0),0))/10^3</f>
        <v>7139.3397650269144</v>
      </c>
      <c r="BK122" s="35">
        <f t="shared" si="27"/>
        <v>778900.92123497301</v>
      </c>
      <c r="BL122" s="35">
        <f t="shared" si="28"/>
        <v>0</v>
      </c>
      <c r="BM122" s="35">
        <f t="shared" si="29"/>
        <v>778900.92123497301</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t="str">
        <f>比較地域マスタ!AD58</f>
        <v>07368</v>
      </c>
      <c r="AY123" s="19" t="str">
        <f>IF(IFERROR(比較地域マスタ!$AE58,"")=0,"",IFERROR(比較地域マスタ!$AE58,""))</f>
        <v>南会津町</v>
      </c>
      <c r="AZ123" s="17"/>
      <c r="BA123" s="23">
        <v>52</v>
      </c>
      <c r="BB123" s="23">
        <v>1</v>
      </c>
      <c r="BC123" s="19" t="str">
        <f t="shared" si="24"/>
        <v>07368</v>
      </c>
      <c r="BD123" s="19" t="str">
        <f t="shared" si="25"/>
        <v>南会津町</v>
      </c>
      <c r="BE123" s="35">
        <f>VLOOKUP(BC123&amp;"_"&amp;$AZ$9,データシート3!A:AB,MATCH("ea_"&amp;"太陽光（建物系）"&amp;"_年間発電",データシート3!$A$1:$AB$1,0),0)/10^3+VLOOKUP(BC123&amp;"_"&amp;$AZ$9,データシート3!A:AB,MATCH("ea_"&amp;"太陽光（土地系）"&amp;"_年間発電",データシート3!$A$1:$AB$1,0),0)/10^3</f>
        <v>736741.82900000014</v>
      </c>
      <c r="BF123" s="35">
        <f>VLOOKUP(BC123&amp;"_"&amp;$AZ$9,データシート3!A:AB,MATCH("ea_"&amp;"風力（陸上）"&amp;"_年間発電",データシート3!$A$1:$AB$1,0),0)/10^3</f>
        <v>2383405.818</v>
      </c>
      <c r="BG123" s="35">
        <f>VLOOKUP(BC123&amp;"_"&amp;$AZ$9,データシート3!A:AB,MATCH("ea_"&amp;"中小水（河川）"&amp;"_年間発電",データシート3!$A$1:$AB$1,0),0)/10^3+VLOOKUP(BC123&amp;"_"&amp;$AZ$9,データシート3!A:AB,MATCH("ea_"&amp;"中小水（農業用水路）"&amp;"_年間発電",データシート3!$A$1:$AB$1,0),0)/10^3</f>
        <v>600122.48</v>
      </c>
      <c r="BH123" s="35">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5">
        <f t="shared" si="26"/>
        <v>3720270.1269999999</v>
      </c>
      <c r="BJ123" s="35">
        <f>(VLOOKUP($BC123&amp;"_"&amp;$AZ$8,データシート3!$A:$AN,MATCH("da_合計",データシート3!$A$1:$AN$1,0),0))/10^3</f>
        <v>79656.162301104137</v>
      </c>
      <c r="BK123" s="35">
        <f t="shared" si="27"/>
        <v>3640613.9646988958</v>
      </c>
      <c r="BL123" s="35">
        <f t="shared" si="28"/>
        <v>0</v>
      </c>
      <c r="BM123" s="35">
        <f t="shared" si="29"/>
        <v>3640613.9646988958</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t="str">
        <f>比較地域マスタ!AD59</f>
        <v>07212</v>
      </c>
      <c r="AY124" s="19" t="str">
        <f>IF(IFERROR(比較地域マスタ!$AE59,"")=0,"",IFERROR(比較地域マスタ!$AE59,""))</f>
        <v>南相馬市</v>
      </c>
      <c r="AZ124" s="17"/>
      <c r="BA124" s="23">
        <v>53</v>
      </c>
      <c r="BB124" s="23">
        <v>1</v>
      </c>
      <c r="BC124" s="19" t="str">
        <f t="shared" si="24"/>
        <v>07212</v>
      </c>
      <c r="BD124" s="19" t="str">
        <f t="shared" si="25"/>
        <v>南相馬市</v>
      </c>
      <c r="BE124" s="35">
        <f>VLOOKUP(BC124&amp;"_"&amp;$AZ$9,データシート3!A:AB,MATCH("ea_"&amp;"太陽光（建物系）"&amp;"_年間発電",データシート3!$A$1:$AB$1,0),0)/10^3+VLOOKUP(BC124&amp;"_"&amp;$AZ$9,データシート3!A:AB,MATCH("ea_"&amp;"太陽光（土地系）"&amp;"_年間発電",データシート3!$A$1:$AB$1,0),0)/10^3</f>
        <v>2594616.5929999994</v>
      </c>
      <c r="BF124" s="35">
        <f>VLOOKUP(BC124&amp;"_"&amp;$AZ$9,データシート3!A:AB,MATCH("ea_"&amp;"風力（陸上）"&amp;"_年間発電",データシート3!$A$1:$AB$1,0),0)/10^3</f>
        <v>3054415.9470000002</v>
      </c>
      <c r="BG124" s="35">
        <f>VLOOKUP(BC124&amp;"_"&amp;$AZ$9,データシート3!A:AB,MATCH("ea_"&amp;"中小水（河川）"&amp;"_年間発電",データシート3!$A$1:$AB$1,0),0)/10^3+VLOOKUP(BC124&amp;"_"&amp;$AZ$9,データシート3!A:AB,MATCH("ea_"&amp;"中小水（農業用水路）"&amp;"_年間発電",データシート3!$A$1:$AB$1,0),0)/10^3</f>
        <v>7533.1260000000002</v>
      </c>
      <c r="BH124" s="35">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5">
        <f t="shared" si="26"/>
        <v>5656565.6659999993</v>
      </c>
      <c r="BJ124" s="35">
        <f>(VLOOKUP($BC124&amp;"_"&amp;$AZ$8,データシート3!$A:$AN,MATCH("da_合計",データシート3!$A$1:$AN$1,0),0))/10^3</f>
        <v>317479.18621390342</v>
      </c>
      <c r="BK124" s="35">
        <f t="shared" si="27"/>
        <v>5339086.4797860961</v>
      </c>
      <c r="BL124" s="35">
        <f t="shared" si="28"/>
        <v>0</v>
      </c>
      <c r="BM124" s="35">
        <f t="shared" si="29"/>
        <v>5339086.4797860961</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t="str">
        <f>比較地域マスタ!AD60</f>
        <v>07521</v>
      </c>
      <c r="AY125" s="19" t="str">
        <f>IF(IFERROR(比較地域マスタ!$AE60,"")=0,"",IFERROR(比較地域マスタ!$AE60,""))</f>
        <v>三春町</v>
      </c>
      <c r="AZ125" s="17"/>
      <c r="BA125" s="23">
        <v>54</v>
      </c>
      <c r="BB125" s="23">
        <v>1</v>
      </c>
      <c r="BC125" s="19" t="str">
        <f t="shared" si="24"/>
        <v>07521</v>
      </c>
      <c r="BD125" s="19" t="str">
        <f t="shared" si="25"/>
        <v>三春町</v>
      </c>
      <c r="BE125" s="35">
        <f>VLOOKUP(BC125&amp;"_"&amp;$AZ$9,データシート3!A:AB,MATCH("ea_"&amp;"太陽光（建物系）"&amp;"_年間発電",データシート3!$A$1:$AB$1,0),0)/10^3+VLOOKUP(BC125&amp;"_"&amp;$AZ$9,データシート3!A:AB,MATCH("ea_"&amp;"太陽光（土地系）"&amp;"_年間発電",データシート3!$A$1:$AB$1,0),0)/10^3</f>
        <v>476314.57299999997</v>
      </c>
      <c r="BF125" s="35">
        <f>VLOOKUP(BC125&amp;"_"&amp;$AZ$9,データシート3!A:AB,MATCH("ea_"&amp;"風力（陸上）"&amp;"_年間発電",データシート3!$A$1:$AB$1,0),0)/10^3</f>
        <v>0</v>
      </c>
      <c r="BG125" s="35">
        <f>VLOOKUP(BC125&amp;"_"&amp;$AZ$9,データシート3!A:AB,MATCH("ea_"&amp;"中小水（河川）"&amp;"_年間発電",データシート3!$A$1:$AB$1,0),0)/10^3+VLOOKUP(BC125&amp;"_"&amp;$AZ$9,データシート3!A:AB,MATCH("ea_"&amp;"中小水（農業用水路）"&amp;"_年間発電",データシート3!$A$1:$AB$1,0),0)/10^3</f>
        <v>5076.8069999999998</v>
      </c>
      <c r="BH125" s="35">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5">
        <f t="shared" si="26"/>
        <v>481391.37999999995</v>
      </c>
      <c r="BJ125" s="35">
        <f>(VLOOKUP($BC125&amp;"_"&amp;$AZ$8,データシート3!$A:$AN,MATCH("da_合計",データシート3!$A$1:$AN$1,0),0))/10^3</f>
        <v>91982.717864275372</v>
      </c>
      <c r="BK125" s="35">
        <f t="shared" si="27"/>
        <v>389408.66213572456</v>
      </c>
      <c r="BL125" s="35">
        <f t="shared" si="28"/>
        <v>0</v>
      </c>
      <c r="BM125" s="35">
        <f t="shared" si="29"/>
        <v>389408.66213572456</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t="str">
        <f>比較地域マスタ!AD61</f>
        <v>07214</v>
      </c>
      <c r="AY126" s="19" t="str">
        <f>IF(IFERROR(比較地域マスタ!$AE61,"")=0,"",IFERROR(比較地域マスタ!$AE61,""))</f>
        <v>本宮市</v>
      </c>
      <c r="AZ126" s="17"/>
      <c r="BA126" s="23">
        <v>55</v>
      </c>
      <c r="BB126" s="23">
        <v>1</v>
      </c>
      <c r="BC126" s="19" t="str">
        <f t="shared" si="24"/>
        <v>07214</v>
      </c>
      <c r="BD126" s="19" t="str">
        <f t="shared" si="25"/>
        <v>本宮市</v>
      </c>
      <c r="BE126" s="35">
        <f>VLOOKUP(BC126&amp;"_"&amp;$AZ$9,データシート3!A:AB,MATCH("ea_"&amp;"太陽光（建物系）"&amp;"_年間発電",データシート3!$A$1:$AB$1,0),0)/10^3+VLOOKUP(BC126&amp;"_"&amp;$AZ$9,データシート3!A:AB,MATCH("ea_"&amp;"太陽光（土地系）"&amp;"_年間発電",データシート3!$A$1:$AB$1,0),0)/10^3</f>
        <v>815489.38199999998</v>
      </c>
      <c r="BF126" s="35">
        <f>VLOOKUP(BC126&amp;"_"&amp;$AZ$9,データシート3!A:AB,MATCH("ea_"&amp;"風力（陸上）"&amp;"_年間発電",データシート3!$A$1:$AB$1,0),0)/10^3</f>
        <v>18225.91</v>
      </c>
      <c r="BG126" s="35">
        <f>VLOOKUP(BC126&amp;"_"&amp;$AZ$9,データシート3!A:AB,MATCH("ea_"&amp;"中小水（河川）"&amp;"_年間発電",データシート3!$A$1:$AB$1,0),0)/10^3+VLOOKUP(BC126&amp;"_"&amp;$AZ$9,データシート3!A:AB,MATCH("ea_"&amp;"中小水（農業用水路）"&amp;"_年間発電",データシート3!$A$1:$AB$1,0),0)/10^3</f>
        <v>0</v>
      </c>
      <c r="BH126" s="35">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5">
        <f t="shared" si="26"/>
        <v>833715.29200000002</v>
      </c>
      <c r="BJ126" s="35">
        <f>(VLOOKUP($BC126&amp;"_"&amp;$AZ$8,データシート3!$A:$AN,MATCH("da_合計",データシート3!$A$1:$AN$1,0),0))/10^3</f>
        <v>325670.50421342888</v>
      </c>
      <c r="BK126" s="35">
        <f t="shared" si="27"/>
        <v>508044.78778657113</v>
      </c>
      <c r="BL126" s="35">
        <f t="shared" si="28"/>
        <v>0</v>
      </c>
      <c r="BM126" s="35">
        <f t="shared" si="29"/>
        <v>508044.78778657113</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t="str">
        <f>比較地域マスタ!AD62</f>
        <v>07423</v>
      </c>
      <c r="AY127" s="19" t="str">
        <f>IF(IFERROR(比較地域マスタ!$AE62,"")=0,"",IFERROR(比較地域マスタ!$AE62,""))</f>
        <v>柳津町</v>
      </c>
      <c r="AZ127" s="17"/>
      <c r="BA127" s="23">
        <v>56</v>
      </c>
      <c r="BB127" s="23">
        <v>1</v>
      </c>
      <c r="BC127" s="19" t="str">
        <f t="shared" si="24"/>
        <v>07423</v>
      </c>
      <c r="BD127" s="19" t="str">
        <f t="shared" si="25"/>
        <v>柳津町</v>
      </c>
      <c r="BE127" s="35">
        <f>VLOOKUP(BC127&amp;"_"&amp;$AZ$9,データシート3!A:AB,MATCH("ea_"&amp;"太陽光（建物系）"&amp;"_年間発電",データシート3!$A$1:$AB$1,0),0)/10^3+VLOOKUP(BC127&amp;"_"&amp;$AZ$9,データシート3!A:AB,MATCH("ea_"&amp;"太陽光（土地系）"&amp;"_年間発電",データシート3!$A$1:$AB$1,0),0)/10^3</f>
        <v>189044.22899999999</v>
      </c>
      <c r="BF127" s="35">
        <f>VLOOKUP(BC127&amp;"_"&amp;$AZ$9,データシート3!A:AB,MATCH("ea_"&amp;"風力（陸上）"&amp;"_年間発電",データシート3!$A$1:$AB$1,0),0)/10^3</f>
        <v>766564.97600000002</v>
      </c>
      <c r="BG127" s="35">
        <f>VLOOKUP(BC127&amp;"_"&amp;$AZ$9,データシート3!A:AB,MATCH("ea_"&amp;"中小水（河川）"&amp;"_年間発電",データシート3!$A$1:$AB$1,0),0)/10^3+VLOOKUP(BC127&amp;"_"&amp;$AZ$9,データシート3!A:AB,MATCH("ea_"&amp;"中小水（農業用水路）"&amp;"_年間発電",データシート3!$A$1:$AB$1,0),0)/10^3</f>
        <v>111818.21400000002</v>
      </c>
      <c r="BH127" s="35">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5">
        <f t="shared" si="26"/>
        <v>1988955.5189999999</v>
      </c>
      <c r="BJ127" s="35">
        <f>(VLOOKUP($BC127&amp;"_"&amp;$AZ$8,データシート3!$A:$AN,MATCH("da_合計",データシート3!$A$1:$AN$1,0),0))/10^3</f>
        <v>15634.647431671552</v>
      </c>
      <c r="BK127" s="35">
        <f t="shared" si="27"/>
        <v>1973320.8715683282</v>
      </c>
      <c r="BL127" s="35">
        <f t="shared" si="28"/>
        <v>0</v>
      </c>
      <c r="BM127" s="35">
        <f t="shared" si="29"/>
        <v>1973320.8715683282</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t="str">
        <f>比較地域マスタ!AD63</f>
        <v>07466</v>
      </c>
      <c r="AY128" s="19" t="str">
        <f>IF(IFERROR(比較地域マスタ!$AE63,"")=0,"",IFERROR(比較地域マスタ!$AE63,""))</f>
        <v>矢吹町</v>
      </c>
      <c r="AZ128" s="17"/>
      <c r="BA128" s="23">
        <v>57</v>
      </c>
      <c r="BB128" s="23">
        <v>1</v>
      </c>
      <c r="BC128" s="19" t="str">
        <f t="shared" si="24"/>
        <v>07466</v>
      </c>
      <c r="BD128" s="19" t="str">
        <f t="shared" si="25"/>
        <v>矢吹町</v>
      </c>
      <c r="BE128" s="35">
        <f>VLOOKUP(BC128&amp;"_"&amp;$AZ$9,データシート3!A:AB,MATCH("ea_"&amp;"太陽光（建物系）"&amp;"_年間発電",データシート3!$A$1:$AB$1,0),0)/10^3+VLOOKUP(BC128&amp;"_"&amp;$AZ$9,データシート3!A:AB,MATCH("ea_"&amp;"太陽光（土地系）"&amp;"_年間発電",データシート3!$A$1:$AB$1,0),0)/10^3</f>
        <v>1040662.4179999998</v>
      </c>
      <c r="BF128" s="35">
        <f>VLOOKUP(BC128&amp;"_"&amp;$AZ$9,データシート3!A:AB,MATCH("ea_"&amp;"風力（陸上）"&amp;"_年間発電",データシート3!$A$1:$AB$1,0),0)/10^3</f>
        <v>0</v>
      </c>
      <c r="BG128" s="35">
        <f>VLOOKUP(BC128&amp;"_"&amp;$AZ$9,データシート3!A:AB,MATCH("ea_"&amp;"中小水（河川）"&amp;"_年間発電",データシート3!$A$1:$AB$1,0),0)/10^3+VLOOKUP(BC128&amp;"_"&amp;$AZ$9,データシート3!A:AB,MATCH("ea_"&amp;"中小水（農業用水路）"&amp;"_年間発電",データシート3!$A$1:$AB$1,0),0)/10^3</f>
        <v>274.596</v>
      </c>
      <c r="BH128" s="35">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5">
        <f t="shared" si="26"/>
        <v>1040937.0139999999</v>
      </c>
      <c r="BJ128" s="35">
        <f>(VLOOKUP($BC128&amp;"_"&amp;$AZ$8,データシート3!$A:$AN,MATCH("da_合計",データシート3!$A$1:$AN$1,0),0))/10^3</f>
        <v>129936.38527483439</v>
      </c>
      <c r="BK128" s="35">
        <f t="shared" si="27"/>
        <v>911000.6287251655</v>
      </c>
      <c r="BL128" s="35">
        <f t="shared" si="28"/>
        <v>0</v>
      </c>
      <c r="BM128" s="35">
        <f t="shared" si="29"/>
        <v>911000.6287251655</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t="str">
        <f>比較地域マスタ!AD64</f>
        <v>07482</v>
      </c>
      <c r="AY129" s="19" t="str">
        <f>IF(IFERROR(比較地域マスタ!$AE64,"")=0,"",IFERROR(比較地域マスタ!$AE64,""))</f>
        <v>矢祭町</v>
      </c>
      <c r="AZ129" s="17"/>
      <c r="BA129" s="23">
        <v>58</v>
      </c>
      <c r="BB129" s="23">
        <v>1</v>
      </c>
      <c r="BC129" s="19" t="str">
        <f t="shared" si="24"/>
        <v>07482</v>
      </c>
      <c r="BD129" s="19" t="str">
        <f t="shared" si="25"/>
        <v>矢祭町</v>
      </c>
      <c r="BE129" s="35">
        <f>VLOOKUP(BC129&amp;"_"&amp;$AZ$9,データシート3!A:AB,MATCH("ea_"&amp;"太陽光（建物系）"&amp;"_年間発電",データシート3!$A$1:$AB$1,0),0)/10^3+VLOOKUP(BC129&amp;"_"&amp;$AZ$9,データシート3!A:AB,MATCH("ea_"&amp;"太陽光（土地系）"&amp;"_年間発電",データシート3!$A$1:$AB$1,0),0)/10^3</f>
        <v>238505.76699999999</v>
      </c>
      <c r="BF129" s="35">
        <f>VLOOKUP(BC129&amp;"_"&amp;$AZ$9,データシート3!A:AB,MATCH("ea_"&amp;"風力（陸上）"&amp;"_年間発電",データシート3!$A$1:$AB$1,0),0)/10^3</f>
        <v>167616.03200000004</v>
      </c>
      <c r="BG129" s="35">
        <f>VLOOKUP(BC129&amp;"_"&amp;$AZ$9,データシート3!A:AB,MATCH("ea_"&amp;"中小水（河川）"&amp;"_年間発電",データシート3!$A$1:$AB$1,0),0)/10^3+VLOOKUP(BC129&amp;"_"&amp;$AZ$9,データシート3!A:AB,MATCH("ea_"&amp;"中小水（農業用水路）"&amp;"_年間発電",データシート3!$A$1:$AB$1,0),0)/10^3</f>
        <v>1064.231</v>
      </c>
      <c r="BH129" s="35">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5">
        <f t="shared" si="26"/>
        <v>407186.03</v>
      </c>
      <c r="BJ129" s="35">
        <f>(VLOOKUP($BC129&amp;"_"&amp;$AZ$8,データシート3!$A:$AN,MATCH("da_合計",データシート3!$A$1:$AN$1,0),0))/10^3</f>
        <v>84166.209141104395</v>
      </c>
      <c r="BK129" s="35">
        <f t="shared" si="27"/>
        <v>323019.82085889566</v>
      </c>
      <c r="BL129" s="35">
        <f t="shared" si="28"/>
        <v>0</v>
      </c>
      <c r="BM129" s="35">
        <f t="shared" si="29"/>
        <v>323019.82085889566</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t="str">
        <f>比較地域マスタ!AD65</f>
        <v>07422</v>
      </c>
      <c r="AY130" s="19" t="str">
        <f>IF(IFERROR(比較地域マスタ!$AE65,"")=0,"",IFERROR(比較地域マスタ!$AE65,""))</f>
        <v>湯川村</v>
      </c>
      <c r="AZ130" s="17"/>
      <c r="BA130" s="23">
        <v>59</v>
      </c>
      <c r="BB130" s="23">
        <v>1</v>
      </c>
      <c r="BC130" s="19" t="str">
        <f t="shared" si="24"/>
        <v>07422</v>
      </c>
      <c r="BD130" s="19" t="str">
        <f t="shared" si="25"/>
        <v>湯川村</v>
      </c>
      <c r="BE130" s="35">
        <f>VLOOKUP(BC130&amp;"_"&amp;$AZ$9,データシート3!A:AB,MATCH("ea_"&amp;"太陽光（建物系）"&amp;"_年間発電",データシート3!$A$1:$AB$1,0),0)/10^3+VLOOKUP(BC130&amp;"_"&amp;$AZ$9,データシート3!A:AB,MATCH("ea_"&amp;"太陽光（土地系）"&amp;"_年間発電",データシート3!$A$1:$AB$1,0),0)/10^3</f>
        <v>137229.83300000001</v>
      </c>
      <c r="BF130" s="35">
        <f>VLOOKUP(BC130&amp;"_"&amp;$AZ$9,データシート3!A:AB,MATCH("ea_"&amp;"風力（陸上）"&amp;"_年間発電",データシート3!$A$1:$AB$1,0),0)/10^3</f>
        <v>0</v>
      </c>
      <c r="BG130" s="35">
        <f>VLOOKUP(BC130&amp;"_"&amp;$AZ$9,データシート3!A:AB,MATCH("ea_"&amp;"中小水（河川）"&amp;"_年間発電",データシート3!$A$1:$AB$1,0),0)/10^3+VLOOKUP(BC130&amp;"_"&amp;$AZ$9,データシート3!A:AB,MATCH("ea_"&amp;"中小水（農業用水路）"&amp;"_年間発電",データシート3!$A$1:$AB$1,0),0)/10^3</f>
        <v>0</v>
      </c>
      <c r="BH130" s="35">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5">
        <f t="shared" si="26"/>
        <v>137229.83300000001</v>
      </c>
      <c r="BJ130" s="35">
        <f>(VLOOKUP($BC130&amp;"_"&amp;$AZ$8,データシート3!$A:$AN,MATCH("da_合計",データシート3!$A$1:$AN$1,0),0))/10^3</f>
        <v>15695.836731592442</v>
      </c>
      <c r="BK130" s="35">
        <f t="shared" si="27"/>
        <v>121533.99626840757</v>
      </c>
      <c r="BL130" s="35">
        <f t="shared" si="28"/>
        <v>0</v>
      </c>
      <c r="BM130" s="35">
        <f t="shared" si="29"/>
        <v>121533.99626840757</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f>比較地域マスタ!AD66</f>
        <v>0</v>
      </c>
      <c r="AY131" s="19" t="str">
        <f>IF(IFERROR(比較地域マスタ!$AE66,"")=0,"",IFERROR(比較地域マスタ!$AE66,""))</f>
        <v/>
      </c>
      <c r="AZ131" s="17"/>
      <c r="BA131" s="23">
        <v>60</v>
      </c>
      <c r="BB131" s="23">
        <v>1</v>
      </c>
      <c r="BC131" s="19">
        <f t="shared" si="24"/>
        <v>0</v>
      </c>
      <c r="BD131" s="19" t="str">
        <f t="shared" si="25"/>
        <v/>
      </c>
      <c r="BE131" s="35" t="e">
        <f>VLOOKUP(BC131&amp;"_"&amp;$AZ$9,データシート3!A:AB,MATCH("ea_"&amp;"太陽光（建物系）"&amp;"_年間発電",データシート3!$A$1:$AB$1,0),0)/10^3+VLOOKUP(BC131&amp;"_"&amp;$AZ$9,データシート3!A:AB,MATCH("ea_"&amp;"太陽光（土地系）"&amp;"_年間発電",データシート3!$A$1:$AB$1,0),0)/10^3</f>
        <v>#N/A</v>
      </c>
      <c r="BF131" s="35" t="e">
        <f>VLOOKUP(BC131&amp;"_"&amp;$AZ$9,データシート3!A:AB,MATCH("ea_"&amp;"風力（陸上）"&amp;"_年間発電",データシート3!$A$1:$AB$1,0),0)/10^3</f>
        <v>#N/A</v>
      </c>
      <c r="BG131" s="35" t="e">
        <f>VLOOKUP(BC131&amp;"_"&amp;$AZ$9,データシート3!A:AB,MATCH("ea_"&amp;"中小水（河川）"&amp;"_年間発電",データシート3!$A$1:$AB$1,0),0)/10^3+VLOOKUP(BC131&amp;"_"&amp;$AZ$9,データシート3!A:AB,MATCH("ea_"&amp;"中小水（農業用水路）"&amp;"_年間発電",データシート3!$A$1:$AB$1,0),0)/10^3</f>
        <v>#N/A</v>
      </c>
      <c r="BH131" s="35"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5" t="e">
        <f t="shared" si="26"/>
        <v>#N/A</v>
      </c>
      <c r="BJ131" s="35" t="e">
        <f>(VLOOKUP($BC131&amp;"_"&amp;$AZ$8,データシート3!$A:$AN,MATCH("da_合計",データシート3!$A$1:$AN$1,0),0))/10^3</f>
        <v>#N/A</v>
      </c>
      <c r="BK131" s="35" t="e">
        <f t="shared" si="27"/>
        <v>#N/A</v>
      </c>
      <c r="BL131" s="35" t="e">
        <f t="shared" si="28"/>
        <v>#N/A</v>
      </c>
      <c r="BM131" s="35" t="e">
        <f t="shared" si="29"/>
        <v>#N/A</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f>比較地域マスタ!AD67</f>
        <v>0</v>
      </c>
      <c r="AY132" s="19" t="str">
        <f>IF(IFERROR(比較地域マスタ!$AE67,"")=0,"",IFERROR(比較地域マスタ!$AE67,""))</f>
        <v/>
      </c>
      <c r="AZ132" s="17"/>
      <c r="BA132" s="23">
        <v>61</v>
      </c>
      <c r="BB132" s="23">
        <v>1</v>
      </c>
      <c r="BC132" s="19">
        <f t="shared" si="24"/>
        <v>0</v>
      </c>
      <c r="BD132" s="19" t="str">
        <f t="shared" si="25"/>
        <v/>
      </c>
      <c r="BE132" s="35" t="e">
        <f>VLOOKUP(BC132&amp;"_"&amp;$AZ$9,データシート3!A:AB,MATCH("ea_"&amp;"太陽光（建物系）"&amp;"_年間発電",データシート3!$A$1:$AB$1,0),0)/10^3+VLOOKUP(BC132&amp;"_"&amp;$AZ$9,データシート3!A:AB,MATCH("ea_"&amp;"太陽光（土地系）"&amp;"_年間発電",データシート3!$A$1:$AB$1,0),0)/10^3</f>
        <v>#N/A</v>
      </c>
      <c r="BF132" s="35" t="e">
        <f>VLOOKUP(BC132&amp;"_"&amp;$AZ$9,データシート3!A:AB,MATCH("ea_"&amp;"風力（陸上）"&amp;"_年間発電",データシート3!$A$1:$AB$1,0),0)/10^3</f>
        <v>#N/A</v>
      </c>
      <c r="BG132" s="35" t="e">
        <f>VLOOKUP(BC132&amp;"_"&amp;$AZ$9,データシート3!A:AB,MATCH("ea_"&amp;"中小水（河川）"&amp;"_年間発電",データシート3!$A$1:$AB$1,0),0)/10^3+VLOOKUP(BC132&amp;"_"&amp;$AZ$9,データシート3!A:AB,MATCH("ea_"&amp;"中小水（農業用水路）"&amp;"_年間発電",データシート3!$A$1:$AB$1,0),0)/10^3</f>
        <v>#N/A</v>
      </c>
      <c r="BH132" s="35"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5" t="e">
        <f t="shared" si="26"/>
        <v>#N/A</v>
      </c>
      <c r="BJ132" s="35" t="e">
        <f>(VLOOKUP($BC132&amp;"_"&amp;$AZ$8,データシート3!$A:$AN,MATCH("da_合計",データシート3!$A$1:$AN$1,0),0))/10^3</f>
        <v>#N/A</v>
      </c>
      <c r="BK132" s="35" t="e">
        <f t="shared" si="27"/>
        <v>#N/A</v>
      </c>
      <c r="BL132" s="35" t="e">
        <f t="shared" si="28"/>
        <v>#N/A</v>
      </c>
      <c r="BM132" s="35" t="e">
        <f t="shared" si="29"/>
        <v>#N/A</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f>比較地域マスタ!AD68</f>
        <v>0</v>
      </c>
      <c r="AY133" s="19" t="str">
        <f>IF(IFERROR(比較地域マスタ!$AE68,"")=0,"",IFERROR(比較地域マスタ!$AE68,""))</f>
        <v/>
      </c>
      <c r="AZ133" s="17"/>
      <c r="BA133" s="23">
        <v>62</v>
      </c>
      <c r="BB133" s="23">
        <v>1</v>
      </c>
      <c r="BC133" s="19">
        <f t="shared" si="24"/>
        <v>0</v>
      </c>
      <c r="BD133" s="19" t="str">
        <f t="shared" si="25"/>
        <v/>
      </c>
      <c r="BE133" s="35" t="e">
        <f>VLOOKUP(BC133&amp;"_"&amp;$AZ$9,データシート3!A:AB,MATCH("ea_"&amp;"太陽光（建物系）"&amp;"_年間発電",データシート3!$A$1:$AB$1,0),0)/10^3+VLOOKUP(BC133&amp;"_"&amp;$AZ$9,データシート3!A:AB,MATCH("ea_"&amp;"太陽光（土地系）"&amp;"_年間発電",データシート3!$A$1:$AB$1,0),0)/10^3</f>
        <v>#N/A</v>
      </c>
      <c r="BF133" s="35" t="e">
        <f>VLOOKUP(BC133&amp;"_"&amp;$AZ$9,データシート3!A:AB,MATCH("ea_"&amp;"風力（陸上）"&amp;"_年間発電",データシート3!$A$1:$AB$1,0),0)/10^3</f>
        <v>#N/A</v>
      </c>
      <c r="BG133" s="35" t="e">
        <f>VLOOKUP(BC133&amp;"_"&amp;$AZ$9,データシート3!A:AB,MATCH("ea_"&amp;"中小水（河川）"&amp;"_年間発電",データシート3!$A$1:$AB$1,0),0)/10^3+VLOOKUP(BC133&amp;"_"&amp;$AZ$9,データシート3!A:AB,MATCH("ea_"&amp;"中小水（農業用水路）"&amp;"_年間発電",データシート3!$A$1:$AB$1,0),0)/10^3</f>
        <v>#N/A</v>
      </c>
      <c r="BH133" s="35"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5" t="e">
        <f t="shared" si="26"/>
        <v>#N/A</v>
      </c>
      <c r="BJ133" s="35" t="e">
        <f>(VLOOKUP($BC133&amp;"_"&amp;$AZ$8,データシート3!$A:$AN,MATCH("da_合計",データシート3!$A$1:$AN$1,0),0))/10^3</f>
        <v>#N/A</v>
      </c>
      <c r="BK133" s="35" t="e">
        <f t="shared" si="27"/>
        <v>#N/A</v>
      </c>
      <c r="BL133" s="35" t="e">
        <f t="shared" si="28"/>
        <v>#N/A</v>
      </c>
      <c r="BM133" s="35" t="e">
        <f t="shared" si="29"/>
        <v>#N/A</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福島県</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07</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277</v>
      </c>
      <c r="H7" s="712">
        <f t="shared" si="0"/>
        <v>282</v>
      </c>
      <c r="I7" s="712">
        <f t="shared" si="0"/>
        <v>282</v>
      </c>
      <c r="J7" s="712">
        <f t="shared" si="0"/>
        <v>289</v>
      </c>
      <c r="K7" s="713">
        <f t="shared" si="0"/>
        <v>292</v>
      </c>
      <c r="L7" s="713">
        <f t="shared" si="0"/>
        <v>291</v>
      </c>
      <c r="M7" s="713">
        <f t="shared" si="0"/>
        <v>304</v>
      </c>
      <c r="N7" s="713">
        <f t="shared" si="0"/>
        <v>311</v>
      </c>
      <c r="O7" s="713">
        <f>SUM(O8:O13)</f>
        <v>305</v>
      </c>
      <c r="P7" s="713">
        <f t="shared" si="0"/>
        <v>299</v>
      </c>
      <c r="Q7" s="714">
        <f>SUM(Q8:Q13)</f>
        <v>298</v>
      </c>
      <c r="R7" s="919">
        <f t="shared" si="0"/>
        <v>6726.5290000000005</v>
      </c>
      <c r="S7" s="920">
        <f t="shared" si="0"/>
        <v>7438.8159999999998</v>
      </c>
      <c r="T7" s="920">
        <f t="shared" si="0"/>
        <v>8476.1764000000003</v>
      </c>
      <c r="U7" s="920">
        <f t="shared" si="0"/>
        <v>8320.0390000000007</v>
      </c>
      <c r="V7" s="920">
        <f t="shared" si="0"/>
        <v>8067.84</v>
      </c>
      <c r="W7" s="920">
        <f t="shared" si="0"/>
        <v>8084.2139999999999</v>
      </c>
      <c r="X7" s="920">
        <f t="shared" si="0"/>
        <v>8633.1360000000004</v>
      </c>
      <c r="Y7" s="920">
        <f t="shared" si="0"/>
        <v>8568.3590000000004</v>
      </c>
      <c r="Z7" s="920">
        <f>SUM(Z8:Z13)</f>
        <v>8310.1689999999999</v>
      </c>
      <c r="AA7" s="920">
        <f>SUM(AA8:AA13)</f>
        <v>8779.3130000000001</v>
      </c>
      <c r="AB7" s="921">
        <f t="shared" si="0"/>
        <v>7927.2649999999994</v>
      </c>
    </row>
    <row r="8" spans="2:30" s="22" customFormat="1" ht="20.45" customHeight="1">
      <c r="B8" s="715"/>
      <c r="C8" s="716" t="s">
        <v>122</v>
      </c>
      <c r="D8" s="717"/>
      <c r="E8" s="716"/>
      <c r="F8" s="717"/>
      <c r="G8" s="718">
        <f>VLOOKUP($D$3&amp;"_"&amp;G$3,データシート1!$A:$BU,MATCH($G$2&amp;"_"&amp;$C8,データシート1!$A$1:$BU$1,0),0)</f>
        <v>1</v>
      </c>
      <c r="H8" s="719">
        <f>VLOOKUP($D$3&amp;"_"&amp;H$3,データシート1!$A:$BU,MATCH($G$2&amp;"_"&amp;$C8,データシート1!$A$1:$BU$1,0),0)</f>
        <v>1</v>
      </c>
      <c r="I8" s="719">
        <f>VLOOKUP($D$3&amp;"_"&amp;I$3,データシート1!$A:$BU,MATCH($G$2&amp;"_"&amp;$C8,データシート1!$A$1:$BU$1,0),0)</f>
        <v>1</v>
      </c>
      <c r="J8" s="719">
        <f>VLOOKUP($D$3&amp;"_"&amp;J$3,データシート1!$A:$BU,MATCH($G$2&amp;"_"&amp;$C8,データシート1!$A$1:$BU$1,0),0)</f>
        <v>1</v>
      </c>
      <c r="K8" s="720">
        <f>VLOOKUP($D$3&amp;"_"&amp;K$3,データシート1!$A:$BU,MATCH($G$2&amp;"_"&amp;$C8,データシート1!$A$1:$BU$1,0),0)</f>
        <v>1</v>
      </c>
      <c r="L8" s="720">
        <f>VLOOKUP($D$3&amp;"_"&amp;L$3,データシート1!$A:$BU,MATCH($G$2&amp;"_"&amp;$C8,データシート1!$A$1:$BU$1,0),0)</f>
        <v>1</v>
      </c>
      <c r="M8" s="720">
        <f>VLOOKUP($D$3&amp;"_"&amp;M$3,データシート1!$A:$BU,MATCH($G$2&amp;"_"&amp;$C8,データシート1!$A$1:$BU$1,0),0)</f>
        <v>1</v>
      </c>
      <c r="N8" s="720">
        <f>VLOOKUP($D$3&amp;"_"&amp;N$3,データシート1!$A:$BU,MATCH($G$2&amp;"_"&amp;$C8,データシート1!$A$1:$BU$1,0),0)</f>
        <v>2</v>
      </c>
      <c r="O8" s="720">
        <f>VLOOKUP($D$3&amp;"_"&amp;O$3,データシート1!$A:$BU,MATCH($G$2&amp;"_"&amp;$C8,データシート1!$A$1:$BU$1,0),0)</f>
        <v>2</v>
      </c>
      <c r="P8" s="720">
        <f>VLOOKUP($D$3&amp;"_"&amp;P$3,データシート1!$A:$BU,MATCH($G$2&amp;"_"&amp;$C8,データシート1!$A$1:$BU$1,0),0)</f>
        <v>1</v>
      </c>
      <c r="Q8" s="721">
        <f>VLOOKUP($D$3&amp;"_"&amp;Q$3,データシート1!$A:$BU,MATCH($G$2&amp;"_"&amp;$C8,データシート1!$A$1:$BU$1,0),0)</f>
        <v>2</v>
      </c>
      <c r="R8" s="922">
        <f>VLOOKUP($D$3&amp;"_"&amp;R$3,データシート1!$A:$BU,MATCH($R$2&amp;"_"&amp;$C8,データシート1!$A$1:$BU$1,0),0)</f>
        <v>6.47</v>
      </c>
      <c r="S8" s="923">
        <f>VLOOKUP($D$3&amp;"_"&amp;S$3,データシート1!$A:$BU,MATCH($R$2&amp;"_"&amp;$C8,データシート1!$A$1:$BU$1,0),0)</f>
        <v>6.1079999999999997</v>
      </c>
      <c r="T8" s="923">
        <f>VLOOKUP($D$3&amp;"_"&amp;T$3,データシート1!$A:$BU,MATCH($R$2&amp;"_"&amp;$C8,データシート1!$A$1:$BU$1,0),0)</f>
        <v>6.7329999999999997</v>
      </c>
      <c r="U8" s="923">
        <f>VLOOKUP($D$3&amp;"_"&amp;U$3,データシート1!$A:$BU,MATCH($R$2&amp;"_"&amp;$C8,データシート1!$A$1:$BU$1,0),0)</f>
        <v>8.7430000000000003</v>
      </c>
      <c r="V8" s="923">
        <f>VLOOKUP($D$3&amp;"_"&amp;V$3,データシート1!$A:$BU,MATCH($R$2&amp;"_"&amp;$C8,データシート1!$A$1:$BU$1,0),0)</f>
        <v>8.9540000000000006</v>
      </c>
      <c r="W8" s="923">
        <f>VLOOKUP($D$3&amp;"_"&amp;W$3,データシート1!$A:$BU,MATCH($R$2&amp;"_"&amp;$C8,データシート1!$A$1:$BU$1,0),0)</f>
        <v>8.9510000000000005</v>
      </c>
      <c r="X8" s="923">
        <f>VLOOKUP($D$3&amp;"_"&amp;X$3,データシート1!$A:$BU,MATCH($R$2&amp;"_"&amp;$C8,データシート1!$A$1:$BU$1,0),0)</f>
        <v>10.372</v>
      </c>
      <c r="Y8" s="923">
        <f>VLOOKUP($D$3&amp;"_"&amp;Y$3,データシート1!$A:$BU,MATCH($R$2&amp;"_"&amp;$C8,データシート1!$A$1:$BU$1,0),0)</f>
        <v>8.4499999999999993</v>
      </c>
      <c r="Z8" s="923">
        <f>VLOOKUP($D$3&amp;"_"&amp;Z$3,データシート1!$A:$BU,MATCH($R$2&amp;"_"&amp;$C8,データシート1!$A$1:$BU$1,0),0)</f>
        <v>6.3579999999999997</v>
      </c>
      <c r="AA8" s="923">
        <f>VLOOKUP($D$3&amp;"_"&amp;AA$3,データシート1!$A:$BU,MATCH($R$2&amp;"_"&amp;$C8,データシート1!$A$1:$BU$1,0),0)</f>
        <v>6.6639999999999997</v>
      </c>
      <c r="AB8" s="924">
        <f>VLOOKUP($D$3&amp;"_"&amp;AB$3,データシート1!$A:$BU,MATCH($R$2&amp;"_"&amp;$C8,データシート1!$A$1:$BU$1,0),0)</f>
        <v>10.023</v>
      </c>
    </row>
    <row r="9" spans="2:30" s="22" customFormat="1" ht="20.45" customHeight="1">
      <c r="B9" s="715"/>
      <c r="C9" s="722" t="s">
        <v>195</v>
      </c>
      <c r="D9" s="723"/>
      <c r="E9" s="722"/>
      <c r="F9" s="723"/>
      <c r="G9" s="724">
        <f>VLOOKUP($D$3&amp;"_"&amp;G$3,データシート1!$A:$BU,MATCH($G$2&amp;"_"&amp;$C9,データシート1!$A$1:$BU$1,0),0)</f>
        <v>0</v>
      </c>
      <c r="H9" s="725">
        <f>VLOOKUP($D$3&amp;"_"&amp;H$3,データシート1!$A:$BU,MATCH($G$2&amp;"_"&amp;$C9,データシート1!$A$1:$BU$1,0),0)</f>
        <v>0</v>
      </c>
      <c r="I9" s="725">
        <f>VLOOKUP($D$3&amp;"_"&amp;I$3,データシート1!$A:$BU,MATCH($G$2&amp;"_"&amp;$C9,データシート1!$A$1:$BU$1,0),0)</f>
        <v>0</v>
      </c>
      <c r="J9" s="725">
        <f>VLOOKUP($D$3&amp;"_"&amp;J$3,データシート1!$A:$BU,MATCH($G$2&amp;"_"&amp;$C9,データシート1!$A$1:$BU$1,0),0)</f>
        <v>0</v>
      </c>
      <c r="K9" s="726">
        <f>VLOOKUP($D$3&amp;"_"&amp;K$3,データシート1!$A:$BU,MATCH($G$2&amp;"_"&amp;$C9,データシート1!$A$1:$BU$1,0),0)</f>
        <v>0</v>
      </c>
      <c r="L9" s="726">
        <f>VLOOKUP($D$3&amp;"_"&amp;L$3,データシート1!$A:$BU,MATCH($G$2&amp;"_"&amp;$C9,データシート1!$A$1:$BU$1,0),0)</f>
        <v>0</v>
      </c>
      <c r="M9" s="726">
        <f>VLOOKUP($D$3&amp;"_"&amp;M$3,データシート1!$A:$BU,MATCH($G$2&amp;"_"&amp;$C9,データシート1!$A$1:$BU$1,0),0)</f>
        <v>0</v>
      </c>
      <c r="N9" s="726">
        <f>VLOOKUP($D$3&amp;"_"&amp;N$3,データシート1!$A:$BU,MATCH($G$2&amp;"_"&amp;$C9,データシート1!$A$1:$BU$1,0),0)</f>
        <v>0</v>
      </c>
      <c r="O9" s="726">
        <f>VLOOKUP($D$3&amp;"_"&amp;O$3,データシート1!$A:$BU,MATCH($G$2&amp;"_"&amp;$C9,データシート1!$A$1:$BU$1,0),0)</f>
        <v>1</v>
      </c>
      <c r="P9" s="726">
        <f>VLOOKUP($D$3&amp;"_"&amp;P$3,データシート1!$A:$BU,MATCH($G$2&amp;"_"&amp;$C9,データシート1!$A$1:$BU$1,0),0)</f>
        <v>0</v>
      </c>
      <c r="Q9" s="727">
        <f>VLOOKUP($D$3&amp;"_"&amp;Q$3,データシート1!$A:$BU,MATCH($G$2&amp;"_"&amp;$C9,データシート1!$A$1:$BU$1,0),0)</f>
        <v>0</v>
      </c>
      <c r="R9" s="925">
        <f>VLOOKUP($D$3&amp;"_"&amp;R$3,データシート1!$A:$BU,MATCH($R$2&amp;"_"&amp;$C9,データシート1!$A$1:$BU$1,0),0)</f>
        <v>0</v>
      </c>
      <c r="S9" s="926">
        <f>VLOOKUP($D$3&amp;"_"&amp;S$3,データシート1!$A:$BU,MATCH($R$2&amp;"_"&amp;$C9,データシート1!$A$1:$BU$1,0),0)</f>
        <v>0</v>
      </c>
      <c r="T9" s="926">
        <f>VLOOKUP($D$3&amp;"_"&amp;T$3,データシート1!$A:$BU,MATCH($R$2&amp;"_"&amp;$C9,データシート1!$A$1:$BU$1,0),0)</f>
        <v>0</v>
      </c>
      <c r="U9" s="926">
        <f>VLOOKUP($D$3&amp;"_"&amp;U$3,データシート1!$A:$BU,MATCH($R$2&amp;"_"&amp;$C9,データシート1!$A$1:$BU$1,0),0)</f>
        <v>0</v>
      </c>
      <c r="V9" s="926">
        <f>VLOOKUP($D$3&amp;"_"&amp;V$3,データシート1!$A:$BU,MATCH($R$2&amp;"_"&amp;$C9,データシート1!$A$1:$BU$1,0),0)</f>
        <v>0</v>
      </c>
      <c r="W9" s="926">
        <f>VLOOKUP($D$3&amp;"_"&amp;W$3,データシート1!$A:$BU,MATCH($R$2&amp;"_"&amp;$C9,データシート1!$A$1:$BU$1,0),0)</f>
        <v>0</v>
      </c>
      <c r="X9" s="926">
        <f>VLOOKUP($D$3&amp;"_"&amp;X$3,データシート1!$A:$BU,MATCH($R$2&amp;"_"&amp;$C9,データシート1!$A$1:$BU$1,0),0)</f>
        <v>0</v>
      </c>
      <c r="Y9" s="926">
        <f>VLOOKUP($D$3&amp;"_"&amp;Y$3,データシート1!$A:$BU,MATCH($R$2&amp;"_"&amp;$C9,データシート1!$A$1:$BU$1,0),0)</f>
        <v>0</v>
      </c>
      <c r="Z9" s="926">
        <f>VLOOKUP($D$3&amp;"_"&amp;Z$3,データシート1!$A:$BU,MATCH($R$2&amp;"_"&amp;$C9,データシート1!$A$1:$BU$1,0),0)</f>
        <v>30.2</v>
      </c>
      <c r="AA9" s="926">
        <f>VLOOKUP($D$3&amp;"_"&amp;AA$3,データシート1!$A:$BU,MATCH($R$2&amp;"_"&amp;$C9,データシート1!$A$1:$BU$1,0),0)</f>
        <v>0</v>
      </c>
      <c r="AB9" s="927">
        <f>VLOOKUP($D$3&amp;"_"&amp;AB$3,データシート1!$A:$BU,MATCH($R$2&amp;"_"&amp;$C9,データシート1!$A$1:$BU$1,0),0)</f>
        <v>0</v>
      </c>
    </row>
    <row r="10" spans="2:30" s="22" customFormat="1" ht="20.45" customHeight="1">
      <c r="B10" s="715"/>
      <c r="C10" s="722" t="s">
        <v>117</v>
      </c>
      <c r="D10" s="723"/>
      <c r="E10" s="722"/>
      <c r="F10" s="723"/>
      <c r="G10" s="724">
        <f>VLOOKUP($D$3&amp;"_"&amp;G$3,データシート1!$A:$BU,MATCH($G$2&amp;"_"&amp;$C10,データシート1!$A$1:$BU$1,0),0)</f>
        <v>212</v>
      </c>
      <c r="H10" s="725">
        <f>VLOOKUP($D$3&amp;"_"&amp;H$3,データシート1!$A:$BU,MATCH($G$2&amp;"_"&amp;$C10,データシート1!$A$1:$BU$1,0),0)</f>
        <v>214</v>
      </c>
      <c r="I10" s="725">
        <f>VLOOKUP($D$3&amp;"_"&amp;I$3,データシート1!$A:$BU,MATCH($G$2&amp;"_"&amp;$C10,データシート1!$A$1:$BU$1,0),0)</f>
        <v>215</v>
      </c>
      <c r="J10" s="725">
        <f>VLOOKUP($D$3&amp;"_"&amp;J$3,データシート1!$A:$BU,MATCH($G$2&amp;"_"&amp;$C10,データシート1!$A$1:$BU$1,0),0)</f>
        <v>216</v>
      </c>
      <c r="K10" s="726">
        <f>VLOOKUP($D$3&amp;"_"&amp;K$3,データシート1!$A:$BU,MATCH($G$2&amp;"_"&amp;$C10,データシート1!$A$1:$BU$1,0),0)</f>
        <v>222</v>
      </c>
      <c r="L10" s="726">
        <f>VLOOKUP($D$3&amp;"_"&amp;L$3,データシート1!$A:$BU,MATCH($G$2&amp;"_"&amp;$C10,データシート1!$A$1:$BU$1,0),0)</f>
        <v>224</v>
      </c>
      <c r="M10" s="726">
        <f>VLOOKUP($D$3&amp;"_"&amp;M$3,データシート1!$A:$BU,MATCH($G$2&amp;"_"&amp;$C10,データシート1!$A$1:$BU$1,0),0)</f>
        <v>226</v>
      </c>
      <c r="N10" s="726">
        <f>VLOOKUP($D$3&amp;"_"&amp;N$3,データシート1!$A:$BU,MATCH($G$2&amp;"_"&amp;$C10,データシート1!$A$1:$BU$1,0),0)</f>
        <v>233</v>
      </c>
      <c r="O10" s="726">
        <f>VLOOKUP($D$3&amp;"_"&amp;O$3,データシート1!$A:$BU,MATCH($G$2&amp;"_"&amp;$C10,データシート1!$A$1:$BU$1,0),0)</f>
        <v>229</v>
      </c>
      <c r="P10" s="726">
        <f>VLOOKUP($D$3&amp;"_"&amp;P$3,データシート1!$A:$BU,MATCH($G$2&amp;"_"&amp;$C10,データシート1!$A$1:$BU$1,0),0)</f>
        <v>222</v>
      </c>
      <c r="Q10" s="727">
        <f>VLOOKUP($D$3&amp;"_"&amp;Q$3,データシート1!$A:$BU,MATCH($G$2&amp;"_"&amp;$C10,データシート1!$A$1:$BU$1,0),0)</f>
        <v>224</v>
      </c>
      <c r="R10" s="925">
        <f>VLOOKUP($D$3&amp;"_"&amp;R$3,データシート1!$A:$BU,MATCH($R$2&amp;"_"&amp;$C10,データシート1!$A$1:$BU$1,0),0)</f>
        <v>4264.348</v>
      </c>
      <c r="S10" s="926">
        <f>VLOOKUP($D$3&amp;"_"&amp;S$3,データシート1!$A:$BU,MATCH($R$2&amp;"_"&amp;$C10,データシート1!$A$1:$BU$1,0),0)</f>
        <v>4644.3980000000001</v>
      </c>
      <c r="T10" s="926">
        <f>VLOOKUP($D$3&amp;"_"&amp;T$3,データシート1!$A:$BU,MATCH($R$2&amp;"_"&amp;$C10,データシート1!$A$1:$BU$1,0),0)</f>
        <v>4945.2110000000002</v>
      </c>
      <c r="U10" s="926">
        <f>VLOOKUP($D$3&amp;"_"&amp;U$3,データシート1!$A:$BU,MATCH($R$2&amp;"_"&amp;$C10,データシート1!$A$1:$BU$1,0),0)</f>
        <v>4832.317</v>
      </c>
      <c r="V10" s="926">
        <f>VLOOKUP($D$3&amp;"_"&amp;V$3,データシート1!$A:$BU,MATCH($R$2&amp;"_"&amp;$C10,データシート1!$A$1:$BU$1,0),0)</f>
        <v>4836.7820000000002</v>
      </c>
      <c r="W10" s="926">
        <f>VLOOKUP($D$3&amp;"_"&amp;W$3,データシート1!$A:$BU,MATCH($R$2&amp;"_"&amp;$C10,データシート1!$A$1:$BU$1,0),0)</f>
        <v>4761.3620000000001</v>
      </c>
      <c r="X10" s="926">
        <f>VLOOKUP($D$3&amp;"_"&amp;X$3,データシート1!$A:$BU,MATCH($R$2&amp;"_"&amp;$C10,データシート1!$A$1:$BU$1,0),0)</f>
        <v>4961.7280000000001</v>
      </c>
      <c r="Y10" s="926">
        <f>VLOOKUP($D$3&amp;"_"&amp;Y$3,データシート1!$A:$BU,MATCH($R$2&amp;"_"&amp;$C10,データシート1!$A$1:$BU$1,0),0)</f>
        <v>4922.2709999999997</v>
      </c>
      <c r="Z10" s="926">
        <f>VLOOKUP($D$3&amp;"_"&amp;Z$3,データシート1!$A:$BU,MATCH($R$2&amp;"_"&amp;$C10,データシート1!$A$1:$BU$1,0),0)</f>
        <v>4775.567</v>
      </c>
      <c r="AA10" s="926">
        <f>VLOOKUP($D$3&amp;"_"&amp;AA$3,データシート1!$A:$BU,MATCH($R$2&amp;"_"&amp;$C10,データシート1!$A$1:$BU$1,0),0)</f>
        <v>4533.5910000000003</v>
      </c>
      <c r="AB10" s="927">
        <f>VLOOKUP($D$3&amp;"_"&amp;AB$3,データシート1!$A:$BU,MATCH($R$2&amp;"_"&amp;$C10,データシート1!$A$1:$BU$1,0),0)</f>
        <v>4690.2929999999997</v>
      </c>
    </row>
    <row r="11" spans="2:30" s="22" customFormat="1" ht="20.45" customHeight="1">
      <c r="B11" s="715"/>
      <c r="C11" s="722" t="s">
        <v>521</v>
      </c>
      <c r="D11" s="723"/>
      <c r="E11" s="722"/>
      <c r="F11" s="723"/>
      <c r="G11" s="724">
        <f>VLOOKUP($D$3&amp;"_"&amp;G$3,データシート1!$A:$BU,MATCH($G$2&amp;"_"&amp;$C11,データシート1!$A$1:$BU$1,0),0)</f>
        <v>57</v>
      </c>
      <c r="H11" s="725">
        <f>VLOOKUP($D$3&amp;"_"&amp;H$3,データシート1!$A:$BU,MATCH($G$2&amp;"_"&amp;$C11,データシート1!$A$1:$BU$1,0),0)</f>
        <v>59</v>
      </c>
      <c r="I11" s="725">
        <f>VLOOKUP($D$3&amp;"_"&amp;I$3,データシート1!$A:$BU,MATCH($G$2&amp;"_"&amp;$C11,データシート1!$A$1:$BU$1,0),0)</f>
        <v>58</v>
      </c>
      <c r="J11" s="725">
        <f>VLOOKUP($D$3&amp;"_"&amp;J$3,データシート1!$A:$BU,MATCH($G$2&amp;"_"&amp;$C11,データシート1!$A$1:$BU$1,0),0)</f>
        <v>64</v>
      </c>
      <c r="K11" s="726">
        <f>VLOOKUP($D$3&amp;"_"&amp;K$3,データシート1!$A:$BU,MATCH($G$2&amp;"_"&amp;$C11,データシート1!$A$1:$BU$1,0),0)</f>
        <v>60</v>
      </c>
      <c r="L11" s="726">
        <f>VLOOKUP($D$3&amp;"_"&amp;L$3,データシート1!$A:$BU,MATCH($G$2&amp;"_"&amp;$C11,データシート1!$A$1:$BU$1,0),0)</f>
        <v>59</v>
      </c>
      <c r="M11" s="726">
        <f>VLOOKUP($D$3&amp;"_"&amp;M$3,データシート1!$A:$BU,MATCH($G$2&amp;"_"&amp;$C11,データシート1!$A$1:$BU$1,0),0)</f>
        <v>68</v>
      </c>
      <c r="N11" s="726">
        <f>VLOOKUP($D$3&amp;"_"&amp;N$3,データシート1!$A:$BU,MATCH($G$2&amp;"_"&amp;$C11,データシート1!$A$1:$BU$1,0),0)</f>
        <v>67</v>
      </c>
      <c r="O11" s="726">
        <f>VLOOKUP($D$3&amp;"_"&amp;O$3,データシート1!$A:$BU,MATCH($G$2&amp;"_"&amp;$C11,データシート1!$A$1:$BU$1,0),0)</f>
        <v>64</v>
      </c>
      <c r="P11" s="726">
        <f>VLOOKUP($D$3&amp;"_"&amp;P$3,データシート1!$A:$BU,MATCH($G$2&amp;"_"&amp;$C11,データシート1!$A$1:$BU$1,0),0)</f>
        <v>65</v>
      </c>
      <c r="Q11" s="727">
        <f>VLOOKUP($D$3&amp;"_"&amp;Q$3,データシート1!$A:$BU,MATCH($G$2&amp;"_"&amp;$C11,データシート1!$A$1:$BU$1,0),0)</f>
        <v>61</v>
      </c>
      <c r="R11" s="925">
        <f>VLOOKUP($D$3&amp;"_"&amp;R$3,データシート1!$A:$BU,MATCH($R$2&amp;"_"&amp;$C11,データシート1!$A$1:$BU$1,0),0)</f>
        <v>1333.1510000000001</v>
      </c>
      <c r="S11" s="926">
        <f>VLOOKUP($D$3&amp;"_"&amp;S$3,データシート1!$A:$BU,MATCH($R$2&amp;"_"&amp;$C11,データシート1!$A$1:$BU$1,0),0)</f>
        <v>625.04300000000001</v>
      </c>
      <c r="T11" s="926">
        <f>VLOOKUP($D$3&amp;"_"&amp;T$3,データシート1!$A:$BU,MATCH($R$2&amp;"_"&amp;$C11,データシート1!$A$1:$BU$1,0),0)</f>
        <v>647.44839999999999</v>
      </c>
      <c r="U11" s="926">
        <f>VLOOKUP($D$3&amp;"_"&amp;U$3,データシート1!$A:$BU,MATCH($R$2&amp;"_"&amp;$C11,データシート1!$A$1:$BU$1,0),0)</f>
        <v>761.67299999999989</v>
      </c>
      <c r="V11" s="926">
        <f>VLOOKUP($D$3&amp;"_"&amp;V$3,データシート1!$A:$BU,MATCH($R$2&amp;"_"&amp;$C11,データシート1!$A$1:$BU$1,0),0)</f>
        <v>618.173</v>
      </c>
      <c r="W11" s="926">
        <f>VLOOKUP($D$3&amp;"_"&amp;W$3,データシート1!$A:$BU,MATCH($R$2&amp;"_"&amp;$C11,データシート1!$A$1:$BU$1,0),0)</f>
        <v>730.05</v>
      </c>
      <c r="X11" s="926">
        <f>VLOOKUP($D$3&amp;"_"&amp;X$3,データシート1!$A:$BU,MATCH($R$2&amp;"_"&amp;$C11,データシート1!$A$1:$BU$1,0),0)</f>
        <v>860.30700000000013</v>
      </c>
      <c r="Y11" s="926">
        <f>VLOOKUP($D$3&amp;"_"&amp;Y$3,データシート1!$A:$BU,MATCH($R$2&amp;"_"&amp;$C11,データシート1!$A$1:$BU$1,0),0)</f>
        <v>933.63900000000012</v>
      </c>
      <c r="Z11" s="926">
        <f>VLOOKUP($D$3&amp;"_"&amp;Z$3,データシート1!$A:$BU,MATCH($R$2&amp;"_"&amp;$C11,データシート1!$A$1:$BU$1,0),0)</f>
        <v>910.77199999999982</v>
      </c>
      <c r="AA11" s="926">
        <f>VLOOKUP($D$3&amp;"_"&amp;AA$3,データシート1!$A:$BU,MATCH($R$2&amp;"_"&amp;$C11,データシート1!$A$1:$BU$1,0),0)</f>
        <v>984.904</v>
      </c>
      <c r="AB11" s="927">
        <f>VLOOKUP($D$3&amp;"_"&amp;AB$3,データシート1!$A:$BU,MATCH($R$2&amp;"_"&amp;$C11,データシート1!$A$1:$BU$1,0),0)</f>
        <v>969.86099999999999</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7</v>
      </c>
      <c r="H12" s="731">
        <f>VLOOKUP($D$3&amp;"_"&amp;H$3,データシート1!$A:$BU,MATCH($G$2&amp;"_"&amp;$C12,データシート1!$A$1:$BU$1,0),0)</f>
        <v>8</v>
      </c>
      <c r="I12" s="731">
        <f>VLOOKUP($D$3&amp;"_"&amp;I$3,データシート1!$A:$BU,MATCH($G$2&amp;"_"&amp;$C12,データシート1!$A$1:$BU$1,0),0)</f>
        <v>8</v>
      </c>
      <c r="J12" s="731">
        <f>VLOOKUP($D$3&amp;"_"&amp;J$3,データシート1!$A:$BU,MATCH($G$2&amp;"_"&amp;$C12,データシート1!$A$1:$BU$1,0),0)</f>
        <v>8</v>
      </c>
      <c r="K12" s="732">
        <f>VLOOKUP($D$3&amp;"_"&amp;K$3,データシート1!$A:$BU,MATCH($G$2&amp;"_"&amp;$C12,データシート1!$A$1:$BU$1,0),0)</f>
        <v>9</v>
      </c>
      <c r="L12" s="732">
        <f>VLOOKUP($D$3&amp;"_"&amp;L$3,データシート1!$A:$BU,MATCH($G$2&amp;"_"&amp;$C12,データシート1!$A$1:$BU$1,0),0)</f>
        <v>7</v>
      </c>
      <c r="M12" s="732">
        <f>VLOOKUP($D$3&amp;"_"&amp;M$3,データシート1!$A:$BU,MATCH($G$2&amp;"_"&amp;$C12,データシート1!$A$1:$BU$1,0),0)</f>
        <v>9</v>
      </c>
      <c r="N12" s="732">
        <f>VLOOKUP($D$3&amp;"_"&amp;N$3,データシート1!$A:$BU,MATCH($G$2&amp;"_"&amp;$C12,データシート1!$A$1:$BU$1,0),0)</f>
        <v>9</v>
      </c>
      <c r="O12" s="732">
        <f>VLOOKUP($D$3&amp;"_"&amp;O$3,データシート1!$A:$BU,MATCH($G$2&amp;"_"&amp;$C12,データシート1!$A$1:$BU$1,0),0)</f>
        <v>9</v>
      </c>
      <c r="P12" s="732">
        <f>VLOOKUP($D$3&amp;"_"&amp;P$3,データシート1!$A:$BU,MATCH($G$2&amp;"_"&amp;$C12,データシート1!$A$1:$BU$1,0),0)</f>
        <v>11</v>
      </c>
      <c r="Q12" s="733">
        <f>VLOOKUP($D$3&amp;"_"&amp;Q$3,データシート1!$A:$BU,MATCH($G$2&amp;"_"&amp;$C12,データシート1!$A$1:$BU$1,0),0)</f>
        <v>11</v>
      </c>
      <c r="R12" s="928">
        <f>VLOOKUP($D$3&amp;"_"&amp;R$3,データシート1!$A:$BU,MATCH($R$2&amp;"_"&amp;$C12,データシート1!$A$1:$BU$1,0),0)</f>
        <v>1122.56</v>
      </c>
      <c r="S12" s="929">
        <f>VLOOKUP($D$3&amp;"_"&amp;S$3,データシート1!$A:$BU,MATCH($R$2&amp;"_"&amp;$C12,データシート1!$A$1:$BU$1,0),0)</f>
        <v>2163.2669999999998</v>
      </c>
      <c r="T12" s="929">
        <f>VLOOKUP($D$3&amp;"_"&amp;T$3,データシート1!$A:$BU,MATCH($R$2&amp;"_"&amp;$C12,データシート1!$A$1:$BU$1,0),0)</f>
        <v>2876.7840000000001</v>
      </c>
      <c r="U12" s="929">
        <f>VLOOKUP($D$3&amp;"_"&amp;U$3,データシート1!$A:$BU,MATCH($R$2&amp;"_"&amp;$C12,データシート1!$A$1:$BU$1,0),0)</f>
        <v>2717.306</v>
      </c>
      <c r="V12" s="929">
        <f>VLOOKUP($D$3&amp;"_"&amp;V$3,データシート1!$A:$BU,MATCH($R$2&amp;"_"&amp;$C12,データシート1!$A$1:$BU$1,0),0)</f>
        <v>2603.931</v>
      </c>
      <c r="W12" s="929">
        <f>VLOOKUP($D$3&amp;"_"&amp;W$3,データシート1!$A:$BU,MATCH($R$2&amp;"_"&amp;$C12,データシート1!$A$1:$BU$1,0),0)</f>
        <v>2583.8510000000001</v>
      </c>
      <c r="X12" s="929">
        <f>VLOOKUP($D$3&amp;"_"&amp;X$3,データシート1!$A:$BU,MATCH($R$2&amp;"_"&amp;$C12,データシート1!$A$1:$BU$1,0),0)</f>
        <v>2800.7289999999998</v>
      </c>
      <c r="Y12" s="929">
        <f>VLOOKUP($D$3&amp;"_"&amp;Y$3,データシート1!$A:$BU,MATCH($R$2&amp;"_"&amp;$C12,データシート1!$A$1:$BU$1,0),0)</f>
        <v>2703.9989999999998</v>
      </c>
      <c r="Z12" s="929">
        <f>VLOOKUP($D$3&amp;"_"&amp;Z$3,データシート1!$A:$BU,MATCH($R$2&amp;"_"&amp;$C12,データシート1!$A$1:$BU$1,0),0)</f>
        <v>2587.2719999999999</v>
      </c>
      <c r="AA12" s="929">
        <f>VLOOKUP($D$3&amp;"_"&amp;AA$3,データシート1!$A:$BU,MATCH($R$2&amp;"_"&amp;$C12,データシート1!$A$1:$BU$1,0),0)</f>
        <v>3254.154</v>
      </c>
      <c r="AB12" s="930">
        <f>VLOOKUP($D$3&amp;"_"&amp;AB$3,データシート1!$A:$BU,MATCH($R$2&amp;"_"&amp;$C12,データシート1!$A$1:$BU$1,0),0)</f>
        <v>2257.0880000000002</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0</v>
      </c>
      <c r="H13" s="737">
        <f>VLOOKUP($D$3&amp;"_"&amp;H$3,データシート1!$A:$BU,MATCH($G$2&amp;"_"&amp;$C13,データシート1!$A$1:$BU$1,0),0)</f>
        <v>0</v>
      </c>
      <c r="I13" s="737">
        <f>VLOOKUP($D$3&amp;"_"&amp;I$3,データシート1!$A:$BU,MATCH($G$2&amp;"_"&amp;$C13,データシート1!$A$1:$BU$1,0),0)</f>
        <v>0</v>
      </c>
      <c r="J13" s="737">
        <f>VLOOKUP($D$3&amp;"_"&amp;J$3,データシート1!$A:$BU,MATCH($G$2&amp;"_"&amp;$C13,データシート1!$A$1:$BU$1,0),0)</f>
        <v>0</v>
      </c>
      <c r="K13" s="738">
        <f>VLOOKUP($D$3&amp;"_"&amp;K$3,データシート1!$A:$BU,MATCH($G$2&amp;"_"&amp;$C13,データシート1!$A$1:$BU$1,0),0)</f>
        <v>0</v>
      </c>
      <c r="L13" s="738">
        <f>VLOOKUP($D$3&amp;"_"&amp;L$3,データシート1!$A:$BU,MATCH($G$2&amp;"_"&amp;$C13,データシート1!$A$1:$BU$1,0),0)</f>
        <v>0</v>
      </c>
      <c r="M13" s="738">
        <f>VLOOKUP($D$3&amp;"_"&amp;M$3,データシート1!$A:$BU,MATCH($G$2&amp;"_"&amp;$C13,データシート1!$A$1:$BU$1,0),0)</f>
        <v>0</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0</v>
      </c>
      <c r="S13" s="932">
        <f>VLOOKUP($D$3&amp;"_"&amp;S$3,データシート1!$A:$BU,MATCH($R$2&amp;"_"&amp;$C13,データシート1!$A$1:$BU$1,0),0)</f>
        <v>0</v>
      </c>
      <c r="T13" s="932">
        <f>VLOOKUP($D$3&amp;"_"&amp;T$3,データシート1!$A:$BU,MATCH($R$2&amp;"_"&amp;$C13,データシート1!$A$1:$BU$1,0),0)</f>
        <v>0</v>
      </c>
      <c r="U13" s="932">
        <f>VLOOKUP($D$3&amp;"_"&amp;U$3,データシート1!$A:$BU,MATCH($R$2&amp;"_"&amp;$C13,データシート1!$A$1:$BU$1,0),0)</f>
        <v>0</v>
      </c>
      <c r="V13" s="932">
        <f>VLOOKUP($D$3&amp;"_"&amp;V$3,データシート1!$A:$BU,MATCH($R$2&amp;"_"&amp;$C13,データシート1!$A$1:$BU$1,0),0)</f>
        <v>0</v>
      </c>
      <c r="W13" s="932">
        <f>VLOOKUP($D$3&amp;"_"&amp;W$3,データシート1!$A:$BU,MATCH($R$2&amp;"_"&amp;$C13,データシート1!$A$1:$BU$1,0),0)</f>
        <v>0</v>
      </c>
      <c r="X13" s="932">
        <f>VLOOKUP($D$3&amp;"_"&amp;X$3,データシート1!$A:$BU,MATCH($R$2&amp;"_"&amp;$C13,データシート1!$A$1:$BU$1,0),0)</f>
        <v>0</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1</v>
      </c>
      <c r="H14" s="745">
        <f>VLOOKUP($D$3&amp;"_"&amp;H$3,データシート2!$A:$SI,MATCH($G$2&amp;"_"&amp;$B14,データシート2!$A$1:$SI$1,0),0)</f>
        <v>1</v>
      </c>
      <c r="I14" s="745">
        <f>VLOOKUP($D$3&amp;"_"&amp;I$3,データシート2!$A:$SI,MATCH($G$2&amp;"_"&amp;$B14,データシート2!$A$1:$SI$1,0),0)</f>
        <v>1</v>
      </c>
      <c r="J14" s="745">
        <f>VLOOKUP($D$3&amp;"_"&amp;J$3,データシート2!$A:$SI,MATCH($G$2&amp;"_"&amp;$B14,データシート2!$A$1:$SI$1,0),0)</f>
        <v>1</v>
      </c>
      <c r="K14" s="746">
        <f>VLOOKUP($D$3&amp;"_"&amp;K$3,データシート2!$A:$SI,MATCH($G$2&amp;"_"&amp;$B14,データシート2!$A$1:$SI$1,0),0)</f>
        <v>1</v>
      </c>
      <c r="L14" s="746">
        <f>VLOOKUP($D$3&amp;"_"&amp;L$3,データシート2!$A:$SI,MATCH($G$2&amp;"_"&amp;$B14,データシート2!$A$1:$SI$1,0),0)</f>
        <v>1</v>
      </c>
      <c r="M14" s="746">
        <f>VLOOKUP($D$3&amp;"_"&amp;M$3,データシート2!$A:$SI,MATCH($G$2&amp;"_"&amp;$B14,データシート2!$A$1:$SI$1,0),0)</f>
        <v>1</v>
      </c>
      <c r="N14" s="746">
        <f>VLOOKUP($D$3&amp;"_"&amp;N$3,データシート2!$A:$SI,MATCH($G$2&amp;"_"&amp;$B14,データシート2!$A$1:$SI$1,0),0)</f>
        <v>2</v>
      </c>
      <c r="O14" s="746">
        <f>VLOOKUP($D$3&amp;"_"&amp;O$3,データシート2!$A:$SI,MATCH($G$2&amp;"_"&amp;$B14,データシート2!$A$1:$SI$1,0),0)</f>
        <v>2</v>
      </c>
      <c r="P14" s="746">
        <f>VLOOKUP($D$3&amp;"_"&amp;P$3,データシート2!$A:$SI,MATCH($G$2&amp;"_"&amp;$B14,データシート2!$A$1:$SI$1,0),0)</f>
        <v>1</v>
      </c>
      <c r="Q14" s="747">
        <f>VLOOKUP($D$3&amp;"_"&amp;Q$3,データシート2!$A:$SI,MATCH($G$2&amp;"_"&amp;$B14,データシート2!$A$1:$SI$1,0),0)</f>
        <v>2</v>
      </c>
      <c r="R14" s="934">
        <f>VLOOKUP($D$3&amp;"_"&amp;R$3,データシート2!$A:$SI,MATCH($R$2&amp;"_"&amp;$B14,データシート2!$A$1:$SI$1,0),0)</f>
        <v>6.47</v>
      </c>
      <c r="S14" s="935">
        <f>VLOOKUP($D$3&amp;"_"&amp;S$3,データシート2!$A:$SI,MATCH($R$2&amp;"_"&amp;$B14,データシート2!$A$1:$SI$1,0),0)</f>
        <v>6.1079999999999997</v>
      </c>
      <c r="T14" s="935">
        <f>VLOOKUP($D$3&amp;"_"&amp;T$3,データシート2!$A:$SI,MATCH($R$2&amp;"_"&amp;$B14,データシート2!$A$1:$SI$1,0),0)</f>
        <v>6.7329999999999997</v>
      </c>
      <c r="U14" s="935">
        <f>VLOOKUP($D$3&amp;"_"&amp;U$3,データシート2!$A:$SI,MATCH($R$2&amp;"_"&amp;$B14,データシート2!$A$1:$SI$1,0),0)</f>
        <v>8.7430000000000003</v>
      </c>
      <c r="V14" s="935">
        <f>VLOOKUP($D$3&amp;"_"&amp;V$3,データシート2!$A:$SI,MATCH($R$2&amp;"_"&amp;$B14,データシート2!$A$1:$SI$1,0),0)</f>
        <v>8.9540000000000006</v>
      </c>
      <c r="W14" s="935">
        <f>VLOOKUP($D$3&amp;"_"&amp;W$3,データシート2!$A:$SI,MATCH($R$2&amp;"_"&amp;$B14,データシート2!$A$1:$SI$1,0),0)</f>
        <v>8.9510000000000005</v>
      </c>
      <c r="X14" s="935">
        <f>VLOOKUP($D$3&amp;"_"&amp;X$3,データシート2!$A:$SI,MATCH($R$2&amp;"_"&amp;$B14,データシート2!$A$1:$SI$1,0),0)</f>
        <v>10.372</v>
      </c>
      <c r="Y14" s="935">
        <f>VLOOKUP($D$3&amp;"_"&amp;Y$3,データシート2!$A:$SI,MATCH($R$2&amp;"_"&amp;$B14,データシート2!$A$1:$SI$1,0),0)</f>
        <v>8.4499999999999993</v>
      </c>
      <c r="Z14" s="935">
        <f>VLOOKUP($D$3&amp;"_"&amp;Z$3,データシート2!$A:$SI,MATCH($R$2&amp;"_"&amp;$B14,データシート2!$A$1:$SI$1,0),0)</f>
        <v>6.3579999999999997</v>
      </c>
      <c r="AA14" s="935">
        <f>VLOOKUP($D$3&amp;"_"&amp;AA$3,データシート2!$A:$SI,MATCH($R$2&amp;"_"&amp;$B14,データシート2!$A$1:$SI$1,0),0)</f>
        <v>6.6639999999999997</v>
      </c>
      <c r="AB14" s="936">
        <f>VLOOKUP($D$3&amp;"_"&amp;AB$3,データシート2!$A:$SI,MATCH($R$2&amp;"_"&amp;$B14,データシート2!$A$1:$SI$1,0),0)</f>
        <v>10.023</v>
      </c>
    </row>
    <row r="15" spans="2:30" s="756" customFormat="1" ht="16.5" customHeight="1">
      <c r="B15" s="748"/>
      <c r="C15" s="749">
        <v>1</v>
      </c>
      <c r="D15" s="750" t="s">
        <v>525</v>
      </c>
      <c r="E15" s="749"/>
      <c r="F15" s="751"/>
      <c r="G15" s="752">
        <f>VLOOKUP($D$3&amp;"_"&amp;G$3,データシート2!$A:$SI,MATCH($G$2&amp;"_"&amp;$C15,データシート2!$A$1:$SI$1,0),0)</f>
        <v>1</v>
      </c>
      <c r="H15" s="753">
        <f>VLOOKUP($D$3&amp;"_"&amp;H$3,データシート2!$A:$SI,MATCH($G$2&amp;"_"&amp;$C15,データシート2!$A$1:$SI$1,0),0)</f>
        <v>1</v>
      </c>
      <c r="I15" s="753">
        <f>VLOOKUP($D$3&amp;"_"&amp;I$3,データシート2!$A:$SI,MATCH($G$2&amp;"_"&amp;$C15,データシート2!$A$1:$SI$1,0),0)</f>
        <v>1</v>
      </c>
      <c r="J15" s="753">
        <f>VLOOKUP($D$3&amp;"_"&amp;J$3,データシート2!$A:$SI,MATCH($G$2&amp;"_"&amp;$C15,データシート2!$A$1:$SI$1,0),0)</f>
        <v>1</v>
      </c>
      <c r="K15" s="754">
        <f>VLOOKUP($D$3&amp;"_"&amp;K$3,データシート2!$A:$SI,MATCH($G$2&amp;"_"&amp;$C15,データシート2!$A$1:$SI$1,0),0)</f>
        <v>1</v>
      </c>
      <c r="L15" s="754">
        <f>VLOOKUP($D$3&amp;"_"&amp;L$3,データシート2!$A:$SI,MATCH($G$2&amp;"_"&amp;$C15,データシート2!$A$1:$SI$1,0),0)</f>
        <v>1</v>
      </c>
      <c r="M15" s="754">
        <f>VLOOKUP($D$3&amp;"_"&amp;M$3,データシート2!$A:$SI,MATCH($G$2&amp;"_"&amp;$C15,データシート2!$A$1:$SI$1,0),0)</f>
        <v>1</v>
      </c>
      <c r="N15" s="754">
        <f>VLOOKUP($D$3&amp;"_"&amp;N$3,データシート2!$A:$SI,MATCH($G$2&amp;"_"&amp;$C15,データシート2!$A$1:$SI$1,0),0)</f>
        <v>2</v>
      </c>
      <c r="O15" s="754">
        <f>VLOOKUP($D$3&amp;"_"&amp;O$3,データシート2!$A:$SI,MATCH($G$2&amp;"_"&amp;$C15,データシート2!$A$1:$SI$1,0),0)</f>
        <v>2</v>
      </c>
      <c r="P15" s="754">
        <f>VLOOKUP($D$3&amp;"_"&amp;P$3,データシート2!$A:$SI,MATCH($G$2&amp;"_"&amp;$C15,データシート2!$A$1:$SI$1,0),0)</f>
        <v>1</v>
      </c>
      <c r="Q15" s="755">
        <f>VLOOKUP($D$3&amp;"_"&amp;Q$3,データシート2!$A:$SI,MATCH($G$2&amp;"_"&amp;$C15,データシート2!$A$1:$SI$1,0),0)</f>
        <v>2</v>
      </c>
      <c r="R15" s="937">
        <f>VLOOKUP($D$3&amp;"_"&amp;R$3,データシート2!$A:$SI,MATCH($R$2&amp;"_"&amp;$C15,データシート2!$A$1:$SI$1,0),0)</f>
        <v>6.47</v>
      </c>
      <c r="S15" s="938">
        <f>VLOOKUP($D$3&amp;"_"&amp;S$3,データシート2!$A:$SI,MATCH($R$2&amp;"_"&amp;$C15,データシート2!$A$1:$SI$1,0),0)</f>
        <v>6.1079999999999997</v>
      </c>
      <c r="T15" s="938">
        <f>VLOOKUP($D$3&amp;"_"&amp;T$3,データシート2!$A:$SI,MATCH($R$2&amp;"_"&amp;$C15,データシート2!$A$1:$SI$1,0),0)</f>
        <v>6.7329999999999997</v>
      </c>
      <c r="U15" s="938">
        <f>VLOOKUP($D$3&amp;"_"&amp;U$3,データシート2!$A:$SI,MATCH($R$2&amp;"_"&amp;$C15,データシート2!$A$1:$SI$1,0),0)</f>
        <v>8.7430000000000003</v>
      </c>
      <c r="V15" s="938">
        <f>VLOOKUP($D$3&amp;"_"&amp;V$3,データシート2!$A:$SI,MATCH($R$2&amp;"_"&amp;$C15,データシート2!$A$1:$SI$1,0),0)</f>
        <v>8.9540000000000006</v>
      </c>
      <c r="W15" s="938">
        <f>VLOOKUP($D$3&amp;"_"&amp;W$3,データシート2!$A:$SI,MATCH($R$2&amp;"_"&amp;$C15,データシート2!$A$1:$SI$1,0),0)</f>
        <v>8.9510000000000005</v>
      </c>
      <c r="X15" s="938">
        <f>VLOOKUP($D$3&amp;"_"&amp;X$3,データシート2!$A:$SI,MATCH($R$2&amp;"_"&amp;$C15,データシート2!$A$1:$SI$1,0),0)</f>
        <v>10.372</v>
      </c>
      <c r="Y15" s="938">
        <f>VLOOKUP($D$3&amp;"_"&amp;Y$3,データシート2!$A:$SI,MATCH($R$2&amp;"_"&amp;$C15,データシート2!$A$1:$SI$1,0),0)</f>
        <v>8.4499999999999993</v>
      </c>
      <c r="Z15" s="938">
        <f>VLOOKUP($D$3&amp;"_"&amp;Z$3,データシート2!$A:$SI,MATCH($R$2&amp;"_"&amp;$C15,データシート2!$A$1:$SI$1,0),0)</f>
        <v>6.3579999999999997</v>
      </c>
      <c r="AA15" s="938">
        <f>VLOOKUP($D$3&amp;"_"&amp;AA$3,データシート2!$A:$SI,MATCH($R$2&amp;"_"&amp;$C15,データシート2!$A$1:$SI$1,0),0)</f>
        <v>6.6639999999999997</v>
      </c>
      <c r="AB15" s="939">
        <f>VLOOKUP($D$3&amp;"_"&amp;AB$3,データシート2!$A:$SI,MATCH($R$2&amp;"_"&amp;$C15,データシート2!$A$1:$SI$1,0),0)</f>
        <v>10.023</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0</v>
      </c>
      <c r="H17" s="745">
        <f>VLOOKUP($D$3&amp;"_"&amp;H$3,データシート2!$A:$SI,MATCH($G$2&amp;"_"&amp;$B17,データシート2!$A$1:$SI$1,0),0)</f>
        <v>0</v>
      </c>
      <c r="I17" s="745">
        <f>VLOOKUP($D$3&amp;"_"&amp;I$3,データシート2!$A:$SI,MATCH($G$2&amp;"_"&amp;$B17,データシート2!$A$1:$SI$1,0),0)</f>
        <v>0</v>
      </c>
      <c r="J17" s="745">
        <f>VLOOKUP($D$3&amp;"_"&amp;J$3,データシート2!$A:$SI,MATCH($G$2&amp;"_"&amp;$B17,データシート2!$A$1:$SI$1,0),0)</f>
        <v>0</v>
      </c>
      <c r="K17" s="746">
        <f>VLOOKUP($D$3&amp;"_"&amp;K$3,データシート2!$A:$SI,MATCH($G$2&amp;"_"&amp;$B17,データシート2!$A$1:$SI$1,0),0)</f>
        <v>0</v>
      </c>
      <c r="L17" s="746">
        <f>VLOOKUP($D$3&amp;"_"&amp;L$3,データシート2!$A:$SI,MATCH($G$2&amp;"_"&amp;$B17,データシート2!$A$1:$SI$1,0),0)</f>
        <v>0</v>
      </c>
      <c r="M17" s="746">
        <f>VLOOKUP($D$3&amp;"_"&amp;M$3,データシート2!$A:$SI,MATCH($G$2&amp;"_"&amp;$B17,データシート2!$A$1:$SI$1,0),0)</f>
        <v>0</v>
      </c>
      <c r="N17" s="746">
        <f>VLOOKUP($D$3&amp;"_"&amp;N$3,データシート2!$A:$SI,MATCH($G$2&amp;"_"&amp;$B17,データシート2!$A$1:$SI$1,0),0)</f>
        <v>0</v>
      </c>
      <c r="O17" s="746">
        <f>VLOOKUP($D$3&amp;"_"&amp;O$3,データシート2!$A:$SI,MATCH($G$2&amp;"_"&amp;$B17,データシート2!$A$1:$SI$1,0),0)</f>
        <v>0</v>
      </c>
      <c r="P17" s="746">
        <f>VLOOKUP($D$3&amp;"_"&amp;P$3,データシート2!$A:$SI,MATCH($G$2&amp;"_"&amp;$B17,データシート2!$A$1:$SI$1,0),0)</f>
        <v>0</v>
      </c>
      <c r="Q17" s="747">
        <f>VLOOKUP($D$3&amp;"_"&amp;Q$3,データシート2!$A:$SI,MATCH($G$2&amp;"_"&amp;$B17,データシート2!$A$1:$SI$1,0),0)</f>
        <v>0</v>
      </c>
      <c r="R17" s="934">
        <f>VLOOKUP($D$3&amp;"_"&amp;R$3,データシート2!$A:$SI,MATCH($R$2&amp;"_"&amp;$B17,データシート2!$A$1:$SI$1,0),0)</f>
        <v>0</v>
      </c>
      <c r="S17" s="935">
        <f>VLOOKUP($D$3&amp;"_"&amp;S$3,データシート2!$A:$SI,MATCH($R$2&amp;"_"&amp;$B17,データシート2!$A$1:$SI$1,0),0)</f>
        <v>0</v>
      </c>
      <c r="T17" s="935">
        <f>VLOOKUP($D$3&amp;"_"&amp;T$3,データシート2!$A:$SI,MATCH($R$2&amp;"_"&amp;$B17,データシート2!$A$1:$SI$1,0),0)</f>
        <v>0</v>
      </c>
      <c r="U17" s="935">
        <f>VLOOKUP($D$3&amp;"_"&amp;U$3,データシート2!$A:$SI,MATCH($R$2&amp;"_"&amp;$B17,データシート2!$A$1:$SI$1,0),0)</f>
        <v>0</v>
      </c>
      <c r="V17" s="935">
        <f>VLOOKUP($D$3&amp;"_"&amp;V$3,データシート2!$A:$SI,MATCH($R$2&amp;"_"&amp;$B17,データシート2!$A$1:$SI$1,0),0)</f>
        <v>0</v>
      </c>
      <c r="W17" s="935">
        <f>VLOOKUP($D$3&amp;"_"&amp;W$3,データシート2!$A:$SI,MATCH($R$2&amp;"_"&amp;$B17,データシート2!$A$1:$SI$1,0),0)</f>
        <v>0</v>
      </c>
      <c r="X17" s="935">
        <f>VLOOKUP($D$3&amp;"_"&amp;X$3,データシート2!$A:$SI,MATCH($R$2&amp;"_"&amp;$B17,データシート2!$A$1:$SI$1,0),0)</f>
        <v>0</v>
      </c>
      <c r="Y17" s="935">
        <f>VLOOKUP($D$3&amp;"_"&amp;Y$3,データシート2!$A:$SI,MATCH($R$2&amp;"_"&amp;$B17,データシート2!$A$1:$SI$1,0),0)</f>
        <v>0</v>
      </c>
      <c r="Z17" s="935">
        <f>VLOOKUP($D$3&amp;"_"&amp;Z$3,データシート2!$A:$SI,MATCH($R$2&amp;"_"&amp;$B17,データシート2!$A$1:$SI$1,0),0)</f>
        <v>0</v>
      </c>
      <c r="AA17" s="935">
        <f>VLOOKUP($D$3&amp;"_"&amp;AA$3,データシート2!$A:$SI,MATCH($R$2&amp;"_"&amp;$B17,データシート2!$A$1:$SI$1,0),0)</f>
        <v>0</v>
      </c>
      <c r="AB17" s="936">
        <f>VLOOKUP($D$3&amp;"_"&amp;AB$3,データシート2!$A:$SI,MATCH($R$2&amp;"_"&amp;$B17,データシート2!$A$1:$SI$1,0),0)</f>
        <v>0</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0</v>
      </c>
      <c r="H19" s="762">
        <f>VLOOKUP($D$3&amp;"_"&amp;H$3,データシート2!$A:$SI,MATCH($G$2&amp;"_"&amp;$C19,データシート2!$A$1:$SI$1,0),0)</f>
        <v>0</v>
      </c>
      <c r="I19" s="762">
        <f>VLOOKUP($D$3&amp;"_"&amp;I$3,データシート2!$A:$SI,MATCH($G$2&amp;"_"&amp;$C19,データシート2!$A$1:$SI$1,0),0)</f>
        <v>0</v>
      </c>
      <c r="J19" s="762">
        <f>VLOOKUP($D$3&amp;"_"&amp;J$3,データシート2!$A:$SI,MATCH($G$2&amp;"_"&amp;$C19,データシート2!$A$1:$SI$1,0),0)</f>
        <v>0</v>
      </c>
      <c r="K19" s="763">
        <f>VLOOKUP($D$3&amp;"_"&amp;K$3,データシート2!$A:$SI,MATCH($G$2&amp;"_"&amp;$C19,データシート2!$A$1:$SI$1,0),0)</f>
        <v>0</v>
      </c>
      <c r="L19" s="763">
        <f>VLOOKUP($D$3&amp;"_"&amp;L$3,データシート2!$A:$SI,MATCH($G$2&amp;"_"&amp;$C19,データシート2!$A$1:$SI$1,0),0)</f>
        <v>0</v>
      </c>
      <c r="M19" s="763">
        <f>VLOOKUP($D$3&amp;"_"&amp;M$3,データシート2!$A:$SI,MATCH($G$2&amp;"_"&amp;$C19,データシート2!$A$1:$SI$1,0),0)</f>
        <v>0</v>
      </c>
      <c r="N19" s="763">
        <f>VLOOKUP($D$3&amp;"_"&amp;N$3,データシート2!$A:$SI,MATCH($G$2&amp;"_"&amp;$C19,データシート2!$A$1:$SI$1,0),0)</f>
        <v>0</v>
      </c>
      <c r="O19" s="763">
        <f>VLOOKUP($D$3&amp;"_"&amp;O$3,データシート2!$A:$SI,MATCH($G$2&amp;"_"&amp;$C19,データシート2!$A$1:$SI$1,0),0)</f>
        <v>0</v>
      </c>
      <c r="P19" s="763">
        <f>VLOOKUP($D$3&amp;"_"&amp;P$3,データシート2!$A:$SI,MATCH($G$2&amp;"_"&amp;$C19,データシート2!$A$1:$SI$1,0),0)</f>
        <v>0</v>
      </c>
      <c r="Q19" s="764">
        <f>VLOOKUP($D$3&amp;"_"&amp;Q$3,データシート2!$A:$SI,MATCH($G$2&amp;"_"&amp;$C19,データシート2!$A$1:$SI$1,0),0)</f>
        <v>0</v>
      </c>
      <c r="R19" s="940">
        <f>VLOOKUP($D$3&amp;"_"&amp;R$3,データシート2!$A:$SI,MATCH($R$2&amp;"_"&amp;$C19,データシート2!$A$1:$SI$1,0),0)</f>
        <v>0</v>
      </c>
      <c r="S19" s="941">
        <f>VLOOKUP($D$3&amp;"_"&amp;S$3,データシート2!$A:$SI,MATCH($R$2&amp;"_"&amp;$C19,データシート2!$A$1:$SI$1,0),0)</f>
        <v>0</v>
      </c>
      <c r="T19" s="941">
        <f>VLOOKUP($D$3&amp;"_"&amp;T$3,データシート2!$A:$SI,MATCH($R$2&amp;"_"&amp;$C19,データシート2!$A$1:$SI$1,0),0)</f>
        <v>0</v>
      </c>
      <c r="U19" s="941">
        <f>VLOOKUP($D$3&amp;"_"&amp;U$3,データシート2!$A:$SI,MATCH($R$2&amp;"_"&amp;$C19,データシート2!$A$1:$SI$1,0),0)</f>
        <v>0</v>
      </c>
      <c r="V19" s="941">
        <f>VLOOKUP($D$3&amp;"_"&amp;V$3,データシート2!$A:$SI,MATCH($R$2&amp;"_"&amp;$C19,データシート2!$A$1:$SI$1,0),0)</f>
        <v>0</v>
      </c>
      <c r="W19" s="941">
        <f>VLOOKUP($D$3&amp;"_"&amp;W$3,データシート2!$A:$SI,MATCH($R$2&amp;"_"&amp;$C19,データシート2!$A$1:$SI$1,0),0)</f>
        <v>0</v>
      </c>
      <c r="X19" s="941">
        <f>VLOOKUP($D$3&amp;"_"&amp;X$3,データシート2!$A:$SI,MATCH($R$2&amp;"_"&amp;$C19,データシート2!$A$1:$SI$1,0),0)</f>
        <v>0</v>
      </c>
      <c r="Y19" s="941">
        <f>VLOOKUP($D$3&amp;"_"&amp;Y$3,データシート2!$A:$SI,MATCH($R$2&amp;"_"&amp;$C19,データシート2!$A$1:$SI$1,0),0)</f>
        <v>0</v>
      </c>
      <c r="Z19" s="941">
        <f>VLOOKUP($D$3&amp;"_"&amp;Z$3,データシート2!$A:$SI,MATCH($R$2&amp;"_"&amp;$C19,データシート2!$A$1:$SI$1,0),0)</f>
        <v>0</v>
      </c>
      <c r="AA19" s="941">
        <f>VLOOKUP($D$3&amp;"_"&amp;AA$3,データシート2!$A:$SI,MATCH($R$2&amp;"_"&amp;$C19,データシート2!$A$1:$SI$1,0),0)</f>
        <v>0</v>
      </c>
      <c r="AB19" s="942">
        <f>VLOOKUP($D$3&amp;"_"&amp;AB$3,データシート2!$A:$SI,MATCH($R$2&amp;"_"&amp;$C19,データシート2!$A$1:$SI$1,0),0)</f>
        <v>0</v>
      </c>
    </row>
    <row r="20" spans="2:29" s="22" customFormat="1" ht="20.45" customHeight="1">
      <c r="B20" s="740" t="s">
        <v>531</v>
      </c>
      <c r="C20" s="741" t="s">
        <v>532</v>
      </c>
      <c r="D20" s="742"/>
      <c r="E20" s="743"/>
      <c r="F20" s="742"/>
      <c r="G20" s="744">
        <f>VLOOKUP($D$3&amp;"_"&amp;G$3,データシート2!$A:$SI,MATCH($G$2&amp;"_"&amp;$B20,データシート2!$A$1:$SI$1,0),0)</f>
        <v>0</v>
      </c>
      <c r="H20" s="745">
        <f>VLOOKUP($D$3&amp;"_"&amp;H$3,データシート2!$A:$SI,MATCH($G$2&amp;"_"&amp;$B20,データシート2!$A$1:$SI$1,0),0)</f>
        <v>0</v>
      </c>
      <c r="I20" s="745">
        <f>VLOOKUP($D$3&amp;"_"&amp;I$3,データシート2!$A:$SI,MATCH($G$2&amp;"_"&amp;$B20,データシート2!$A$1:$SI$1,0),0)</f>
        <v>0</v>
      </c>
      <c r="J20" s="745">
        <f>VLOOKUP($D$3&amp;"_"&amp;J$3,データシート2!$A:$SI,MATCH($G$2&amp;"_"&amp;$B20,データシート2!$A$1:$SI$1,0),0)</f>
        <v>0</v>
      </c>
      <c r="K20" s="746">
        <f>VLOOKUP($D$3&amp;"_"&amp;K$3,データシート2!$A:$SI,MATCH($G$2&amp;"_"&amp;$B20,データシート2!$A$1:$SI$1,0),0)</f>
        <v>0</v>
      </c>
      <c r="L20" s="746">
        <f>VLOOKUP($D$3&amp;"_"&amp;L$3,データシート2!$A:$SI,MATCH($G$2&amp;"_"&amp;$B20,データシート2!$A$1:$SI$1,0),0)</f>
        <v>0</v>
      </c>
      <c r="M20" s="746">
        <f>VLOOKUP($D$3&amp;"_"&amp;M$3,データシート2!$A:$SI,MATCH($G$2&amp;"_"&amp;$B20,データシート2!$A$1:$SI$1,0),0)</f>
        <v>0</v>
      </c>
      <c r="N20" s="746">
        <f>VLOOKUP($D$3&amp;"_"&amp;N$3,データシート2!$A:$SI,MATCH($G$2&amp;"_"&amp;$B20,データシート2!$A$1:$SI$1,0),0)</f>
        <v>0</v>
      </c>
      <c r="O20" s="746">
        <f>VLOOKUP($D$3&amp;"_"&amp;O$3,データシート2!$A:$SI,MATCH($G$2&amp;"_"&amp;$B20,データシート2!$A$1:$SI$1,0),0)</f>
        <v>1</v>
      </c>
      <c r="P20" s="746">
        <f>VLOOKUP($D$3&amp;"_"&amp;P$3,データシート2!$A:$SI,MATCH($G$2&amp;"_"&amp;$B20,データシート2!$A$1:$SI$1,0),0)</f>
        <v>0</v>
      </c>
      <c r="Q20" s="747">
        <f>VLOOKUP($D$3&amp;"_"&amp;Q$3,データシート2!$A:$SI,MATCH($G$2&amp;"_"&amp;$B20,データシート2!$A$1:$SI$1,0),0)</f>
        <v>0</v>
      </c>
      <c r="R20" s="934">
        <f>VLOOKUP($D$3&amp;"_"&amp;R$3,データシート2!$A:$SI,MATCH($R$2&amp;"_"&amp;$B20,データシート2!$A$1:$SI$1,0),0)</f>
        <v>0</v>
      </c>
      <c r="S20" s="935">
        <f>VLOOKUP($D$3&amp;"_"&amp;S$3,データシート2!$A:$SI,MATCH($R$2&amp;"_"&amp;$B20,データシート2!$A$1:$SI$1,0),0)</f>
        <v>0</v>
      </c>
      <c r="T20" s="935">
        <f>VLOOKUP($D$3&amp;"_"&amp;T$3,データシート2!$A:$SI,MATCH($R$2&amp;"_"&amp;$B20,データシート2!$A$1:$SI$1,0),0)</f>
        <v>0</v>
      </c>
      <c r="U20" s="935">
        <f>VLOOKUP($D$3&amp;"_"&amp;U$3,データシート2!$A:$SI,MATCH($R$2&amp;"_"&amp;$B20,データシート2!$A$1:$SI$1,0),0)</f>
        <v>0</v>
      </c>
      <c r="V20" s="935">
        <f>VLOOKUP($D$3&amp;"_"&amp;V$3,データシート2!$A:$SI,MATCH($R$2&amp;"_"&amp;$B20,データシート2!$A$1:$SI$1,0),0)</f>
        <v>0</v>
      </c>
      <c r="W20" s="935">
        <f>VLOOKUP($D$3&amp;"_"&amp;W$3,データシート2!$A:$SI,MATCH($R$2&amp;"_"&amp;$B20,データシート2!$A$1:$SI$1,0),0)</f>
        <v>0</v>
      </c>
      <c r="X20" s="935">
        <f>VLOOKUP($D$3&amp;"_"&amp;X$3,データシート2!$A:$SI,MATCH($R$2&amp;"_"&amp;$B20,データシート2!$A$1:$SI$1,0),0)</f>
        <v>0</v>
      </c>
      <c r="Y20" s="935">
        <f>VLOOKUP($D$3&amp;"_"&amp;Y$3,データシート2!$A:$SI,MATCH($R$2&amp;"_"&amp;$B20,データシート2!$A$1:$SI$1,0),0)</f>
        <v>0</v>
      </c>
      <c r="Z20" s="935">
        <f>VLOOKUP($D$3&amp;"_"&amp;Z$3,データシート2!$A:$SI,MATCH($R$2&amp;"_"&amp;$B20,データシート2!$A$1:$SI$1,0),0)</f>
        <v>30.2</v>
      </c>
      <c r="AA20" s="935">
        <f>VLOOKUP($D$3&amp;"_"&amp;AA$3,データシート2!$A:$SI,MATCH($R$2&amp;"_"&amp;$B20,データシート2!$A$1:$SI$1,0),0)</f>
        <v>0</v>
      </c>
      <c r="AB20" s="936">
        <f>VLOOKUP($D$3&amp;"_"&amp;AB$3,データシート2!$A:$SI,MATCH($R$2&amp;"_"&amp;$B20,データシート2!$A$1:$SI$1,0),0)</f>
        <v>0</v>
      </c>
    </row>
    <row r="21" spans="2:29" s="756" customFormat="1" ht="16.5" customHeight="1">
      <c r="B21" s="757"/>
      <c r="C21" s="766">
        <v>5</v>
      </c>
      <c r="D21" s="767" t="s">
        <v>533</v>
      </c>
      <c r="E21" s="766"/>
      <c r="F21" s="768"/>
      <c r="G21" s="769">
        <f>VLOOKUP($D$3&amp;"_"&amp;G$3,データシート2!$A:$SI,MATCH($G$2&amp;"_"&amp;$C21,データシート2!$A$1:$SI$1,0),0)</f>
        <v>0</v>
      </c>
      <c r="H21" s="770">
        <f>VLOOKUP($D$3&amp;"_"&amp;H$3,データシート2!$A:$SI,MATCH($G$2&amp;"_"&amp;$C21,データシート2!$A$1:$SI$1,0),0)</f>
        <v>0</v>
      </c>
      <c r="I21" s="770">
        <f>VLOOKUP($D$3&amp;"_"&amp;I$3,データシート2!$A:$SI,MATCH($G$2&amp;"_"&amp;$C21,データシート2!$A$1:$SI$1,0),0)</f>
        <v>0</v>
      </c>
      <c r="J21" s="770">
        <f>VLOOKUP($D$3&amp;"_"&amp;J$3,データシート2!$A:$SI,MATCH($G$2&amp;"_"&amp;$C21,データシート2!$A$1:$SI$1,0),0)</f>
        <v>0</v>
      </c>
      <c r="K21" s="771">
        <f>VLOOKUP($D$3&amp;"_"&amp;K$3,データシート2!$A:$SI,MATCH($G$2&amp;"_"&amp;$C21,データシート2!$A$1:$SI$1,0),0)</f>
        <v>0</v>
      </c>
      <c r="L21" s="771">
        <f>VLOOKUP($D$3&amp;"_"&amp;L$3,データシート2!$A:$SI,MATCH($G$2&amp;"_"&amp;$C21,データシート2!$A$1:$SI$1,0),0)</f>
        <v>0</v>
      </c>
      <c r="M21" s="771">
        <f>VLOOKUP($D$3&amp;"_"&amp;M$3,データシート2!$A:$SI,MATCH($G$2&amp;"_"&amp;$C21,データシート2!$A$1:$SI$1,0),0)</f>
        <v>0</v>
      </c>
      <c r="N21" s="771">
        <f>VLOOKUP($D$3&amp;"_"&amp;N$3,データシート2!$A:$SI,MATCH($G$2&amp;"_"&amp;$C21,データシート2!$A$1:$SI$1,0),0)</f>
        <v>0</v>
      </c>
      <c r="O21" s="771">
        <f>VLOOKUP($D$3&amp;"_"&amp;O$3,データシート2!$A:$SI,MATCH($G$2&amp;"_"&amp;$C21,データシート2!$A$1:$SI$1,0),0)</f>
        <v>1</v>
      </c>
      <c r="P21" s="771">
        <f>VLOOKUP($D$3&amp;"_"&amp;P$3,データシート2!$A:$SI,MATCH($G$2&amp;"_"&amp;$C21,データシート2!$A$1:$SI$1,0),0)</f>
        <v>0</v>
      </c>
      <c r="Q21" s="772">
        <f>VLOOKUP($D$3&amp;"_"&amp;Q$3,データシート2!$A:$SI,MATCH($G$2&amp;"_"&amp;$C21,データシート2!$A$1:$SI$1,0),0)</f>
        <v>0</v>
      </c>
      <c r="R21" s="944">
        <f>VLOOKUP($D$3&amp;"_"&amp;R$3,データシート2!$A:$SI,MATCH($R$2&amp;"_"&amp;$C21,データシート2!$A$1:$SI$1,0),0)</f>
        <v>0</v>
      </c>
      <c r="S21" s="945">
        <f>VLOOKUP($D$3&amp;"_"&amp;S$3,データシート2!$A:$SI,MATCH($R$2&amp;"_"&amp;$C21,データシート2!$A$1:$SI$1,0),0)</f>
        <v>0</v>
      </c>
      <c r="T21" s="945">
        <f>VLOOKUP($D$3&amp;"_"&amp;T$3,データシート2!$A:$SI,MATCH($R$2&amp;"_"&amp;$C21,データシート2!$A$1:$SI$1,0),0)</f>
        <v>0</v>
      </c>
      <c r="U21" s="945">
        <f>VLOOKUP($D$3&amp;"_"&amp;U$3,データシート2!$A:$SI,MATCH($R$2&amp;"_"&amp;$C21,データシート2!$A$1:$SI$1,0),0)</f>
        <v>0</v>
      </c>
      <c r="V21" s="945">
        <f>VLOOKUP($D$3&amp;"_"&amp;V$3,データシート2!$A:$SI,MATCH($R$2&amp;"_"&amp;$C21,データシート2!$A$1:$SI$1,0),0)</f>
        <v>0</v>
      </c>
      <c r="W21" s="945">
        <f>VLOOKUP($D$3&amp;"_"&amp;W$3,データシート2!$A:$SI,MATCH($R$2&amp;"_"&amp;$C21,データシート2!$A$1:$SI$1,0),0)</f>
        <v>0</v>
      </c>
      <c r="X21" s="945">
        <f>VLOOKUP($D$3&amp;"_"&amp;X$3,データシート2!$A:$SI,MATCH($R$2&amp;"_"&amp;$C21,データシート2!$A$1:$SI$1,0),0)</f>
        <v>0</v>
      </c>
      <c r="Y21" s="945">
        <f>VLOOKUP($D$3&amp;"_"&amp;Y$3,データシート2!$A:$SI,MATCH($R$2&amp;"_"&amp;$C21,データシート2!$A$1:$SI$1,0),0)</f>
        <v>0</v>
      </c>
      <c r="Z21" s="945">
        <f>VLOOKUP($D$3&amp;"_"&amp;Z$3,データシート2!$A:$SI,MATCH($R$2&amp;"_"&amp;$C21,データシート2!$A$1:$SI$1,0),0)</f>
        <v>30.2</v>
      </c>
      <c r="AA21" s="945">
        <f>VLOOKUP($D$3&amp;"_"&amp;AA$3,データシート2!$A:$SI,MATCH($R$2&amp;"_"&amp;$C21,データシート2!$A$1:$SI$1,0),0)</f>
        <v>0</v>
      </c>
      <c r="AB21" s="946">
        <f>VLOOKUP($D$3&amp;"_"&amp;AB$3,データシート2!$A:$SI,MATCH($R$2&amp;"_"&amp;$C21,データシート2!$A$1:$SI$1,0),0)</f>
        <v>0</v>
      </c>
    </row>
    <row r="22" spans="2:29" s="22" customFormat="1" ht="20.45" customHeight="1">
      <c r="B22" s="740" t="s">
        <v>534</v>
      </c>
      <c r="C22" s="741" t="s">
        <v>535</v>
      </c>
      <c r="D22" s="742"/>
      <c r="E22" s="743"/>
      <c r="F22" s="742"/>
      <c r="G22" s="744">
        <f>VLOOKUP($D$3&amp;"_"&amp;G$3,データシート2!$A:$SI,MATCH($G$2&amp;"_"&amp;$B22,データシート2!$A$1:$SI$1,0),0)</f>
        <v>0</v>
      </c>
      <c r="H22" s="745">
        <f>VLOOKUP($D$3&amp;"_"&amp;H$3,データシート2!$A:$SI,MATCH($G$2&amp;"_"&amp;$B22,データシート2!$A$1:$SI$1,0),0)</f>
        <v>0</v>
      </c>
      <c r="I22" s="745">
        <f>VLOOKUP($D$3&amp;"_"&amp;I$3,データシート2!$A:$SI,MATCH($G$2&amp;"_"&amp;$B22,データシート2!$A$1:$SI$1,0),0)</f>
        <v>0</v>
      </c>
      <c r="J22" s="745">
        <f>VLOOKUP($D$3&amp;"_"&amp;J$3,データシート2!$A:$SI,MATCH($G$2&amp;"_"&amp;$B22,データシート2!$A$1:$SI$1,0),0)</f>
        <v>0</v>
      </c>
      <c r="K22" s="746">
        <f>VLOOKUP($D$3&amp;"_"&amp;K$3,データシート2!$A:$SI,MATCH($G$2&amp;"_"&amp;$B22,データシート2!$A$1:$SI$1,0),0)</f>
        <v>0</v>
      </c>
      <c r="L22" s="746">
        <f>VLOOKUP($D$3&amp;"_"&amp;L$3,データシート2!$A:$SI,MATCH($G$2&amp;"_"&amp;$B22,データシート2!$A$1:$SI$1,0),0)</f>
        <v>0</v>
      </c>
      <c r="M22" s="746">
        <f>VLOOKUP($D$3&amp;"_"&amp;M$3,データシート2!$A:$SI,MATCH($G$2&amp;"_"&amp;$B22,データシート2!$A$1:$SI$1,0),0)</f>
        <v>0</v>
      </c>
      <c r="N22" s="746">
        <f>VLOOKUP($D$3&amp;"_"&amp;N$3,データシート2!$A:$SI,MATCH($G$2&amp;"_"&amp;$B22,データシート2!$A$1:$SI$1,0),0)</f>
        <v>0</v>
      </c>
      <c r="O22" s="746">
        <f>VLOOKUP($D$3&amp;"_"&amp;O$3,データシート2!$A:$SI,MATCH($G$2&amp;"_"&amp;$B22,データシート2!$A$1:$SI$1,0),0)</f>
        <v>0</v>
      </c>
      <c r="P22" s="746">
        <f>VLOOKUP($D$3&amp;"_"&amp;P$3,データシート2!$A:$SI,MATCH($G$2&amp;"_"&amp;$B22,データシート2!$A$1:$SI$1,0),0)</f>
        <v>0</v>
      </c>
      <c r="Q22" s="747">
        <f>VLOOKUP($D$3&amp;"_"&amp;Q$3,データシート2!$A:$SI,MATCH($G$2&amp;"_"&amp;$B22,データシート2!$A$1:$SI$1,0),0)</f>
        <v>0</v>
      </c>
      <c r="R22" s="934">
        <f>VLOOKUP($D$3&amp;"_"&amp;R$3,データシート2!$A:$SI,MATCH($R$2&amp;"_"&amp;$B22,データシート2!$A$1:$SI$1,0),0)</f>
        <v>0</v>
      </c>
      <c r="S22" s="935">
        <f>VLOOKUP($D$3&amp;"_"&amp;S$3,データシート2!$A:$SI,MATCH($R$2&amp;"_"&amp;$B22,データシート2!$A$1:$SI$1,0),0)</f>
        <v>0</v>
      </c>
      <c r="T22" s="935">
        <f>VLOOKUP($D$3&amp;"_"&amp;T$3,データシート2!$A:$SI,MATCH($R$2&amp;"_"&amp;$B22,データシート2!$A$1:$SI$1,0),0)</f>
        <v>0</v>
      </c>
      <c r="U22" s="935">
        <f>VLOOKUP($D$3&amp;"_"&amp;U$3,データシート2!$A:$SI,MATCH($R$2&amp;"_"&amp;$B22,データシート2!$A$1:$SI$1,0),0)</f>
        <v>0</v>
      </c>
      <c r="V22" s="935">
        <f>VLOOKUP($D$3&amp;"_"&amp;V$3,データシート2!$A:$SI,MATCH($R$2&amp;"_"&amp;$B22,データシート2!$A$1:$SI$1,0),0)</f>
        <v>0</v>
      </c>
      <c r="W22" s="935">
        <f>VLOOKUP($D$3&amp;"_"&amp;W$3,データシート2!$A:$SI,MATCH($R$2&amp;"_"&amp;$B22,データシート2!$A$1:$SI$1,0),0)</f>
        <v>0</v>
      </c>
      <c r="X22" s="935">
        <f>VLOOKUP($D$3&amp;"_"&amp;X$3,データシート2!$A:$SI,MATCH($R$2&amp;"_"&amp;$B22,データシート2!$A$1:$SI$1,0),0)</f>
        <v>0</v>
      </c>
      <c r="Y22" s="935">
        <f>VLOOKUP($D$3&amp;"_"&amp;Y$3,データシート2!$A:$SI,MATCH($R$2&amp;"_"&amp;$B22,データシート2!$A$1:$SI$1,0),0)</f>
        <v>0</v>
      </c>
      <c r="Z22" s="935">
        <f>VLOOKUP($D$3&amp;"_"&amp;Z$3,データシート2!$A:$SI,MATCH($R$2&amp;"_"&amp;$B22,データシート2!$A$1:$SI$1,0),0)</f>
        <v>0</v>
      </c>
      <c r="AA22" s="935">
        <f>VLOOKUP($D$3&amp;"_"&amp;AA$3,データシート2!$A:$SI,MATCH($R$2&amp;"_"&amp;$B22,データシート2!$A$1:$SI$1,0),0)</f>
        <v>0</v>
      </c>
      <c r="AB22" s="936">
        <f>VLOOKUP($D$3&amp;"_"&amp;AB$3,データシート2!$A:$SI,MATCH($R$2&amp;"_"&amp;$B22,データシート2!$A$1:$SI$1,0),0)</f>
        <v>0</v>
      </c>
    </row>
    <row r="23" spans="2:29" s="756" customFormat="1" ht="16.5" customHeight="1">
      <c r="B23" s="748"/>
      <c r="C23" s="749">
        <v>6</v>
      </c>
      <c r="D23" s="750" t="s">
        <v>536</v>
      </c>
      <c r="E23" s="749"/>
      <c r="F23" s="751"/>
      <c r="G23" s="765">
        <f>VLOOKUP($D$3&amp;"_"&amp;G$3,データシート2!$A:$SI,MATCH($G$2&amp;"_"&amp;$C23,データシート2!$A$1:$SI$1,0),0)</f>
        <v>0</v>
      </c>
      <c r="H23" s="753">
        <f>VLOOKUP($D$3&amp;"_"&amp;H$3,データシート2!$A:$SI,MATCH($G$2&amp;"_"&amp;$C23,データシート2!$A$1:$SI$1,0),0)</f>
        <v>0</v>
      </c>
      <c r="I23" s="753">
        <f>VLOOKUP($D$3&amp;"_"&amp;I$3,データシート2!$A:$SI,MATCH($G$2&amp;"_"&amp;$C23,データシート2!$A$1:$SI$1,0),0)</f>
        <v>0</v>
      </c>
      <c r="J23" s="753">
        <f>VLOOKUP($D$3&amp;"_"&amp;J$3,データシート2!$A:$SI,MATCH($G$2&amp;"_"&amp;$C23,データシート2!$A$1:$SI$1,0),0)</f>
        <v>0</v>
      </c>
      <c r="K23" s="754">
        <f>VLOOKUP($D$3&amp;"_"&amp;K$3,データシート2!$A:$SI,MATCH($G$2&amp;"_"&amp;$C23,データシート2!$A$1:$SI$1,0),0)</f>
        <v>0</v>
      </c>
      <c r="L23" s="754">
        <f>VLOOKUP($D$3&amp;"_"&amp;L$3,データシート2!$A:$SI,MATCH($G$2&amp;"_"&amp;$C23,データシート2!$A$1:$SI$1,0),0)</f>
        <v>0</v>
      </c>
      <c r="M23" s="754">
        <f>VLOOKUP($D$3&amp;"_"&amp;M$3,データシート2!$A:$SI,MATCH($G$2&amp;"_"&amp;$C23,データシート2!$A$1:$SI$1,0),0)</f>
        <v>0</v>
      </c>
      <c r="N23" s="754">
        <f>VLOOKUP($D$3&amp;"_"&amp;N$3,データシート2!$A:$SI,MATCH($G$2&amp;"_"&amp;$C23,データシート2!$A$1:$SI$1,0),0)</f>
        <v>0</v>
      </c>
      <c r="O23" s="754">
        <f>VLOOKUP($D$3&amp;"_"&amp;O$3,データシート2!$A:$SI,MATCH($G$2&amp;"_"&amp;$C23,データシート2!$A$1:$SI$1,0),0)</f>
        <v>0</v>
      </c>
      <c r="P23" s="754">
        <f>VLOOKUP($D$3&amp;"_"&amp;P$3,データシート2!$A:$SI,MATCH($G$2&amp;"_"&amp;$C23,データシート2!$A$1:$SI$1,0),0)</f>
        <v>0</v>
      </c>
      <c r="Q23" s="755">
        <f>VLOOKUP($D$3&amp;"_"&amp;Q$3,データシート2!$A:$SI,MATCH($G$2&amp;"_"&amp;$C23,データシート2!$A$1:$SI$1,0),0)</f>
        <v>0</v>
      </c>
      <c r="R23" s="943">
        <f>VLOOKUP($D$3&amp;"_"&amp;R$3,データシート2!$A:$SI,MATCH($R$2&amp;"_"&amp;$C23,データシート2!$A$1:$SI$1,0),0)</f>
        <v>0</v>
      </c>
      <c r="S23" s="938">
        <f>VLOOKUP($D$3&amp;"_"&amp;S$3,データシート2!$A:$SI,MATCH($R$2&amp;"_"&amp;$C23,データシート2!$A$1:$SI$1,0),0)</f>
        <v>0</v>
      </c>
      <c r="T23" s="938">
        <f>VLOOKUP($D$3&amp;"_"&amp;T$3,データシート2!$A:$SI,MATCH($R$2&amp;"_"&amp;$C23,データシート2!$A$1:$SI$1,0),0)</f>
        <v>0</v>
      </c>
      <c r="U23" s="938">
        <f>VLOOKUP($D$3&amp;"_"&amp;U$3,データシート2!$A:$SI,MATCH($R$2&amp;"_"&amp;$C23,データシート2!$A$1:$SI$1,0),0)</f>
        <v>0</v>
      </c>
      <c r="V23" s="938">
        <f>VLOOKUP($D$3&amp;"_"&amp;V$3,データシート2!$A:$SI,MATCH($R$2&amp;"_"&amp;$C23,データシート2!$A$1:$SI$1,0),0)</f>
        <v>0</v>
      </c>
      <c r="W23" s="938">
        <f>VLOOKUP($D$3&amp;"_"&amp;W$3,データシート2!$A:$SI,MATCH($R$2&amp;"_"&amp;$C23,データシート2!$A$1:$SI$1,0),0)</f>
        <v>0</v>
      </c>
      <c r="X23" s="938">
        <f>VLOOKUP($D$3&amp;"_"&amp;X$3,データシート2!$A:$SI,MATCH($R$2&amp;"_"&amp;$C23,データシート2!$A$1:$SI$1,0),0)</f>
        <v>0</v>
      </c>
      <c r="Y23" s="938">
        <f>VLOOKUP($D$3&amp;"_"&amp;Y$3,データシート2!$A:$SI,MATCH($R$2&amp;"_"&amp;$C23,データシート2!$A$1:$SI$1,0),0)</f>
        <v>0</v>
      </c>
      <c r="Z23" s="938">
        <f>VLOOKUP($D$3&amp;"_"&amp;Z$3,データシート2!$A:$SI,MATCH($R$2&amp;"_"&amp;$C23,データシート2!$A$1:$SI$1,0),0)</f>
        <v>0</v>
      </c>
      <c r="AA23" s="938">
        <f>VLOOKUP($D$3&amp;"_"&amp;AA$3,データシート2!$A:$SI,MATCH($R$2&amp;"_"&amp;$C23,データシート2!$A$1:$SI$1,0),0)</f>
        <v>0</v>
      </c>
      <c r="AB23" s="939">
        <f>VLOOKUP($D$3&amp;"_"&amp;AB$3,データシート2!$A:$SI,MATCH($R$2&amp;"_"&amp;$C23,データシート2!$A$1:$SI$1,0),0)</f>
        <v>0</v>
      </c>
    </row>
    <row r="24" spans="2:29" s="756" customFormat="1" ht="16.5" customHeight="1">
      <c r="B24" s="748"/>
      <c r="C24" s="773">
        <v>7</v>
      </c>
      <c r="D24" s="774" t="s">
        <v>537</v>
      </c>
      <c r="E24" s="773"/>
      <c r="F24" s="775"/>
      <c r="G24" s="776">
        <f>VLOOKUP($D$3&amp;"_"&amp;G$3,データシート2!$A:$SI,MATCH($G$2&amp;"_"&amp;$C24,データシート2!$A$1:$SI$1,0),0)</f>
        <v>0</v>
      </c>
      <c r="H24" s="777">
        <f>VLOOKUP($D$3&amp;"_"&amp;H$3,データシート2!$A:$SI,MATCH($G$2&amp;"_"&amp;$C24,データシート2!$A$1:$SI$1,0),0)</f>
        <v>0</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0</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0</v>
      </c>
      <c r="S24" s="948">
        <f>VLOOKUP($D$3&amp;"_"&amp;S$3,データシート2!$A:$SI,MATCH($R$2&amp;"_"&amp;$C24,データシート2!$A$1:$SI$1,0),0)</f>
        <v>0</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0</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0</v>
      </c>
      <c r="H25" s="762">
        <f>VLOOKUP($D$3&amp;"_"&amp;H$3,データシート2!$A:$SI,MATCH($G$2&amp;"_"&amp;$C25,データシート2!$A$1:$SI$1,0),0)</f>
        <v>0</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0</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212</v>
      </c>
      <c r="H26" s="745">
        <f>VLOOKUP($D$3&amp;"_"&amp;H$3,データシート2!$A:$SI,MATCH($G$2&amp;"_"&amp;$B26,データシート2!$A$1:$SI$1,0),0)</f>
        <v>214</v>
      </c>
      <c r="I26" s="745">
        <f>VLOOKUP($D$3&amp;"_"&amp;I$3,データシート2!$A:$SI,MATCH($G$2&amp;"_"&amp;$B26,データシート2!$A$1:$SI$1,0),0)</f>
        <v>215</v>
      </c>
      <c r="J26" s="745">
        <f>VLOOKUP($D$3&amp;"_"&amp;J$3,データシート2!$A:$SI,MATCH($G$2&amp;"_"&amp;$B26,データシート2!$A$1:$SI$1,0),0)</f>
        <v>216</v>
      </c>
      <c r="K26" s="746">
        <f>VLOOKUP($D$3&amp;"_"&amp;K$3,データシート2!$A:$SI,MATCH($G$2&amp;"_"&amp;$B26,データシート2!$A$1:$SI$1,0),0)</f>
        <v>222</v>
      </c>
      <c r="L26" s="746">
        <f>VLOOKUP($D$3&amp;"_"&amp;L$3,データシート2!$A:$SI,MATCH($G$2&amp;"_"&amp;$B26,データシート2!$A$1:$SI$1,0),0)</f>
        <v>224</v>
      </c>
      <c r="M26" s="746">
        <f>VLOOKUP($D$3&amp;"_"&amp;M$3,データシート2!$A:$SI,MATCH($G$2&amp;"_"&amp;$B26,データシート2!$A$1:$SI$1,0),0)</f>
        <v>226</v>
      </c>
      <c r="N26" s="746">
        <f>VLOOKUP($D$3&amp;"_"&amp;N$3,データシート2!$A:$SI,MATCH($G$2&amp;"_"&amp;$B26,データシート2!$A$1:$SI$1,0),0)</f>
        <v>233</v>
      </c>
      <c r="O26" s="746">
        <f>VLOOKUP($D$3&amp;"_"&amp;O$3,データシート2!$A:$SI,MATCH($G$2&amp;"_"&amp;$B26,データシート2!$A$1:$SI$1,0),0)</f>
        <v>229</v>
      </c>
      <c r="P26" s="746">
        <f>VLOOKUP($D$3&amp;"_"&amp;P$3,データシート2!$A:$SI,MATCH($G$2&amp;"_"&amp;$B26,データシート2!$A$1:$SI$1,0),0)</f>
        <v>222</v>
      </c>
      <c r="Q26" s="747">
        <f>VLOOKUP($D$3&amp;"_"&amp;Q$3,データシート2!$A:$SI,MATCH($G$2&amp;"_"&amp;$B26,データシート2!$A$1:$SI$1,0),0)</f>
        <v>224</v>
      </c>
      <c r="R26" s="934">
        <f>VLOOKUP($D$3&amp;"_"&amp;R$3,データシート2!$A:$SI,MATCH($R$2&amp;"_"&amp;$B26,データシート2!$A$1:$SI$1,0),0)</f>
        <v>4264.348</v>
      </c>
      <c r="S26" s="935">
        <f>VLOOKUP($D$3&amp;"_"&amp;S$3,データシート2!$A:$SI,MATCH($R$2&amp;"_"&amp;$B26,データシート2!$A$1:$SI$1,0),0)</f>
        <v>4644.3980000000001</v>
      </c>
      <c r="T26" s="935">
        <f>VLOOKUP($D$3&amp;"_"&amp;T$3,データシート2!$A:$SI,MATCH($R$2&amp;"_"&amp;$B26,データシート2!$A$1:$SI$1,0),0)</f>
        <v>4945.2110000000002</v>
      </c>
      <c r="U26" s="935">
        <f>VLOOKUP($D$3&amp;"_"&amp;U$3,データシート2!$A:$SI,MATCH($R$2&amp;"_"&amp;$B26,データシート2!$A$1:$SI$1,0),0)</f>
        <v>4832.317</v>
      </c>
      <c r="V26" s="935">
        <f>VLOOKUP($D$3&amp;"_"&amp;V$3,データシート2!$A:$SI,MATCH($R$2&amp;"_"&amp;$B26,データシート2!$A$1:$SI$1,0),0)</f>
        <v>4836.7820000000002</v>
      </c>
      <c r="W26" s="935">
        <f>VLOOKUP($D$3&amp;"_"&amp;W$3,データシート2!$A:$SI,MATCH($R$2&amp;"_"&amp;$B26,データシート2!$A$1:$SI$1,0),0)</f>
        <v>4761.3620000000001</v>
      </c>
      <c r="X26" s="935">
        <f>VLOOKUP($D$3&amp;"_"&amp;X$3,データシート2!$A:$SI,MATCH($R$2&amp;"_"&amp;$B26,データシート2!$A$1:$SI$1,0),0)</f>
        <v>4961.7280000000001</v>
      </c>
      <c r="Y26" s="935">
        <f>VLOOKUP($D$3&amp;"_"&amp;Y$3,データシート2!$A:$SI,MATCH($R$2&amp;"_"&amp;$B26,データシート2!$A$1:$SI$1,0),0)</f>
        <v>4922.2709999999997</v>
      </c>
      <c r="Z26" s="935">
        <f>VLOOKUP($D$3&amp;"_"&amp;Z$3,データシート2!$A:$SI,MATCH($R$2&amp;"_"&amp;$B26,データシート2!$A$1:$SI$1,0),0)</f>
        <v>4775.567</v>
      </c>
      <c r="AA26" s="935">
        <f>VLOOKUP($D$3&amp;"_"&amp;AA$3,データシート2!$A:$SI,MATCH($R$2&amp;"_"&amp;$B26,データシート2!$A$1:$SI$1,0),0)</f>
        <v>4533.5910000000003</v>
      </c>
      <c r="AB26" s="936">
        <f>VLOOKUP($D$3&amp;"_"&amp;AB$3,データシート2!$A:$SI,MATCH($R$2&amp;"_"&amp;$B26,データシート2!$A$1:$SI$1,0),0)</f>
        <v>4690.2929999999997</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12</v>
      </c>
      <c r="H27" s="753">
        <f>VLOOKUP($D$3&amp;"_"&amp;H$3,データシート2!$A:$SI,MATCH($G$2&amp;"_"&amp;$C27,データシート2!$A$1:$SI$1,0),0)</f>
        <v>14</v>
      </c>
      <c r="I27" s="753">
        <f>VLOOKUP($D$3&amp;"_"&amp;I$3,データシート2!$A:$SI,MATCH($G$2&amp;"_"&amp;$C27,データシート2!$A$1:$SI$1,0),0)</f>
        <v>14</v>
      </c>
      <c r="J27" s="753">
        <f>VLOOKUP($D$3&amp;"_"&amp;J$3,データシート2!$A:$SI,MATCH($G$2&amp;"_"&amp;$C27,データシート2!$A$1:$SI$1,0),0)</f>
        <v>16</v>
      </c>
      <c r="K27" s="754">
        <f>VLOOKUP($D$3&amp;"_"&amp;K$3,データシート2!$A:$SI,MATCH($G$2&amp;"_"&amp;$C27,データシート2!$A$1:$SI$1,0),0)</f>
        <v>16</v>
      </c>
      <c r="L27" s="754">
        <f>VLOOKUP($D$3&amp;"_"&amp;L$3,データシート2!$A:$SI,MATCH($G$2&amp;"_"&amp;$C27,データシート2!$A$1:$SI$1,0),0)</f>
        <v>16</v>
      </c>
      <c r="M27" s="754">
        <f>VLOOKUP($D$3&amp;"_"&amp;M$3,データシート2!$A:$SI,MATCH($G$2&amp;"_"&amp;$C27,データシート2!$A$1:$SI$1,0),0)</f>
        <v>14</v>
      </c>
      <c r="N27" s="754">
        <f>VLOOKUP($D$3&amp;"_"&amp;N$3,データシート2!$A:$SI,MATCH($G$2&amp;"_"&amp;$C27,データシート2!$A$1:$SI$1,0),0)</f>
        <v>17</v>
      </c>
      <c r="O27" s="754">
        <f>VLOOKUP($D$3&amp;"_"&amp;O$3,データシート2!$A:$SI,MATCH($G$2&amp;"_"&amp;$C27,データシート2!$A$1:$SI$1,0),0)</f>
        <v>16</v>
      </c>
      <c r="P27" s="754">
        <f>VLOOKUP($D$3&amp;"_"&amp;P$3,データシート2!$A:$SI,MATCH($G$2&amp;"_"&amp;$C27,データシート2!$A$1:$SI$1,0),0)</f>
        <v>11</v>
      </c>
      <c r="Q27" s="755">
        <f>VLOOKUP($D$3&amp;"_"&amp;Q$3,データシート2!$A:$SI,MATCH($G$2&amp;"_"&amp;$C27,データシート2!$A$1:$SI$1,0),0)</f>
        <v>15</v>
      </c>
      <c r="R27" s="943">
        <f>VLOOKUP($D$3&amp;"_"&amp;R$3,データシート2!$A:$SI,MATCH($R$2&amp;"_"&amp;$C27,データシート2!$A$1:$SI$1,0),0)</f>
        <v>78.183000000000007</v>
      </c>
      <c r="S27" s="938">
        <f>VLOOKUP($D$3&amp;"_"&amp;S$3,データシート2!$A:$SI,MATCH($R$2&amp;"_"&amp;$C27,データシート2!$A$1:$SI$1,0),0)</f>
        <v>97.411000000000001</v>
      </c>
      <c r="T27" s="938">
        <f>VLOOKUP($D$3&amp;"_"&amp;T$3,データシート2!$A:$SI,MATCH($R$2&amp;"_"&amp;$C27,データシート2!$A$1:$SI$1,0),0)</f>
        <v>104.53700000000001</v>
      </c>
      <c r="U27" s="938">
        <f>VLOOKUP($D$3&amp;"_"&amp;U$3,データシート2!$A:$SI,MATCH($R$2&amp;"_"&amp;$C27,データシート2!$A$1:$SI$1,0),0)</f>
        <v>113.07599999999999</v>
      </c>
      <c r="V27" s="938">
        <f>VLOOKUP($D$3&amp;"_"&amp;V$3,データシート2!$A:$SI,MATCH($R$2&amp;"_"&amp;$C27,データシート2!$A$1:$SI$1,0),0)</f>
        <v>109.682</v>
      </c>
      <c r="W27" s="938">
        <f>VLOOKUP($D$3&amp;"_"&amp;W$3,データシート2!$A:$SI,MATCH($R$2&amp;"_"&amp;$C27,データシート2!$A$1:$SI$1,0),0)</f>
        <v>107.901</v>
      </c>
      <c r="X27" s="938">
        <f>VLOOKUP($D$3&amp;"_"&amp;X$3,データシート2!$A:$SI,MATCH($R$2&amp;"_"&amp;$C27,データシート2!$A$1:$SI$1,0),0)</f>
        <v>93.018000000000001</v>
      </c>
      <c r="Y27" s="938">
        <f>VLOOKUP($D$3&amp;"_"&amp;Y$3,データシート2!$A:$SI,MATCH($R$2&amp;"_"&amp;$C27,データシート2!$A$1:$SI$1,0),0)</f>
        <v>104.08499999999999</v>
      </c>
      <c r="Z27" s="938">
        <f>VLOOKUP($D$3&amp;"_"&amp;Z$3,データシート2!$A:$SI,MATCH($R$2&amp;"_"&amp;$C27,データシート2!$A$1:$SI$1,0),0)</f>
        <v>99.012</v>
      </c>
      <c r="AA27" s="938">
        <f>VLOOKUP($D$3&amp;"_"&amp;AA$3,データシート2!$A:$SI,MATCH($R$2&amp;"_"&amp;$C27,データシート2!$A$1:$SI$1,0),0)</f>
        <v>68.501999999999995</v>
      </c>
      <c r="AB27" s="939">
        <f>VLOOKUP($D$3&amp;"_"&amp;AB$3,データシート2!$A:$SI,MATCH($R$2&amp;"_"&amp;$C27,データシート2!$A$1:$SI$1,0),0)</f>
        <v>84.234999999999999</v>
      </c>
    </row>
    <row r="28" spans="2:29" s="756" customFormat="1" ht="16.5" customHeight="1">
      <c r="B28" s="748"/>
      <c r="C28" s="773">
        <v>10</v>
      </c>
      <c r="D28" s="774" t="s">
        <v>541</v>
      </c>
      <c r="E28" s="773"/>
      <c r="F28" s="775"/>
      <c r="G28" s="776">
        <f>VLOOKUP($D$3&amp;"_"&amp;G$3,データシート2!$A:$SI,MATCH($G$2&amp;"_"&amp;$C28,データシート2!$A$1:$SI$1,0),0)</f>
        <v>3</v>
      </c>
      <c r="H28" s="777">
        <f>VLOOKUP($D$3&amp;"_"&amp;H$3,データシート2!$A:$SI,MATCH($G$2&amp;"_"&amp;$C28,データシート2!$A$1:$SI$1,0),0)</f>
        <v>3</v>
      </c>
      <c r="I28" s="777">
        <f>VLOOKUP($D$3&amp;"_"&amp;I$3,データシート2!$A:$SI,MATCH($G$2&amp;"_"&amp;$C28,データシート2!$A$1:$SI$1,0),0)</f>
        <v>3</v>
      </c>
      <c r="J28" s="777">
        <f>VLOOKUP($D$3&amp;"_"&amp;J$3,データシート2!$A:$SI,MATCH($G$2&amp;"_"&amp;$C28,データシート2!$A$1:$SI$1,0),0)</f>
        <v>1</v>
      </c>
      <c r="K28" s="778">
        <f>VLOOKUP($D$3&amp;"_"&amp;K$3,データシート2!$A:$SI,MATCH($G$2&amp;"_"&amp;$C28,データシート2!$A$1:$SI$1,0),0)</f>
        <v>1</v>
      </c>
      <c r="L28" s="778">
        <f>VLOOKUP($D$3&amp;"_"&amp;L$3,データシート2!$A:$SI,MATCH($G$2&amp;"_"&amp;$C28,データシート2!$A$1:$SI$1,0),0)</f>
        <v>1</v>
      </c>
      <c r="M28" s="778">
        <f>VLOOKUP($D$3&amp;"_"&amp;M$3,データシート2!$A:$SI,MATCH($G$2&amp;"_"&amp;$C28,データシート2!$A$1:$SI$1,0),0)</f>
        <v>1</v>
      </c>
      <c r="N28" s="778">
        <f>VLOOKUP($D$3&amp;"_"&amp;N$3,データシート2!$A:$SI,MATCH($G$2&amp;"_"&amp;$C28,データシート2!$A$1:$SI$1,0),0)</f>
        <v>1</v>
      </c>
      <c r="O28" s="778">
        <f>VLOOKUP($D$3&amp;"_"&amp;O$3,データシート2!$A:$SI,MATCH($G$2&amp;"_"&amp;$C28,データシート2!$A$1:$SI$1,0),0)</f>
        <v>1</v>
      </c>
      <c r="P28" s="778">
        <f>VLOOKUP($D$3&amp;"_"&amp;P$3,データシート2!$A:$SI,MATCH($G$2&amp;"_"&amp;$C28,データシート2!$A$1:$SI$1,0),0)</f>
        <v>1</v>
      </c>
      <c r="Q28" s="779">
        <f>VLOOKUP($D$3&amp;"_"&amp;Q$3,データシート2!$A:$SI,MATCH($G$2&amp;"_"&amp;$C28,データシート2!$A$1:$SI$1,0),0)</f>
        <v>1</v>
      </c>
      <c r="R28" s="947">
        <f>VLOOKUP($D$3&amp;"_"&amp;R$3,データシート2!$A:$SI,MATCH($R$2&amp;"_"&amp;$C28,データシート2!$A$1:$SI$1,0),0)</f>
        <v>26.260999999999999</v>
      </c>
      <c r="S28" s="948">
        <f>VLOOKUP($D$3&amp;"_"&amp;S$3,データシート2!$A:$SI,MATCH($R$2&amp;"_"&amp;$C28,データシート2!$A$1:$SI$1,0),0)</f>
        <v>47.546999999999997</v>
      </c>
      <c r="T28" s="948">
        <f>VLOOKUP($D$3&amp;"_"&amp;T$3,データシート2!$A:$SI,MATCH($R$2&amp;"_"&amp;$C28,データシート2!$A$1:$SI$1,0),0)</f>
        <v>54.393999999999998</v>
      </c>
      <c r="U28" s="948">
        <f>VLOOKUP($D$3&amp;"_"&amp;U$3,データシート2!$A:$SI,MATCH($R$2&amp;"_"&amp;$C28,データシート2!$A$1:$SI$1,0),0)</f>
        <v>29.678999999999998</v>
      </c>
      <c r="V28" s="948">
        <f>VLOOKUP($D$3&amp;"_"&amp;V$3,データシート2!$A:$SI,MATCH($R$2&amp;"_"&amp;$C28,データシート2!$A$1:$SI$1,0),0)</f>
        <v>28.288</v>
      </c>
      <c r="W28" s="948">
        <f>VLOOKUP($D$3&amp;"_"&amp;W$3,データシート2!$A:$SI,MATCH($R$2&amp;"_"&amp;$C28,データシート2!$A$1:$SI$1,0),0)</f>
        <v>27.972999999999999</v>
      </c>
      <c r="X28" s="948">
        <f>VLOOKUP($D$3&amp;"_"&amp;X$3,データシート2!$A:$SI,MATCH($R$2&amp;"_"&amp;$C28,データシート2!$A$1:$SI$1,0),0)</f>
        <v>27.693999999999999</v>
      </c>
      <c r="Y28" s="948">
        <f>VLOOKUP($D$3&amp;"_"&amp;Y$3,データシート2!$A:$SI,MATCH($R$2&amp;"_"&amp;$C28,データシート2!$A$1:$SI$1,0),0)</f>
        <v>27.616</v>
      </c>
      <c r="Z28" s="948">
        <f>VLOOKUP($D$3&amp;"_"&amp;Z$3,データシート2!$A:$SI,MATCH($R$2&amp;"_"&amp;$C28,データシート2!$A$1:$SI$1,0),0)</f>
        <v>27.306000000000001</v>
      </c>
      <c r="AA28" s="948">
        <f>VLOOKUP($D$3&amp;"_"&amp;AA$3,データシート2!$A:$SI,MATCH($R$2&amp;"_"&amp;$C28,データシート2!$A$1:$SI$1,0),0)</f>
        <v>23.597999999999999</v>
      </c>
      <c r="AB28" s="949">
        <f>VLOOKUP($D$3&amp;"_"&amp;AB$3,データシート2!$A:$SI,MATCH($R$2&amp;"_"&amp;$C28,データシート2!$A$1:$SI$1,0),0)</f>
        <v>23.079000000000001</v>
      </c>
    </row>
    <row r="29" spans="2:29" s="756" customFormat="1" ht="16.5" customHeight="1">
      <c r="B29" s="748"/>
      <c r="C29" s="773">
        <v>11</v>
      </c>
      <c r="D29" s="774" t="s">
        <v>542</v>
      </c>
      <c r="E29" s="773"/>
      <c r="F29" s="775"/>
      <c r="G29" s="776">
        <f>VLOOKUP($D$3&amp;"_"&amp;G$3,データシート2!$A:$SI,MATCH($G$2&amp;"_"&amp;$C29,データシート2!$A$1:$SI$1,0),0)</f>
        <v>1</v>
      </c>
      <c r="H29" s="777">
        <f>VLOOKUP($D$3&amp;"_"&amp;H$3,データシート2!$A:$SI,MATCH($G$2&amp;"_"&amp;$C29,データシート2!$A$1:$SI$1,0),0)</f>
        <v>1</v>
      </c>
      <c r="I29" s="777">
        <f>VLOOKUP($D$3&amp;"_"&amp;I$3,データシート2!$A:$SI,MATCH($G$2&amp;"_"&amp;$C29,データシート2!$A$1:$SI$1,0),0)</f>
        <v>1</v>
      </c>
      <c r="J29" s="777">
        <f>VLOOKUP($D$3&amp;"_"&amp;J$3,データシート2!$A:$SI,MATCH($G$2&amp;"_"&amp;$C29,データシート2!$A$1:$SI$1,0),0)</f>
        <v>1</v>
      </c>
      <c r="K29" s="778">
        <f>VLOOKUP($D$3&amp;"_"&amp;K$3,データシート2!$A:$SI,MATCH($G$2&amp;"_"&amp;$C29,データシート2!$A$1:$SI$1,0),0)</f>
        <v>1</v>
      </c>
      <c r="L29" s="778">
        <f>VLOOKUP($D$3&amp;"_"&amp;L$3,データシート2!$A:$SI,MATCH($G$2&amp;"_"&amp;$C29,データシート2!$A$1:$SI$1,0),0)</f>
        <v>1</v>
      </c>
      <c r="M29" s="778">
        <f>VLOOKUP($D$3&amp;"_"&amp;M$3,データシート2!$A:$SI,MATCH($G$2&amp;"_"&amp;$C29,データシート2!$A$1:$SI$1,0),0)</f>
        <v>1</v>
      </c>
      <c r="N29" s="778">
        <f>VLOOKUP($D$3&amp;"_"&amp;N$3,データシート2!$A:$SI,MATCH($G$2&amp;"_"&amp;$C29,データシート2!$A$1:$SI$1,0),0)</f>
        <v>1</v>
      </c>
      <c r="O29" s="778">
        <f>VLOOKUP($D$3&amp;"_"&amp;O$3,データシート2!$A:$SI,MATCH($G$2&amp;"_"&amp;$C29,データシート2!$A$1:$SI$1,0),0)</f>
        <v>1</v>
      </c>
      <c r="P29" s="778">
        <f>VLOOKUP($D$3&amp;"_"&amp;P$3,データシート2!$A:$SI,MATCH($G$2&amp;"_"&amp;$C29,データシート2!$A$1:$SI$1,0),0)</f>
        <v>1</v>
      </c>
      <c r="Q29" s="779">
        <f>VLOOKUP($D$3&amp;"_"&amp;Q$3,データシート2!$A:$SI,MATCH($G$2&amp;"_"&amp;$C29,データシート2!$A$1:$SI$1,0),0)</f>
        <v>1</v>
      </c>
      <c r="R29" s="947">
        <f>VLOOKUP($D$3&amp;"_"&amp;R$3,データシート2!$A:$SI,MATCH($R$2&amp;"_"&amp;$C29,データシート2!$A$1:$SI$1,0),0)</f>
        <v>6.5279999999999996</v>
      </c>
      <c r="S29" s="948">
        <f>VLOOKUP($D$3&amp;"_"&amp;S$3,データシート2!$A:$SI,MATCH($R$2&amp;"_"&amp;$C29,データシート2!$A$1:$SI$1,0),0)</f>
        <v>8.3290000000000006</v>
      </c>
      <c r="T29" s="948">
        <f>VLOOKUP($D$3&amp;"_"&amp;T$3,データシート2!$A:$SI,MATCH($R$2&amp;"_"&amp;$C29,データシート2!$A$1:$SI$1,0),0)</f>
        <v>9.66</v>
      </c>
      <c r="U29" s="948">
        <f>VLOOKUP($D$3&amp;"_"&amp;U$3,データシート2!$A:$SI,MATCH($R$2&amp;"_"&amp;$C29,データシート2!$A$1:$SI$1,0),0)</f>
        <v>9.3610000000000007</v>
      </c>
      <c r="V29" s="948">
        <f>VLOOKUP($D$3&amp;"_"&amp;V$3,データシート2!$A:$SI,MATCH($R$2&amp;"_"&amp;$C29,データシート2!$A$1:$SI$1,0),0)</f>
        <v>9.6170000000000009</v>
      </c>
      <c r="W29" s="948">
        <f>VLOOKUP($D$3&amp;"_"&amp;W$3,データシート2!$A:$SI,MATCH($R$2&amp;"_"&amp;$C29,データシート2!$A$1:$SI$1,0),0)</f>
        <v>9.8290000000000006</v>
      </c>
      <c r="X29" s="948">
        <f>VLOOKUP($D$3&amp;"_"&amp;X$3,データシート2!$A:$SI,MATCH($R$2&amp;"_"&amp;$C29,データシート2!$A$1:$SI$1,0),0)</f>
        <v>10.051</v>
      </c>
      <c r="Y29" s="948">
        <f>VLOOKUP($D$3&amp;"_"&amp;Y$3,データシート2!$A:$SI,MATCH($R$2&amp;"_"&amp;$C29,データシート2!$A$1:$SI$1,0),0)</f>
        <v>9.4109999999999996</v>
      </c>
      <c r="Z29" s="948">
        <f>VLOOKUP($D$3&amp;"_"&amp;Z$3,データシート2!$A:$SI,MATCH($R$2&amp;"_"&amp;$C29,データシート2!$A$1:$SI$1,0),0)</f>
        <v>8.7309999999999999</v>
      </c>
      <c r="AA29" s="948">
        <f>VLOOKUP($D$3&amp;"_"&amp;AA$3,データシート2!$A:$SI,MATCH($R$2&amp;"_"&amp;$C29,データシート2!$A$1:$SI$1,0),0)</f>
        <v>8.1210000000000004</v>
      </c>
      <c r="AB29" s="949">
        <f>VLOOKUP($D$3&amp;"_"&amp;AB$3,データシート2!$A:$SI,MATCH($R$2&amp;"_"&amp;$C29,データシート2!$A$1:$SI$1,0),0)</f>
        <v>7.4029999999999996</v>
      </c>
    </row>
    <row r="30" spans="2:29" s="756" customFormat="1" ht="16.5" customHeight="1">
      <c r="B30" s="748"/>
      <c r="C30" s="773">
        <v>12</v>
      </c>
      <c r="D30" s="774" t="s">
        <v>543</v>
      </c>
      <c r="E30" s="773"/>
      <c r="F30" s="775"/>
      <c r="G30" s="776">
        <f>VLOOKUP($D$3&amp;"_"&amp;G$3,データシート2!$A:$SI,MATCH($G$2&amp;"_"&amp;$C30,データシート2!$A$1:$SI$1,0),0)</f>
        <v>2</v>
      </c>
      <c r="H30" s="777">
        <f>VLOOKUP($D$3&amp;"_"&amp;H$3,データシート2!$A:$SI,MATCH($G$2&amp;"_"&amp;$C30,データシート2!$A$1:$SI$1,0),0)</f>
        <v>3</v>
      </c>
      <c r="I30" s="777">
        <f>VLOOKUP($D$3&amp;"_"&amp;I$3,データシート2!$A:$SI,MATCH($G$2&amp;"_"&amp;$C30,データシート2!$A$1:$SI$1,0),0)</f>
        <v>3</v>
      </c>
      <c r="J30" s="777">
        <f>VLOOKUP($D$3&amp;"_"&amp;J$3,データシート2!$A:$SI,MATCH($G$2&amp;"_"&amp;$C30,データシート2!$A$1:$SI$1,0),0)</f>
        <v>2</v>
      </c>
      <c r="K30" s="778">
        <f>VLOOKUP($D$3&amp;"_"&amp;K$3,データシート2!$A:$SI,MATCH($G$2&amp;"_"&amp;$C30,データシート2!$A$1:$SI$1,0),0)</f>
        <v>2</v>
      </c>
      <c r="L30" s="778">
        <f>VLOOKUP($D$3&amp;"_"&amp;L$3,データシート2!$A:$SI,MATCH($G$2&amp;"_"&amp;$C30,データシート2!$A$1:$SI$1,0),0)</f>
        <v>2</v>
      </c>
      <c r="M30" s="778">
        <f>VLOOKUP($D$3&amp;"_"&amp;M$3,データシート2!$A:$SI,MATCH($G$2&amp;"_"&amp;$C30,データシート2!$A$1:$SI$1,0),0)</f>
        <v>2</v>
      </c>
      <c r="N30" s="778">
        <f>VLOOKUP($D$3&amp;"_"&amp;N$3,データシート2!$A:$SI,MATCH($G$2&amp;"_"&amp;$C30,データシート2!$A$1:$SI$1,0),0)</f>
        <v>2</v>
      </c>
      <c r="O30" s="778">
        <f>VLOOKUP($D$3&amp;"_"&amp;O$3,データシート2!$A:$SI,MATCH($G$2&amp;"_"&amp;$C30,データシート2!$A$1:$SI$1,0),0)</f>
        <v>2</v>
      </c>
      <c r="P30" s="778">
        <f>VLOOKUP($D$3&amp;"_"&amp;P$3,データシート2!$A:$SI,MATCH($G$2&amp;"_"&amp;$C30,データシート2!$A$1:$SI$1,0),0)</f>
        <v>2</v>
      </c>
      <c r="Q30" s="779">
        <f>VLOOKUP($D$3&amp;"_"&amp;Q$3,データシート2!$A:$SI,MATCH($G$2&amp;"_"&amp;$C30,データシート2!$A$1:$SI$1,0),0)</f>
        <v>2</v>
      </c>
      <c r="R30" s="947">
        <f>VLOOKUP($D$3&amp;"_"&amp;R$3,データシート2!$A:$SI,MATCH($R$2&amp;"_"&amp;$C30,データシート2!$A$1:$SI$1,0),0)</f>
        <v>10.292</v>
      </c>
      <c r="S30" s="948">
        <f>VLOOKUP($D$3&amp;"_"&amp;S$3,データシート2!$A:$SI,MATCH($R$2&amp;"_"&amp;$C30,データシート2!$A$1:$SI$1,0),0)</f>
        <v>22.329000000000001</v>
      </c>
      <c r="T30" s="948">
        <f>VLOOKUP($D$3&amp;"_"&amp;T$3,データシート2!$A:$SI,MATCH($R$2&amp;"_"&amp;$C30,データシート2!$A$1:$SI$1,0),0)</f>
        <v>18.591000000000001</v>
      </c>
      <c r="U30" s="948">
        <f>VLOOKUP($D$3&amp;"_"&amp;U$3,データシート2!$A:$SI,MATCH($R$2&amp;"_"&amp;$C30,データシート2!$A$1:$SI$1,0),0)</f>
        <v>15.734999999999999</v>
      </c>
      <c r="V30" s="948">
        <f>VLOOKUP($D$3&amp;"_"&amp;V$3,データシート2!$A:$SI,MATCH($R$2&amp;"_"&amp;$C30,データシート2!$A$1:$SI$1,0),0)</f>
        <v>16.16</v>
      </c>
      <c r="W30" s="948">
        <f>VLOOKUP($D$3&amp;"_"&amp;W$3,データシート2!$A:$SI,MATCH($R$2&amp;"_"&amp;$C30,データシート2!$A$1:$SI$1,0),0)</f>
        <v>14.507999999999999</v>
      </c>
      <c r="X30" s="948">
        <f>VLOOKUP($D$3&amp;"_"&amp;X$3,データシート2!$A:$SI,MATCH($R$2&amp;"_"&amp;$C30,データシート2!$A$1:$SI$1,0),0)</f>
        <v>16.114000000000001</v>
      </c>
      <c r="Y30" s="948">
        <f>VLOOKUP($D$3&amp;"_"&amp;Y$3,データシート2!$A:$SI,MATCH($R$2&amp;"_"&amp;$C30,データシート2!$A$1:$SI$1,0),0)</f>
        <v>16.427</v>
      </c>
      <c r="Z30" s="948">
        <f>VLOOKUP($D$3&amp;"_"&amp;Z$3,データシート2!$A:$SI,MATCH($R$2&amp;"_"&amp;$C30,データシート2!$A$1:$SI$1,0),0)</f>
        <v>15.692</v>
      </c>
      <c r="AA30" s="948">
        <f>VLOOKUP($D$3&amp;"_"&amp;AA$3,データシート2!$A:$SI,MATCH($R$2&amp;"_"&amp;$C30,データシート2!$A$1:$SI$1,0),0)</f>
        <v>13.808</v>
      </c>
      <c r="AB30" s="949">
        <f>VLOOKUP($D$3&amp;"_"&amp;AB$3,データシート2!$A:$SI,MATCH($R$2&amp;"_"&amp;$C30,データシート2!$A$1:$SI$1,0),0)</f>
        <v>14.679</v>
      </c>
    </row>
    <row r="31" spans="2:29" s="756" customFormat="1" ht="16.5" customHeight="1">
      <c r="B31" s="748"/>
      <c r="C31" s="773">
        <v>13</v>
      </c>
      <c r="D31" s="774" t="s">
        <v>544</v>
      </c>
      <c r="E31" s="773"/>
      <c r="F31" s="775"/>
      <c r="G31" s="776">
        <f>VLOOKUP($D$3&amp;"_"&amp;G$3,データシート2!$A:$SI,MATCH($G$2&amp;"_"&amp;$C31,データシート2!$A$1:$SI$1,0),0)</f>
        <v>1</v>
      </c>
      <c r="H31" s="777">
        <f>VLOOKUP($D$3&amp;"_"&amp;H$3,データシート2!$A:$SI,MATCH($G$2&amp;"_"&amp;$C31,データシート2!$A$1:$SI$1,0),0)</f>
        <v>1</v>
      </c>
      <c r="I31" s="777">
        <f>VLOOKUP($D$3&amp;"_"&amp;I$3,データシート2!$A:$SI,MATCH($G$2&amp;"_"&amp;$C31,データシート2!$A$1:$SI$1,0),0)</f>
        <v>1</v>
      </c>
      <c r="J31" s="777">
        <f>VLOOKUP($D$3&amp;"_"&amp;J$3,データシート2!$A:$SI,MATCH($G$2&amp;"_"&amp;$C31,データシート2!$A$1:$SI$1,0),0)</f>
        <v>1</v>
      </c>
      <c r="K31" s="778">
        <f>VLOOKUP($D$3&amp;"_"&amp;K$3,データシート2!$A:$SI,MATCH($G$2&amp;"_"&amp;$C31,データシート2!$A$1:$SI$1,0),0)</f>
        <v>1</v>
      </c>
      <c r="L31" s="778">
        <f>VLOOKUP($D$3&amp;"_"&amp;L$3,データシート2!$A:$SI,MATCH($G$2&amp;"_"&amp;$C31,データシート2!$A$1:$SI$1,0),0)</f>
        <v>1</v>
      </c>
      <c r="M31" s="778">
        <f>VLOOKUP($D$3&amp;"_"&amp;M$3,データシート2!$A:$SI,MATCH($G$2&amp;"_"&amp;$C31,データシート2!$A$1:$SI$1,0),0)</f>
        <v>1</v>
      </c>
      <c r="N31" s="778">
        <f>VLOOKUP($D$3&amp;"_"&amp;N$3,データシート2!$A:$SI,MATCH($G$2&amp;"_"&amp;$C31,データシート2!$A$1:$SI$1,0),0)</f>
        <v>1</v>
      </c>
      <c r="O31" s="778">
        <f>VLOOKUP($D$3&amp;"_"&amp;O$3,データシート2!$A:$SI,MATCH($G$2&amp;"_"&amp;$C31,データシート2!$A$1:$SI$1,0),0)</f>
        <v>1</v>
      </c>
      <c r="P31" s="778">
        <f>VLOOKUP($D$3&amp;"_"&amp;P$3,データシート2!$A:$SI,MATCH($G$2&amp;"_"&amp;$C31,データシート2!$A$1:$SI$1,0),0)</f>
        <v>1</v>
      </c>
      <c r="Q31" s="779">
        <f>VLOOKUP($D$3&amp;"_"&amp;Q$3,データシート2!$A:$SI,MATCH($G$2&amp;"_"&amp;$C31,データシート2!$A$1:$SI$1,0),0)</f>
        <v>1</v>
      </c>
      <c r="R31" s="947">
        <f>VLOOKUP($D$3&amp;"_"&amp;R$3,データシート2!$A:$SI,MATCH($R$2&amp;"_"&amp;$C31,データシート2!$A$1:$SI$1,0),0)</f>
        <v>4.8179999999999996</v>
      </c>
      <c r="S31" s="948">
        <f>VLOOKUP($D$3&amp;"_"&amp;S$3,データシート2!$A:$SI,MATCH($R$2&amp;"_"&amp;$C31,データシート2!$A$1:$SI$1,0),0)</f>
        <v>5.2089999999999996</v>
      </c>
      <c r="T31" s="948">
        <f>VLOOKUP($D$3&amp;"_"&amp;T$3,データシート2!$A:$SI,MATCH($R$2&amp;"_"&amp;$C31,データシート2!$A$1:$SI$1,0),0)</f>
        <v>6.1689999999999996</v>
      </c>
      <c r="U31" s="948">
        <f>VLOOKUP($D$3&amp;"_"&amp;U$3,データシート2!$A:$SI,MATCH($R$2&amp;"_"&amp;$C31,データシート2!$A$1:$SI$1,0),0)</f>
        <v>7.4589999999999996</v>
      </c>
      <c r="V31" s="948">
        <f>VLOOKUP($D$3&amp;"_"&amp;V$3,データシート2!$A:$SI,MATCH($R$2&amp;"_"&amp;$C31,データシート2!$A$1:$SI$1,0),0)</f>
        <v>6.9459999999999997</v>
      </c>
      <c r="W31" s="948">
        <f>VLOOKUP($D$3&amp;"_"&amp;W$3,データシート2!$A:$SI,MATCH($R$2&amp;"_"&amp;$C31,データシート2!$A$1:$SI$1,0),0)</f>
        <v>6.6239999999999997</v>
      </c>
      <c r="X31" s="948">
        <f>VLOOKUP($D$3&amp;"_"&amp;X$3,データシート2!$A:$SI,MATCH($R$2&amp;"_"&amp;$C31,データシート2!$A$1:$SI$1,0),0)</f>
        <v>6.6040000000000001</v>
      </c>
      <c r="Y31" s="948">
        <f>VLOOKUP($D$3&amp;"_"&amp;Y$3,データシート2!$A:$SI,MATCH($R$2&amp;"_"&amp;$C31,データシート2!$A$1:$SI$1,0),0)</f>
        <v>7.1470000000000002</v>
      </c>
      <c r="Z31" s="948">
        <f>VLOOKUP($D$3&amp;"_"&amp;Z$3,データシート2!$A:$SI,MATCH($R$2&amp;"_"&amp;$C31,データシート2!$A$1:$SI$1,0),0)</f>
        <v>7.806</v>
      </c>
      <c r="AA31" s="948">
        <f>VLOOKUP($D$3&amp;"_"&amp;AA$3,データシート2!$A:$SI,MATCH($R$2&amp;"_"&amp;$C31,データシート2!$A$1:$SI$1,0),0)</f>
        <v>7.0000000000000001E-3</v>
      </c>
      <c r="AB31" s="949">
        <f>VLOOKUP($D$3&amp;"_"&amp;AB$3,データシート2!$A:$SI,MATCH($R$2&amp;"_"&amp;$C31,データシート2!$A$1:$SI$1,0),0)</f>
        <v>6.6539999999999999</v>
      </c>
    </row>
    <row r="32" spans="2:29" s="756" customFormat="1" ht="16.5" customHeight="1">
      <c r="B32" s="748"/>
      <c r="C32" s="773">
        <v>14</v>
      </c>
      <c r="D32" s="774" t="s">
        <v>545</v>
      </c>
      <c r="E32" s="773"/>
      <c r="F32" s="775"/>
      <c r="G32" s="776">
        <f>VLOOKUP($D$3&amp;"_"&amp;G$3,データシート2!$A:$SI,MATCH($G$2&amp;"_"&amp;$C32,データシート2!$A$1:$SI$1,0),0)</f>
        <v>7</v>
      </c>
      <c r="H32" s="777">
        <f>VLOOKUP($D$3&amp;"_"&amp;H$3,データシート2!$A:$SI,MATCH($G$2&amp;"_"&amp;$C32,データシート2!$A$1:$SI$1,0),0)</f>
        <v>8</v>
      </c>
      <c r="I32" s="777">
        <f>VLOOKUP($D$3&amp;"_"&amp;I$3,データシート2!$A:$SI,MATCH($G$2&amp;"_"&amp;$C32,データシート2!$A$1:$SI$1,0),0)</f>
        <v>8</v>
      </c>
      <c r="J32" s="777">
        <f>VLOOKUP($D$3&amp;"_"&amp;J$3,データシート2!$A:$SI,MATCH($G$2&amp;"_"&amp;$C32,データシート2!$A$1:$SI$1,0),0)</f>
        <v>8</v>
      </c>
      <c r="K32" s="778">
        <f>VLOOKUP($D$3&amp;"_"&amp;K$3,データシート2!$A:$SI,MATCH($G$2&amp;"_"&amp;$C32,データシート2!$A$1:$SI$1,0),0)</f>
        <v>8</v>
      </c>
      <c r="L32" s="778">
        <f>VLOOKUP($D$3&amp;"_"&amp;L$3,データシート2!$A:$SI,MATCH($G$2&amp;"_"&amp;$C32,データシート2!$A$1:$SI$1,0),0)</f>
        <v>9</v>
      </c>
      <c r="M32" s="778">
        <f>VLOOKUP($D$3&amp;"_"&amp;M$3,データシート2!$A:$SI,MATCH($G$2&amp;"_"&amp;$C32,データシート2!$A$1:$SI$1,0),0)</f>
        <v>9</v>
      </c>
      <c r="N32" s="778">
        <f>VLOOKUP($D$3&amp;"_"&amp;N$3,データシート2!$A:$SI,MATCH($G$2&amp;"_"&amp;$C32,データシート2!$A$1:$SI$1,0),0)</f>
        <v>9</v>
      </c>
      <c r="O32" s="778">
        <f>VLOOKUP($D$3&amp;"_"&amp;O$3,データシート2!$A:$SI,MATCH($G$2&amp;"_"&amp;$C32,データシート2!$A$1:$SI$1,0),0)</f>
        <v>9</v>
      </c>
      <c r="P32" s="778">
        <f>VLOOKUP($D$3&amp;"_"&amp;P$3,データシート2!$A:$SI,MATCH($G$2&amp;"_"&amp;$C32,データシート2!$A$1:$SI$1,0),0)</f>
        <v>9</v>
      </c>
      <c r="Q32" s="779">
        <f>VLOOKUP($D$3&amp;"_"&amp;Q$3,データシート2!$A:$SI,MATCH($G$2&amp;"_"&amp;$C32,データシート2!$A$1:$SI$1,0),0)</f>
        <v>9</v>
      </c>
      <c r="R32" s="947">
        <f>VLOOKUP($D$3&amp;"_"&amp;R$3,データシート2!$A:$SI,MATCH($R$2&amp;"_"&amp;$C32,データシート2!$A$1:$SI$1,0),0)</f>
        <v>393.16300000000001</v>
      </c>
      <c r="S32" s="948">
        <f>VLOOKUP($D$3&amp;"_"&amp;S$3,データシート2!$A:$SI,MATCH($R$2&amp;"_"&amp;$C32,データシート2!$A$1:$SI$1,0),0)</f>
        <v>268.31599999999997</v>
      </c>
      <c r="T32" s="948">
        <f>VLOOKUP($D$3&amp;"_"&amp;T$3,データシート2!$A:$SI,MATCH($R$2&amp;"_"&amp;$C32,データシート2!$A$1:$SI$1,0),0)</f>
        <v>403.56700000000001</v>
      </c>
      <c r="U32" s="948">
        <f>VLOOKUP($D$3&amp;"_"&amp;U$3,データシート2!$A:$SI,MATCH($R$2&amp;"_"&amp;$C32,データシート2!$A$1:$SI$1,0),0)</f>
        <v>452.72699999999998</v>
      </c>
      <c r="V32" s="948">
        <f>VLOOKUP($D$3&amp;"_"&amp;V$3,データシート2!$A:$SI,MATCH($R$2&amp;"_"&amp;$C32,データシート2!$A$1:$SI$1,0),0)</f>
        <v>499.38299999999998</v>
      </c>
      <c r="W32" s="948">
        <f>VLOOKUP($D$3&amp;"_"&amp;W$3,データシート2!$A:$SI,MATCH($R$2&amp;"_"&amp;$C32,データシート2!$A$1:$SI$1,0),0)</f>
        <v>713.59799999999996</v>
      </c>
      <c r="X32" s="948">
        <f>VLOOKUP($D$3&amp;"_"&amp;X$3,データシート2!$A:$SI,MATCH($R$2&amp;"_"&amp;$C32,データシート2!$A$1:$SI$1,0),0)</f>
        <v>702.55700000000002</v>
      </c>
      <c r="Y32" s="948">
        <f>VLOOKUP($D$3&amp;"_"&amp;Y$3,データシート2!$A:$SI,MATCH($R$2&amp;"_"&amp;$C32,データシート2!$A$1:$SI$1,0),0)</f>
        <v>703.00699999999995</v>
      </c>
      <c r="Z32" s="948">
        <f>VLOOKUP($D$3&amp;"_"&amp;Z$3,データシート2!$A:$SI,MATCH($R$2&amp;"_"&amp;$C32,データシート2!$A$1:$SI$1,0),0)</f>
        <v>714.49</v>
      </c>
      <c r="AA32" s="948">
        <f>VLOOKUP($D$3&amp;"_"&amp;AA$3,データシート2!$A:$SI,MATCH($R$2&amp;"_"&amp;$C32,データシート2!$A$1:$SI$1,0),0)</f>
        <v>659.09100000000001</v>
      </c>
      <c r="AB32" s="949">
        <f>VLOOKUP($D$3&amp;"_"&amp;AB$3,データシート2!$A:$SI,MATCH($R$2&amp;"_"&amp;$C32,データシート2!$A$1:$SI$1,0),0)</f>
        <v>683.54399999999998</v>
      </c>
    </row>
    <row r="33" spans="2:29" s="756" customFormat="1" ht="16.5" customHeight="1">
      <c r="B33" s="748"/>
      <c r="C33" s="773">
        <v>15</v>
      </c>
      <c r="D33" s="774" t="s">
        <v>546</v>
      </c>
      <c r="E33" s="773"/>
      <c r="F33" s="775"/>
      <c r="G33" s="776">
        <f>VLOOKUP($D$3&amp;"_"&amp;G$3,データシート2!$A:$SI,MATCH($G$2&amp;"_"&amp;$C33,データシート2!$A$1:$SI$1,0),0)</f>
        <v>2</v>
      </c>
      <c r="H33" s="777">
        <f>VLOOKUP($D$3&amp;"_"&amp;H$3,データシート2!$A:$SI,MATCH($G$2&amp;"_"&amp;$C33,データシート2!$A$1:$SI$1,0),0)</f>
        <v>2</v>
      </c>
      <c r="I33" s="777">
        <f>VLOOKUP($D$3&amp;"_"&amp;I$3,データシート2!$A:$SI,MATCH($G$2&amp;"_"&amp;$C33,データシート2!$A$1:$SI$1,0),0)</f>
        <v>2</v>
      </c>
      <c r="J33" s="777">
        <f>VLOOKUP($D$3&amp;"_"&amp;J$3,データシート2!$A:$SI,MATCH($G$2&amp;"_"&amp;$C33,データシート2!$A$1:$SI$1,0),0)</f>
        <v>2</v>
      </c>
      <c r="K33" s="778">
        <f>VLOOKUP($D$3&amp;"_"&amp;K$3,データシート2!$A:$SI,MATCH($G$2&amp;"_"&amp;$C33,データシート2!$A$1:$SI$1,0),0)</f>
        <v>2</v>
      </c>
      <c r="L33" s="778">
        <f>VLOOKUP($D$3&amp;"_"&amp;L$3,データシート2!$A:$SI,MATCH($G$2&amp;"_"&amp;$C33,データシート2!$A$1:$SI$1,0),0)</f>
        <v>2</v>
      </c>
      <c r="M33" s="778">
        <f>VLOOKUP($D$3&amp;"_"&amp;M$3,データシート2!$A:$SI,MATCH($G$2&amp;"_"&amp;$C33,データシート2!$A$1:$SI$1,0),0)</f>
        <v>2</v>
      </c>
      <c r="N33" s="778">
        <f>VLOOKUP($D$3&amp;"_"&amp;N$3,データシート2!$A:$SI,MATCH($G$2&amp;"_"&amp;$C33,データシート2!$A$1:$SI$1,0),0)</f>
        <v>2</v>
      </c>
      <c r="O33" s="778">
        <f>VLOOKUP($D$3&amp;"_"&amp;O$3,データシート2!$A:$SI,MATCH($G$2&amp;"_"&amp;$C33,データシート2!$A$1:$SI$1,0),0)</f>
        <v>2</v>
      </c>
      <c r="P33" s="778">
        <f>VLOOKUP($D$3&amp;"_"&amp;P$3,データシート2!$A:$SI,MATCH($G$2&amp;"_"&amp;$C33,データシート2!$A$1:$SI$1,0),0)</f>
        <v>2</v>
      </c>
      <c r="Q33" s="779">
        <f>VLOOKUP($D$3&amp;"_"&amp;Q$3,データシート2!$A:$SI,MATCH($G$2&amp;"_"&amp;$C33,データシート2!$A$1:$SI$1,0),0)</f>
        <v>2</v>
      </c>
      <c r="R33" s="947">
        <f>VLOOKUP($D$3&amp;"_"&amp;R$3,データシート2!$A:$SI,MATCH($R$2&amp;"_"&amp;$C33,データシート2!$A$1:$SI$1,0),0)</f>
        <v>54.923999999999999</v>
      </c>
      <c r="S33" s="948">
        <f>VLOOKUP($D$3&amp;"_"&amp;S$3,データシート2!$A:$SI,MATCH($R$2&amp;"_"&amp;$C33,データシート2!$A$1:$SI$1,0),0)</f>
        <v>63.792000000000002</v>
      </c>
      <c r="T33" s="948">
        <f>VLOOKUP($D$3&amp;"_"&amp;T$3,データシート2!$A:$SI,MATCH($R$2&amp;"_"&amp;$C33,データシート2!$A$1:$SI$1,0),0)</f>
        <v>69.194999999999993</v>
      </c>
      <c r="U33" s="948">
        <f>VLOOKUP($D$3&amp;"_"&amp;U$3,データシート2!$A:$SI,MATCH($R$2&amp;"_"&amp;$C33,データシート2!$A$1:$SI$1,0),0)</f>
        <v>67.197000000000003</v>
      </c>
      <c r="V33" s="948">
        <f>VLOOKUP($D$3&amp;"_"&amp;V$3,データシート2!$A:$SI,MATCH($R$2&amp;"_"&amp;$C33,データシート2!$A$1:$SI$1,0),0)</f>
        <v>65.61</v>
      </c>
      <c r="W33" s="948">
        <f>VLOOKUP($D$3&amp;"_"&amp;W$3,データシート2!$A:$SI,MATCH($R$2&amp;"_"&amp;$C33,データシート2!$A$1:$SI$1,0),0)</f>
        <v>63.570999999999998</v>
      </c>
      <c r="X33" s="948">
        <f>VLOOKUP($D$3&amp;"_"&amp;X$3,データシート2!$A:$SI,MATCH($R$2&amp;"_"&amp;$C33,データシート2!$A$1:$SI$1,0),0)</f>
        <v>63.965000000000003</v>
      </c>
      <c r="Y33" s="948">
        <f>VLOOKUP($D$3&amp;"_"&amp;Y$3,データシート2!$A:$SI,MATCH($R$2&amp;"_"&amp;$C33,データシート2!$A$1:$SI$1,0),0)</f>
        <v>63.264000000000003</v>
      </c>
      <c r="Z33" s="948">
        <f>VLOOKUP($D$3&amp;"_"&amp;Z$3,データシート2!$A:$SI,MATCH($R$2&amp;"_"&amp;$C33,データシート2!$A$1:$SI$1,0),0)</f>
        <v>62.252000000000002</v>
      </c>
      <c r="AA33" s="948">
        <f>VLOOKUP($D$3&amp;"_"&amp;AA$3,データシート2!$A:$SI,MATCH($R$2&amp;"_"&amp;$C33,データシート2!$A$1:$SI$1,0),0)</f>
        <v>61.588999999999999</v>
      </c>
      <c r="AB33" s="949">
        <f>VLOOKUP($D$3&amp;"_"&amp;AB$3,データシート2!$A:$SI,MATCH($R$2&amp;"_"&amp;$C33,データシート2!$A$1:$SI$1,0),0)</f>
        <v>58.960999999999999</v>
      </c>
    </row>
    <row r="34" spans="2:29" s="756" customFormat="1" ht="16.5" customHeight="1">
      <c r="B34" s="748"/>
      <c r="C34" s="780">
        <v>16</v>
      </c>
      <c r="D34" s="781" t="s">
        <v>547</v>
      </c>
      <c r="E34" s="773"/>
      <c r="F34" s="775"/>
      <c r="G34" s="776">
        <f>VLOOKUP($D$3&amp;"_"&amp;G$3,データシート2!$A:$SI,MATCH($G$2&amp;"_"&amp;$C34,データシート2!$A$1:$SI$1,0),0)</f>
        <v>38</v>
      </c>
      <c r="H34" s="777">
        <f>VLOOKUP($D$3&amp;"_"&amp;H$3,データシート2!$A:$SI,MATCH($G$2&amp;"_"&amp;$C34,データシート2!$A$1:$SI$1,0),0)</f>
        <v>36</v>
      </c>
      <c r="I34" s="777">
        <f>VLOOKUP($D$3&amp;"_"&amp;I$3,データシート2!$A:$SI,MATCH($G$2&amp;"_"&amp;$C34,データシート2!$A$1:$SI$1,0),0)</f>
        <v>35</v>
      </c>
      <c r="J34" s="777">
        <f>VLOOKUP($D$3&amp;"_"&amp;J$3,データシート2!$A:$SI,MATCH($G$2&amp;"_"&amp;$C34,データシート2!$A$1:$SI$1,0),0)</f>
        <v>33</v>
      </c>
      <c r="K34" s="778">
        <f>VLOOKUP($D$3&amp;"_"&amp;K$3,データシート2!$A:$SI,MATCH($G$2&amp;"_"&amp;$C34,データシート2!$A$1:$SI$1,0),0)</f>
        <v>36</v>
      </c>
      <c r="L34" s="778">
        <f>VLOOKUP($D$3&amp;"_"&amp;L$3,データシート2!$A:$SI,MATCH($G$2&amp;"_"&amp;$C34,データシート2!$A$1:$SI$1,0),0)</f>
        <v>40</v>
      </c>
      <c r="M34" s="778">
        <f>VLOOKUP($D$3&amp;"_"&amp;M$3,データシート2!$A:$SI,MATCH($G$2&amp;"_"&amp;$C34,データシート2!$A$1:$SI$1,0),0)</f>
        <v>39</v>
      </c>
      <c r="N34" s="778">
        <f>VLOOKUP($D$3&amp;"_"&amp;N$3,データシート2!$A:$SI,MATCH($G$2&amp;"_"&amp;$C34,データシート2!$A$1:$SI$1,0),0)</f>
        <v>41</v>
      </c>
      <c r="O34" s="778">
        <f>VLOOKUP($D$3&amp;"_"&amp;O$3,データシート2!$A:$SI,MATCH($G$2&amp;"_"&amp;$C34,データシート2!$A$1:$SI$1,0),0)</f>
        <v>41</v>
      </c>
      <c r="P34" s="778">
        <f>VLOOKUP($D$3&amp;"_"&amp;P$3,データシート2!$A:$SI,MATCH($G$2&amp;"_"&amp;$C34,データシート2!$A$1:$SI$1,0),0)</f>
        <v>40</v>
      </c>
      <c r="Q34" s="779">
        <f>VLOOKUP($D$3&amp;"_"&amp;Q$3,データシート2!$A:$SI,MATCH($G$2&amp;"_"&amp;$C34,データシート2!$A$1:$SI$1,0),0)</f>
        <v>39</v>
      </c>
      <c r="R34" s="947">
        <f>VLOOKUP($D$3&amp;"_"&amp;R$3,データシート2!$A:$SI,MATCH($R$2&amp;"_"&amp;$C34,データシート2!$A$1:$SI$1,0),0)</f>
        <v>874.17200000000003</v>
      </c>
      <c r="S34" s="948">
        <f>VLOOKUP($D$3&amp;"_"&amp;S$3,データシート2!$A:$SI,MATCH($R$2&amp;"_"&amp;$C34,データシート2!$A$1:$SI$1,0),0)</f>
        <v>939.73199999999997</v>
      </c>
      <c r="T34" s="948">
        <f>VLOOKUP($D$3&amp;"_"&amp;T$3,データシート2!$A:$SI,MATCH($R$2&amp;"_"&amp;$C34,データシート2!$A$1:$SI$1,0),0)</f>
        <v>1004.603</v>
      </c>
      <c r="U34" s="948">
        <f>VLOOKUP($D$3&amp;"_"&amp;U$3,データシート2!$A:$SI,MATCH($R$2&amp;"_"&amp;$C34,データシート2!$A$1:$SI$1,0),0)</f>
        <v>945.94600000000003</v>
      </c>
      <c r="V34" s="948">
        <f>VLOOKUP($D$3&amp;"_"&amp;V$3,データシート2!$A:$SI,MATCH($R$2&amp;"_"&amp;$C34,データシート2!$A$1:$SI$1,0),0)</f>
        <v>965.82100000000003</v>
      </c>
      <c r="W34" s="948">
        <f>VLOOKUP($D$3&amp;"_"&amp;W$3,データシート2!$A:$SI,MATCH($R$2&amp;"_"&amp;$C34,データシート2!$A$1:$SI$1,0),0)</f>
        <v>903.87300000000005</v>
      </c>
      <c r="X34" s="948">
        <f>VLOOKUP($D$3&amp;"_"&amp;X$3,データシート2!$A:$SI,MATCH($R$2&amp;"_"&amp;$C34,データシート2!$A$1:$SI$1,0),0)</f>
        <v>922.78899999999999</v>
      </c>
      <c r="Y34" s="948">
        <f>VLOOKUP($D$3&amp;"_"&amp;Y$3,データシート2!$A:$SI,MATCH($R$2&amp;"_"&amp;$C34,データシート2!$A$1:$SI$1,0),0)</f>
        <v>910.54600000000005</v>
      </c>
      <c r="Z34" s="948">
        <f>VLOOKUP($D$3&amp;"_"&amp;Z$3,データシート2!$A:$SI,MATCH($R$2&amp;"_"&amp;$C34,データシート2!$A$1:$SI$1,0),0)</f>
        <v>898.28099999999995</v>
      </c>
      <c r="AA34" s="948">
        <f>VLOOKUP($D$3&amp;"_"&amp;AA$3,データシート2!$A:$SI,MATCH($R$2&amp;"_"&amp;$C34,データシート2!$A$1:$SI$1,0),0)</f>
        <v>862.83799999999997</v>
      </c>
      <c r="AB34" s="949">
        <f>VLOOKUP($D$3&amp;"_"&amp;AB$3,データシート2!$A:$SI,MATCH($R$2&amp;"_"&amp;$C34,データシート2!$A$1:$SI$1,0),0)</f>
        <v>874.45</v>
      </c>
    </row>
    <row r="35" spans="2:29" s="756" customFormat="1" ht="16.5" customHeight="1">
      <c r="B35" s="782"/>
      <c r="C35" s="780">
        <v>17</v>
      </c>
      <c r="D35" s="783" t="s">
        <v>548</v>
      </c>
      <c r="E35" s="784"/>
      <c r="F35" s="775"/>
      <c r="G35" s="776">
        <f>VLOOKUP($D$3&amp;"_"&amp;G$3,データシート2!$A:$SI,MATCH($G$2&amp;"_"&amp;$C35,データシート2!$A$1:$SI$1,0),0)</f>
        <v>0</v>
      </c>
      <c r="H35" s="777">
        <f>VLOOKUP($D$3&amp;"_"&amp;H$3,データシート2!$A:$SI,MATCH($G$2&amp;"_"&amp;$C35,データシート2!$A$1:$SI$1,0),0)</f>
        <v>1</v>
      </c>
      <c r="I35" s="777">
        <f>VLOOKUP($D$3&amp;"_"&amp;I$3,データシート2!$A:$SI,MATCH($G$2&amp;"_"&amp;$C35,データシート2!$A$1:$SI$1,0),0)</f>
        <v>3</v>
      </c>
      <c r="J35" s="777">
        <f>VLOOKUP($D$3&amp;"_"&amp;J$3,データシート2!$A:$SI,MATCH($G$2&amp;"_"&amp;$C35,データシート2!$A$1:$SI$1,0),0)</f>
        <v>3</v>
      </c>
      <c r="K35" s="778">
        <f>VLOOKUP($D$3&amp;"_"&amp;K$3,データシート2!$A:$SI,MATCH($G$2&amp;"_"&amp;$C35,データシート2!$A$1:$SI$1,0),0)</f>
        <v>2</v>
      </c>
      <c r="L35" s="778">
        <f>VLOOKUP($D$3&amp;"_"&amp;L$3,データシート2!$A:$SI,MATCH($G$2&amp;"_"&amp;$C35,データシート2!$A$1:$SI$1,0),0)</f>
        <v>2</v>
      </c>
      <c r="M35" s="778">
        <f>VLOOKUP($D$3&amp;"_"&amp;M$3,データシート2!$A:$SI,MATCH($G$2&amp;"_"&amp;$C35,データシート2!$A$1:$SI$1,0),0)</f>
        <v>0</v>
      </c>
      <c r="N35" s="778">
        <f>VLOOKUP($D$3&amp;"_"&amp;N$3,データシート2!$A:$SI,MATCH($G$2&amp;"_"&amp;$C35,データシート2!$A$1:$SI$1,0),0)</f>
        <v>0</v>
      </c>
      <c r="O35" s="778">
        <f>VLOOKUP($D$3&amp;"_"&amp;O$3,データシート2!$A:$SI,MATCH($G$2&amp;"_"&amp;$C35,データシート2!$A$1:$SI$1,0),0)</f>
        <v>0</v>
      </c>
      <c r="P35" s="778">
        <f>VLOOKUP($D$3&amp;"_"&amp;P$3,データシート2!$A:$SI,MATCH($G$2&amp;"_"&amp;$C35,データシート2!$A$1:$SI$1,0),0)</f>
        <v>0</v>
      </c>
      <c r="Q35" s="779">
        <f>VLOOKUP($D$3&amp;"_"&amp;Q$3,データシート2!$A:$SI,MATCH($G$2&amp;"_"&amp;$C35,データシート2!$A$1:$SI$1,0),0)</f>
        <v>0</v>
      </c>
      <c r="R35" s="947">
        <f>VLOOKUP($D$3&amp;"_"&amp;R$3,データシート2!$A:$SI,MATCH($R$2&amp;"_"&amp;$C35,データシート2!$A$1:$SI$1,0),0)</f>
        <v>0</v>
      </c>
      <c r="S35" s="948">
        <f>VLOOKUP($D$3&amp;"_"&amp;S$3,データシート2!$A:$SI,MATCH($R$2&amp;"_"&amp;$C35,データシート2!$A$1:$SI$1,0),0)</f>
        <v>6.1619999999999999</v>
      </c>
      <c r="T35" s="948">
        <f>VLOOKUP($D$3&amp;"_"&amp;T$3,データシート2!$A:$SI,MATCH($R$2&amp;"_"&amp;$C35,データシート2!$A$1:$SI$1,0),0)</f>
        <v>11.928000000000001</v>
      </c>
      <c r="U35" s="948">
        <f>VLOOKUP($D$3&amp;"_"&amp;U$3,データシート2!$A:$SI,MATCH($R$2&amp;"_"&amp;$C35,データシート2!$A$1:$SI$1,0),0)</f>
        <v>9.6470000000000002</v>
      </c>
      <c r="V35" s="948">
        <f>VLOOKUP($D$3&amp;"_"&amp;V$3,データシート2!$A:$SI,MATCH($R$2&amp;"_"&amp;$C35,データシート2!$A$1:$SI$1,0),0)</f>
        <v>6.6449999999999996</v>
      </c>
      <c r="W35" s="948">
        <f>VLOOKUP($D$3&amp;"_"&amp;W$3,データシート2!$A:$SI,MATCH($R$2&amp;"_"&amp;$C35,データシート2!$A$1:$SI$1,0),0)</f>
        <v>6.5780000000000003</v>
      </c>
      <c r="X35" s="948">
        <f>VLOOKUP($D$3&amp;"_"&amp;X$3,データシート2!$A:$SI,MATCH($R$2&amp;"_"&amp;$C35,データシート2!$A$1:$SI$1,0),0)</f>
        <v>0</v>
      </c>
      <c r="Y35" s="948">
        <f>VLOOKUP($D$3&amp;"_"&amp;Y$3,データシート2!$A:$SI,MATCH($R$2&amp;"_"&amp;$C35,データシート2!$A$1:$SI$1,0),0)</f>
        <v>0</v>
      </c>
      <c r="Z35" s="948">
        <f>VLOOKUP($D$3&amp;"_"&amp;Z$3,データシート2!$A:$SI,MATCH($R$2&amp;"_"&amp;$C35,データシート2!$A$1:$SI$1,0),0)</f>
        <v>0</v>
      </c>
      <c r="AA35" s="948">
        <f>VLOOKUP($D$3&amp;"_"&amp;AA$3,データシート2!$A:$SI,MATCH($R$2&amp;"_"&amp;$C35,データシート2!$A$1:$SI$1,0),0)</f>
        <v>0</v>
      </c>
      <c r="AB35" s="949">
        <f>VLOOKUP($D$3&amp;"_"&amp;AB$3,データシート2!$A:$SI,MATCH($R$2&amp;"_"&amp;$C35,データシート2!$A$1:$SI$1,0),0)</f>
        <v>0</v>
      </c>
    </row>
    <row r="36" spans="2:29" s="756" customFormat="1" ht="16.5" customHeight="1">
      <c r="B36" s="782"/>
      <c r="C36" s="785"/>
      <c r="D36" s="786"/>
      <c r="E36" s="787">
        <v>1711</v>
      </c>
      <c r="F36" s="788" t="s">
        <v>549</v>
      </c>
      <c r="G36" s="977">
        <f>VLOOKUP($D$3&amp;"_"&amp;G$3,データシート2!$A:$SI,MATCH($G$2&amp;"_"&amp;$E36,データシート2!$A$1:$SI$1,0),0)</f>
        <v>0</v>
      </c>
      <c r="H36" s="978">
        <f>VLOOKUP($D$3&amp;"_"&amp;H$3,データシート2!$A:$SI,MATCH($G$2&amp;"_"&amp;$E36,データシート2!$A$1:$SI$1,0),0)</f>
        <v>0</v>
      </c>
      <c r="I36" s="978">
        <f>VLOOKUP($D$3&amp;"_"&amp;I$3,データシート2!$A:$SI,MATCH($G$2&amp;"_"&amp;$E36,データシート2!$A$1:$SI$1,0),0)</f>
        <v>0</v>
      </c>
      <c r="J36" s="978">
        <f>VLOOKUP($D$3&amp;"_"&amp;J$3,データシート2!$A:$SI,MATCH($G$2&amp;"_"&amp;$E36,データシート2!$A$1:$SI$1,0),0)</f>
        <v>0</v>
      </c>
      <c r="K36" s="979">
        <f>VLOOKUP($D$3&amp;"_"&amp;K$3,データシート2!$A:$SI,MATCH($G$2&amp;"_"&amp;$E36,データシート2!$A$1:$SI$1,0),0)</f>
        <v>0</v>
      </c>
      <c r="L36" s="979">
        <f>VLOOKUP($D$3&amp;"_"&amp;L$3,データシート2!$A:$SI,MATCH($G$2&amp;"_"&amp;$E36,データシート2!$A$1:$SI$1,0),0)</f>
        <v>0</v>
      </c>
      <c r="M36" s="979">
        <f>VLOOKUP($D$3&amp;"_"&amp;M$3,データシート2!$A:$SI,MATCH($G$2&amp;"_"&amp;$E36,データシート2!$A$1:$SI$1,0),0)</f>
        <v>0</v>
      </c>
      <c r="N36" s="979">
        <f>VLOOKUP($D$3&amp;"_"&amp;N$3,データシート2!$A:$SI,MATCH($G$2&amp;"_"&amp;$E36,データシート2!$A$1:$SI$1,0),0)</f>
        <v>0</v>
      </c>
      <c r="O36" s="979">
        <f>VLOOKUP($D$3&amp;"_"&amp;O$3,データシート2!$A:$SI,MATCH($G$2&amp;"_"&amp;$E36,データシート2!$A$1:$SI$1,0),0)</f>
        <v>0</v>
      </c>
      <c r="P36" s="979">
        <f>VLOOKUP($D$3&amp;"_"&amp;P$3,データシート2!$A:$SI,MATCH($G$2&amp;"_"&amp;$E36,データシート2!$A$1:$SI$1,0),0)</f>
        <v>0</v>
      </c>
      <c r="Q36" s="980">
        <f>VLOOKUP($D$3&amp;"_"&amp;Q$3,データシート2!$A:$SI,MATCH($G$2&amp;"_"&amp;$E36,データシート2!$A$1:$SI$1,0),0)</f>
        <v>0</v>
      </c>
      <c r="R36" s="981">
        <f>VLOOKUP($D$3&amp;"_"&amp;R$3,データシート2!$A:$SI,MATCH($R$2&amp;"_"&amp;$E36,データシート2!$A$1:$SI$1,0),0)</f>
        <v>0</v>
      </c>
      <c r="S36" s="982">
        <f>VLOOKUP($D$3&amp;"_"&amp;S$3,データシート2!$A:$SI,MATCH($R$2&amp;"_"&amp;$E36,データシート2!$A$1:$SI$1,0),0)</f>
        <v>0</v>
      </c>
      <c r="T36" s="982">
        <f>VLOOKUP($D$3&amp;"_"&amp;T$3,データシート2!$A:$SI,MATCH($R$2&amp;"_"&amp;$E36,データシート2!$A$1:$SI$1,0),0)</f>
        <v>0</v>
      </c>
      <c r="U36" s="982">
        <f>VLOOKUP($D$3&amp;"_"&amp;U$3,データシート2!$A:$SI,MATCH($R$2&amp;"_"&amp;$E36,データシート2!$A$1:$SI$1,0),0)</f>
        <v>0</v>
      </c>
      <c r="V36" s="982">
        <f>VLOOKUP($D$3&amp;"_"&amp;V$3,データシート2!$A:$SI,MATCH($R$2&amp;"_"&amp;$E36,データシート2!$A$1:$SI$1,0),0)</f>
        <v>0</v>
      </c>
      <c r="W36" s="982">
        <f>VLOOKUP($D$3&amp;"_"&amp;W$3,データシート2!$A:$SI,MATCH($R$2&amp;"_"&amp;$E36,データシート2!$A$1:$SI$1,0),0)</f>
        <v>0</v>
      </c>
      <c r="X36" s="982">
        <f>VLOOKUP($D$3&amp;"_"&amp;X$3,データシート2!$A:$SI,MATCH($R$2&amp;"_"&amp;$E36,データシート2!$A$1:$SI$1,0),0)</f>
        <v>0</v>
      </c>
      <c r="Y36" s="982">
        <f>VLOOKUP($D$3&amp;"_"&amp;Y$3,データシート2!$A:$SI,MATCH($R$2&amp;"_"&amp;$E36,データシート2!$A$1:$SI$1,0),0)</f>
        <v>0</v>
      </c>
      <c r="Z36" s="982">
        <f>VLOOKUP($D$3&amp;"_"&amp;Z$3,データシート2!$A:$SI,MATCH($R$2&amp;"_"&amp;$E36,データシート2!$A$1:$SI$1,0),0)</f>
        <v>0</v>
      </c>
      <c r="AA36" s="982">
        <f>VLOOKUP($D$3&amp;"_"&amp;AA$3,データシート2!$A:$SI,MATCH($R$2&amp;"_"&amp;$E36,データシート2!$A$1:$SI$1,0),0)</f>
        <v>0</v>
      </c>
      <c r="AB36" s="983">
        <f>VLOOKUP($D$3&amp;"_"&amp;AB$3,データシート2!$A:$SI,MATCH($R$2&amp;"_"&amp;$E36,データシート2!$A$1:$SI$1,0),0)</f>
        <v>0</v>
      </c>
      <c r="AC36" s="789"/>
    </row>
    <row r="37" spans="2:29" s="756" customFormat="1" ht="16.5" customHeight="1">
      <c r="B37" s="782"/>
      <c r="C37" s="790"/>
      <c r="D37" s="791"/>
      <c r="E37" s="787">
        <v>1731</v>
      </c>
      <c r="F37" s="788" t="s">
        <v>352</v>
      </c>
      <c r="G37" s="977">
        <f>VLOOKUP($D$3&amp;"_"&amp;G$3,データシート2!$A:$SI,MATCH($G$2&amp;"_"&amp;$E37,データシート2!$A$1:$SI$1,0),0)</f>
        <v>0</v>
      </c>
      <c r="H37" s="978">
        <f>VLOOKUP($D$3&amp;"_"&amp;H$3,データシート2!$A:$SI,MATCH($G$2&amp;"_"&amp;$E37,データシート2!$A$1:$SI$1,0),0)</f>
        <v>0</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0</v>
      </c>
      <c r="S37" s="982">
        <f>VLOOKUP($D$3&amp;"_"&amp;S$3,データシート2!$A:$SI,MATCH($R$2&amp;"_"&amp;$E37,データシート2!$A$1:$SI$1,0),0)</f>
        <v>0</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15</v>
      </c>
      <c r="H38" s="777">
        <f>VLOOKUP($D$3&amp;"_"&amp;H$3,データシート2!$A:$SI,MATCH($G$2&amp;"_"&amp;$C38,データシート2!$A$1:$SI$1,0),0)</f>
        <v>14</v>
      </c>
      <c r="I38" s="777">
        <f>VLOOKUP($D$3&amp;"_"&amp;I$3,データシート2!$A:$SI,MATCH($G$2&amp;"_"&amp;$C38,データシート2!$A$1:$SI$1,0),0)</f>
        <v>13</v>
      </c>
      <c r="J38" s="777">
        <f>VLOOKUP($D$3&amp;"_"&amp;J$3,データシート2!$A:$SI,MATCH($G$2&amp;"_"&amp;$C38,データシート2!$A$1:$SI$1,0),0)</f>
        <v>13</v>
      </c>
      <c r="K38" s="778">
        <f>VLOOKUP($D$3&amp;"_"&amp;K$3,データシート2!$A:$SI,MATCH($G$2&amp;"_"&amp;$C38,データシート2!$A$1:$SI$1,0),0)</f>
        <v>15</v>
      </c>
      <c r="L38" s="778">
        <f>VLOOKUP($D$3&amp;"_"&amp;L$3,データシート2!$A:$SI,MATCH($G$2&amp;"_"&amp;$C38,データシート2!$A$1:$SI$1,0),0)</f>
        <v>12</v>
      </c>
      <c r="M38" s="778">
        <f>VLOOKUP($D$3&amp;"_"&amp;M$3,データシート2!$A:$SI,MATCH($G$2&amp;"_"&amp;$C38,データシート2!$A$1:$SI$1,0),0)</f>
        <v>17</v>
      </c>
      <c r="N38" s="778">
        <f>VLOOKUP($D$3&amp;"_"&amp;N$3,データシート2!$A:$SI,MATCH($G$2&amp;"_"&amp;$C38,データシート2!$A$1:$SI$1,0),0)</f>
        <v>17</v>
      </c>
      <c r="O38" s="778">
        <f>VLOOKUP($D$3&amp;"_"&amp;O$3,データシート2!$A:$SI,MATCH($G$2&amp;"_"&amp;$C38,データシート2!$A$1:$SI$1,0),0)</f>
        <v>17</v>
      </c>
      <c r="P38" s="778">
        <f>VLOOKUP($D$3&amp;"_"&amp;P$3,データシート2!$A:$SI,MATCH($G$2&amp;"_"&amp;$C38,データシート2!$A$1:$SI$1,0),0)</f>
        <v>17</v>
      </c>
      <c r="Q38" s="779">
        <f>VLOOKUP($D$3&amp;"_"&amp;Q$3,データシート2!$A:$SI,MATCH($G$2&amp;"_"&amp;$C38,データシート2!$A$1:$SI$1,0),0)</f>
        <v>18</v>
      </c>
      <c r="R38" s="947">
        <f>VLOOKUP($D$3&amp;"_"&amp;R$3,データシート2!$A:$SI,MATCH($R$2&amp;"_"&amp;$C38,データシート2!$A$1:$SI$1,0),0)</f>
        <v>79.459999999999994</v>
      </c>
      <c r="S38" s="948">
        <f>VLOOKUP($D$3&amp;"_"&amp;S$3,データシート2!$A:$SI,MATCH($R$2&amp;"_"&amp;$C38,データシート2!$A$1:$SI$1,0),0)</f>
        <v>85.332999999999998</v>
      </c>
      <c r="T38" s="948">
        <f>VLOOKUP($D$3&amp;"_"&amp;T$3,データシート2!$A:$SI,MATCH($R$2&amp;"_"&amp;$C38,データシート2!$A$1:$SI$1,0),0)</f>
        <v>92.766000000000005</v>
      </c>
      <c r="U38" s="948">
        <f>VLOOKUP($D$3&amp;"_"&amp;U$3,データシート2!$A:$SI,MATCH($R$2&amp;"_"&amp;$C38,データシート2!$A$1:$SI$1,0),0)</f>
        <v>92.581999999999994</v>
      </c>
      <c r="V38" s="948">
        <f>VLOOKUP($D$3&amp;"_"&amp;V$3,データシート2!$A:$SI,MATCH($R$2&amp;"_"&amp;$C38,データシート2!$A$1:$SI$1,0),0)</f>
        <v>135.04499999999999</v>
      </c>
      <c r="W38" s="948">
        <f>VLOOKUP($D$3&amp;"_"&amp;W$3,データシート2!$A:$SI,MATCH($R$2&amp;"_"&amp;$C38,データシート2!$A$1:$SI$1,0),0)</f>
        <v>85.039000000000001</v>
      </c>
      <c r="X38" s="948">
        <f>VLOOKUP($D$3&amp;"_"&amp;X$3,データシート2!$A:$SI,MATCH($R$2&amp;"_"&amp;$C38,データシート2!$A$1:$SI$1,0),0)</f>
        <v>138.04300000000001</v>
      </c>
      <c r="Y38" s="948">
        <f>VLOOKUP($D$3&amp;"_"&amp;Y$3,データシート2!$A:$SI,MATCH($R$2&amp;"_"&amp;$C38,データシート2!$A$1:$SI$1,0),0)</f>
        <v>136.542</v>
      </c>
      <c r="Z38" s="948">
        <f>VLOOKUP($D$3&amp;"_"&amp;Z$3,データシート2!$A:$SI,MATCH($R$2&amp;"_"&amp;$C38,データシート2!$A$1:$SI$1,0),0)</f>
        <v>129.26400000000001</v>
      </c>
      <c r="AA38" s="948">
        <f>VLOOKUP($D$3&amp;"_"&amp;AA$3,データシート2!$A:$SI,MATCH($R$2&amp;"_"&amp;$C38,データシート2!$A$1:$SI$1,0),0)</f>
        <v>121.34</v>
      </c>
      <c r="AB38" s="949">
        <f>VLOOKUP($D$3&amp;"_"&amp;AB$3,データシート2!$A:$SI,MATCH($R$2&amp;"_"&amp;$C38,データシート2!$A$1:$SI$1,0),0)</f>
        <v>115.169</v>
      </c>
    </row>
    <row r="39" spans="2:29" s="756" customFormat="1" ht="16.5" customHeight="1">
      <c r="B39" s="748"/>
      <c r="C39" s="773">
        <v>19</v>
      </c>
      <c r="D39" s="774" t="s">
        <v>551</v>
      </c>
      <c r="E39" s="880"/>
      <c r="F39" s="775"/>
      <c r="G39" s="776">
        <f>VLOOKUP($D$3&amp;"_"&amp;G$3,データシート2!$A:$SI,MATCH($G$2&amp;"_"&amp;$C39,データシート2!$A$1:$SI$1,0),0)</f>
        <v>8</v>
      </c>
      <c r="H39" s="777">
        <f>VLOOKUP($D$3&amp;"_"&amp;H$3,データシート2!$A:$SI,MATCH($G$2&amp;"_"&amp;$C39,データシート2!$A$1:$SI$1,0),0)</f>
        <v>7</v>
      </c>
      <c r="I39" s="777">
        <f>VLOOKUP($D$3&amp;"_"&amp;I$3,データシート2!$A:$SI,MATCH($G$2&amp;"_"&amp;$C39,データシート2!$A$1:$SI$1,0),0)</f>
        <v>7</v>
      </c>
      <c r="J39" s="777">
        <f>VLOOKUP($D$3&amp;"_"&amp;J$3,データシート2!$A:$SI,MATCH($G$2&amp;"_"&amp;$C39,データシート2!$A$1:$SI$1,0),0)</f>
        <v>8</v>
      </c>
      <c r="K39" s="778">
        <f>VLOOKUP($D$3&amp;"_"&amp;K$3,データシート2!$A:$SI,MATCH($G$2&amp;"_"&amp;$C39,データシート2!$A$1:$SI$1,0),0)</f>
        <v>9</v>
      </c>
      <c r="L39" s="778">
        <f>VLOOKUP($D$3&amp;"_"&amp;L$3,データシート2!$A:$SI,MATCH($G$2&amp;"_"&amp;$C39,データシート2!$A$1:$SI$1,0),0)</f>
        <v>9</v>
      </c>
      <c r="M39" s="778">
        <f>VLOOKUP($D$3&amp;"_"&amp;M$3,データシート2!$A:$SI,MATCH($G$2&amp;"_"&amp;$C39,データシート2!$A$1:$SI$1,0),0)</f>
        <v>10</v>
      </c>
      <c r="N39" s="778">
        <f>VLOOKUP($D$3&amp;"_"&amp;N$3,データシート2!$A:$SI,MATCH($G$2&amp;"_"&amp;$C39,データシート2!$A$1:$SI$1,0),0)</f>
        <v>10</v>
      </c>
      <c r="O39" s="778">
        <f>VLOOKUP($D$3&amp;"_"&amp;O$3,データシート2!$A:$SI,MATCH($G$2&amp;"_"&amp;$C39,データシート2!$A$1:$SI$1,0),0)</f>
        <v>11</v>
      </c>
      <c r="P39" s="778">
        <f>VLOOKUP($D$3&amp;"_"&amp;P$3,データシート2!$A:$SI,MATCH($G$2&amp;"_"&amp;$C39,データシート2!$A$1:$SI$1,0),0)</f>
        <v>11</v>
      </c>
      <c r="Q39" s="779">
        <f>VLOOKUP($D$3&amp;"_"&amp;Q$3,データシート2!$A:$SI,MATCH($G$2&amp;"_"&amp;$C39,データシート2!$A$1:$SI$1,0),0)</f>
        <v>11</v>
      </c>
      <c r="R39" s="947">
        <f>VLOOKUP($D$3&amp;"_"&amp;R$3,データシート2!$A:$SI,MATCH($R$2&amp;"_"&amp;$C39,データシート2!$A$1:$SI$1,0),0)</f>
        <v>150.202</v>
      </c>
      <c r="S39" s="948">
        <f>VLOOKUP($D$3&amp;"_"&amp;S$3,データシート2!$A:$SI,MATCH($R$2&amp;"_"&amp;$C39,データシート2!$A$1:$SI$1,0),0)</f>
        <v>169.56</v>
      </c>
      <c r="T39" s="948">
        <f>VLOOKUP($D$3&amp;"_"&amp;T$3,データシート2!$A:$SI,MATCH($R$2&amp;"_"&amp;$C39,データシート2!$A$1:$SI$1,0),0)</f>
        <v>182.87200000000001</v>
      </c>
      <c r="U39" s="948">
        <f>VLOOKUP($D$3&amp;"_"&amp;U$3,データシート2!$A:$SI,MATCH($R$2&amp;"_"&amp;$C39,データシート2!$A$1:$SI$1,0),0)</f>
        <v>186.15100000000001</v>
      </c>
      <c r="V39" s="948">
        <f>VLOOKUP($D$3&amp;"_"&amp;V$3,データシート2!$A:$SI,MATCH($R$2&amp;"_"&amp;$C39,データシート2!$A$1:$SI$1,0),0)</f>
        <v>167.75299999999999</v>
      </c>
      <c r="W39" s="948">
        <f>VLOOKUP($D$3&amp;"_"&amp;W$3,データシート2!$A:$SI,MATCH($R$2&amp;"_"&amp;$C39,データシート2!$A$1:$SI$1,0),0)</f>
        <v>179.31100000000001</v>
      </c>
      <c r="X39" s="948">
        <f>VLOOKUP($D$3&amp;"_"&amp;X$3,データシート2!$A:$SI,MATCH($R$2&amp;"_"&amp;$C39,データシート2!$A$1:$SI$1,0),0)</f>
        <v>180.75299999999999</v>
      </c>
      <c r="Y39" s="948">
        <f>VLOOKUP($D$3&amp;"_"&amp;Y$3,データシート2!$A:$SI,MATCH($R$2&amp;"_"&amp;$C39,データシート2!$A$1:$SI$1,0),0)</f>
        <v>167.27799999999999</v>
      </c>
      <c r="Z39" s="948">
        <f>VLOOKUP($D$3&amp;"_"&amp;Z$3,データシート2!$A:$SI,MATCH($R$2&amp;"_"&amp;$C39,データシート2!$A$1:$SI$1,0),0)</f>
        <v>171.38399999999999</v>
      </c>
      <c r="AA39" s="948">
        <f>VLOOKUP($D$3&amp;"_"&amp;AA$3,データシート2!$A:$SI,MATCH($R$2&amp;"_"&amp;$C39,データシート2!$A$1:$SI$1,0),0)</f>
        <v>165.79499999999999</v>
      </c>
      <c r="AB39" s="949">
        <f>VLOOKUP($D$3&amp;"_"&amp;AB$3,データシート2!$A:$SI,MATCH($R$2&amp;"_"&amp;$C39,データシート2!$A$1:$SI$1,0),0)</f>
        <v>168.86799999999999</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19</v>
      </c>
      <c r="H41" s="777">
        <f>VLOOKUP($D$3&amp;"_"&amp;H$3,データシート2!$A:$SI,MATCH($G$2&amp;"_"&amp;$C41,データシート2!$A$1:$SI$1,0),0)</f>
        <v>19</v>
      </c>
      <c r="I41" s="777">
        <f>VLOOKUP($D$3&amp;"_"&amp;I$3,データシート2!$A:$SI,MATCH($G$2&amp;"_"&amp;$C41,データシート2!$A$1:$SI$1,0),0)</f>
        <v>19</v>
      </c>
      <c r="J41" s="777">
        <f>VLOOKUP($D$3&amp;"_"&amp;J$3,データシート2!$A:$SI,MATCH($G$2&amp;"_"&amp;$C41,データシート2!$A$1:$SI$1,0),0)</f>
        <v>19</v>
      </c>
      <c r="K41" s="778">
        <f>VLOOKUP($D$3&amp;"_"&amp;K$3,データシート2!$A:$SI,MATCH($G$2&amp;"_"&amp;$C41,データシート2!$A$1:$SI$1,0),0)</f>
        <v>20</v>
      </c>
      <c r="L41" s="778">
        <f>VLOOKUP($D$3&amp;"_"&amp;L$3,データシート2!$A:$SI,MATCH($G$2&amp;"_"&amp;$C41,データシート2!$A$1:$SI$1,0),0)</f>
        <v>20</v>
      </c>
      <c r="M41" s="778">
        <f>VLOOKUP($D$3&amp;"_"&amp;M$3,データシート2!$A:$SI,MATCH($G$2&amp;"_"&amp;$C41,データシート2!$A$1:$SI$1,0),0)</f>
        <v>20</v>
      </c>
      <c r="N41" s="778">
        <f>VLOOKUP($D$3&amp;"_"&amp;N$3,データシート2!$A:$SI,MATCH($G$2&amp;"_"&amp;$C41,データシート2!$A$1:$SI$1,0),0)</f>
        <v>22</v>
      </c>
      <c r="O41" s="778">
        <f>VLOOKUP($D$3&amp;"_"&amp;O$3,データシート2!$A:$SI,MATCH($G$2&amp;"_"&amp;$C41,データシート2!$A$1:$SI$1,0),0)</f>
        <v>20</v>
      </c>
      <c r="P41" s="778">
        <f>VLOOKUP($D$3&amp;"_"&amp;P$3,データシート2!$A:$SI,MATCH($G$2&amp;"_"&amp;$C41,データシート2!$A$1:$SI$1,0),0)</f>
        <v>21</v>
      </c>
      <c r="Q41" s="779">
        <f>VLOOKUP($D$3&amp;"_"&amp;Q$3,データシート2!$A:$SI,MATCH($G$2&amp;"_"&amp;$C41,データシート2!$A$1:$SI$1,0),0)</f>
        <v>21</v>
      </c>
      <c r="R41" s="947">
        <f>VLOOKUP($D$3&amp;"_"&amp;R$3,データシート2!$A:$SI,MATCH($R$2&amp;"_"&amp;$C41,データシート2!$A$1:$SI$1,0),0)</f>
        <v>401.13799999999998</v>
      </c>
      <c r="S41" s="948">
        <f>VLOOKUP($D$3&amp;"_"&amp;S$3,データシート2!$A:$SI,MATCH($R$2&amp;"_"&amp;$C41,データシート2!$A$1:$SI$1,0),0)</f>
        <v>416.90600000000001</v>
      </c>
      <c r="T41" s="948">
        <f>VLOOKUP($D$3&amp;"_"&amp;T$3,データシート2!$A:$SI,MATCH($R$2&amp;"_"&amp;$C41,データシート2!$A$1:$SI$1,0),0)</f>
        <v>430.649</v>
      </c>
      <c r="U41" s="948">
        <f>VLOOKUP($D$3&amp;"_"&amp;U$3,データシート2!$A:$SI,MATCH($R$2&amp;"_"&amp;$C41,データシート2!$A$1:$SI$1,0),0)</f>
        <v>418.09300000000002</v>
      </c>
      <c r="V41" s="948">
        <f>VLOOKUP($D$3&amp;"_"&amp;V$3,データシート2!$A:$SI,MATCH($R$2&amp;"_"&amp;$C41,データシート2!$A$1:$SI$1,0),0)</f>
        <v>393.03699999999998</v>
      </c>
      <c r="W41" s="948">
        <f>VLOOKUP($D$3&amp;"_"&amp;W$3,データシート2!$A:$SI,MATCH($R$2&amp;"_"&amp;$C41,データシート2!$A$1:$SI$1,0),0)</f>
        <v>396.64499999999998</v>
      </c>
      <c r="X41" s="948">
        <f>VLOOKUP($D$3&amp;"_"&amp;X$3,データシート2!$A:$SI,MATCH($R$2&amp;"_"&amp;$C41,データシート2!$A$1:$SI$1,0),0)</f>
        <v>402.892</v>
      </c>
      <c r="Y41" s="948">
        <f>VLOOKUP($D$3&amp;"_"&amp;Y$3,データシート2!$A:$SI,MATCH($R$2&amp;"_"&amp;$C41,データシート2!$A$1:$SI$1,0),0)</f>
        <v>417.21100000000001</v>
      </c>
      <c r="Z41" s="948">
        <f>VLOOKUP($D$3&amp;"_"&amp;Z$3,データシート2!$A:$SI,MATCH($R$2&amp;"_"&amp;$C41,データシート2!$A$1:$SI$1,0),0)</f>
        <v>398.39600000000002</v>
      </c>
      <c r="AA41" s="948">
        <f>VLOOKUP($D$3&amp;"_"&amp;AA$3,データシート2!$A:$SI,MATCH($R$2&amp;"_"&amp;$C41,データシート2!$A$1:$SI$1,0),0)</f>
        <v>412.49700000000001</v>
      </c>
      <c r="AB41" s="949">
        <f>VLOOKUP($D$3&amp;"_"&amp;AB$3,データシート2!$A:$SI,MATCH($R$2&amp;"_"&amp;$C41,データシート2!$A$1:$SI$1,0),0)</f>
        <v>411.24</v>
      </c>
    </row>
    <row r="42" spans="2:29" s="756" customFormat="1" ht="16.5" customHeight="1">
      <c r="B42" s="748"/>
      <c r="C42" s="773">
        <v>22</v>
      </c>
      <c r="D42" s="774" t="s">
        <v>554</v>
      </c>
      <c r="E42" s="773"/>
      <c r="F42" s="775"/>
      <c r="G42" s="776">
        <f>VLOOKUP($D$3&amp;"_"&amp;G$3,データシート2!$A:$SI,MATCH($G$2&amp;"_"&amp;$C42,データシート2!$A$1:$SI$1,0),0)</f>
        <v>7</v>
      </c>
      <c r="H42" s="777">
        <f>VLOOKUP($D$3&amp;"_"&amp;H$3,データシート2!$A:$SI,MATCH($G$2&amp;"_"&amp;$C42,データシート2!$A$1:$SI$1,0),0)</f>
        <v>7</v>
      </c>
      <c r="I42" s="777">
        <f>VLOOKUP($D$3&amp;"_"&amp;I$3,データシート2!$A:$SI,MATCH($G$2&amp;"_"&amp;$C42,データシート2!$A$1:$SI$1,0),0)</f>
        <v>7</v>
      </c>
      <c r="J42" s="777">
        <f>VLOOKUP($D$3&amp;"_"&amp;J$3,データシート2!$A:$SI,MATCH($G$2&amp;"_"&amp;$C42,データシート2!$A$1:$SI$1,0),0)</f>
        <v>8</v>
      </c>
      <c r="K42" s="778">
        <f>VLOOKUP($D$3&amp;"_"&amp;K$3,データシート2!$A:$SI,MATCH($G$2&amp;"_"&amp;$C42,データシート2!$A$1:$SI$1,0),0)</f>
        <v>8</v>
      </c>
      <c r="L42" s="778">
        <f>VLOOKUP($D$3&amp;"_"&amp;L$3,データシート2!$A:$SI,MATCH($G$2&amp;"_"&amp;$C42,データシート2!$A$1:$SI$1,0),0)</f>
        <v>8</v>
      </c>
      <c r="M42" s="778">
        <f>VLOOKUP($D$3&amp;"_"&amp;M$3,データシート2!$A:$SI,MATCH($G$2&amp;"_"&amp;$C42,データシート2!$A$1:$SI$1,0),0)</f>
        <v>8</v>
      </c>
      <c r="N42" s="778">
        <f>VLOOKUP($D$3&amp;"_"&amp;N$3,データシート2!$A:$SI,MATCH($G$2&amp;"_"&amp;$C42,データシート2!$A$1:$SI$1,0),0)</f>
        <v>8</v>
      </c>
      <c r="O42" s="778">
        <f>VLOOKUP($D$3&amp;"_"&amp;O$3,データシート2!$A:$SI,MATCH($G$2&amp;"_"&amp;$C42,データシート2!$A$1:$SI$1,0),0)</f>
        <v>8</v>
      </c>
      <c r="P42" s="778">
        <f>VLOOKUP($D$3&amp;"_"&amp;P$3,データシート2!$A:$SI,MATCH($G$2&amp;"_"&amp;$C42,データシート2!$A$1:$SI$1,0),0)</f>
        <v>8</v>
      </c>
      <c r="Q42" s="779">
        <f>VLOOKUP($D$3&amp;"_"&amp;Q$3,データシート2!$A:$SI,MATCH($G$2&amp;"_"&amp;$C42,データシート2!$A$1:$SI$1,0),0)</f>
        <v>7</v>
      </c>
      <c r="R42" s="947">
        <f>VLOOKUP($D$3&amp;"_"&amp;R$3,データシート2!$A:$SI,MATCH($R$2&amp;"_"&amp;$C42,データシート2!$A$1:$SI$1,0),0)</f>
        <v>106.515</v>
      </c>
      <c r="S42" s="948">
        <f>VLOOKUP($D$3&amp;"_"&amp;S$3,データシート2!$A:$SI,MATCH($R$2&amp;"_"&amp;$C42,データシート2!$A$1:$SI$1,0),0)</f>
        <v>120.75</v>
      </c>
      <c r="T42" s="948">
        <f>VLOOKUP($D$3&amp;"_"&amp;T$3,データシート2!$A:$SI,MATCH($R$2&amp;"_"&amp;$C42,データシート2!$A$1:$SI$1,0),0)</f>
        <v>127.52800000000001</v>
      </c>
      <c r="U42" s="948">
        <f>VLOOKUP($D$3&amp;"_"&amp;U$3,データシート2!$A:$SI,MATCH($R$2&amp;"_"&amp;$C42,データシート2!$A$1:$SI$1,0),0)</f>
        <v>166.51599999999999</v>
      </c>
      <c r="V42" s="948">
        <f>VLOOKUP($D$3&amp;"_"&amp;V$3,データシート2!$A:$SI,MATCH($R$2&amp;"_"&amp;$C42,データシート2!$A$1:$SI$1,0),0)</f>
        <v>155.71600000000001</v>
      </c>
      <c r="W42" s="948">
        <f>VLOOKUP($D$3&amp;"_"&amp;W$3,データシート2!$A:$SI,MATCH($R$2&amp;"_"&amp;$C42,データシート2!$A$1:$SI$1,0),0)</f>
        <v>144.214</v>
      </c>
      <c r="X42" s="948">
        <f>VLOOKUP($D$3&amp;"_"&amp;X$3,データシート2!$A:$SI,MATCH($R$2&amp;"_"&amp;$C42,データシート2!$A$1:$SI$1,0),0)</f>
        <v>153.839</v>
      </c>
      <c r="Y42" s="948">
        <f>VLOOKUP($D$3&amp;"_"&amp;Y$3,データシート2!$A:$SI,MATCH($R$2&amp;"_"&amp;$C42,データシート2!$A$1:$SI$1,0),0)</f>
        <v>154.114</v>
      </c>
      <c r="Z42" s="948">
        <f>VLOOKUP($D$3&amp;"_"&amp;Z$3,データシート2!$A:$SI,MATCH($R$2&amp;"_"&amp;$C42,データシート2!$A$1:$SI$1,0),0)</f>
        <v>148.851</v>
      </c>
      <c r="AA42" s="948">
        <f>VLOOKUP($D$3&amp;"_"&amp;AA$3,データシート2!$A:$SI,MATCH($R$2&amp;"_"&amp;$C42,データシート2!$A$1:$SI$1,0),0)</f>
        <v>125.68600000000001</v>
      </c>
      <c r="AB42" s="949">
        <f>VLOOKUP($D$3&amp;"_"&amp;AB$3,データシート2!$A:$SI,MATCH($R$2&amp;"_"&amp;$C42,データシート2!$A$1:$SI$1,0),0)</f>
        <v>85.710999999999999</v>
      </c>
    </row>
    <row r="43" spans="2:29" s="756" customFormat="1" ht="16.5" customHeight="1">
      <c r="B43" s="748"/>
      <c r="C43" s="773">
        <v>23</v>
      </c>
      <c r="D43" s="774" t="s">
        <v>555</v>
      </c>
      <c r="E43" s="773"/>
      <c r="F43" s="775"/>
      <c r="G43" s="776">
        <f>VLOOKUP($D$3&amp;"_"&amp;G$3,データシート2!$A:$SI,MATCH($G$2&amp;"_"&amp;$C43,データシート2!$A$1:$SI$1,0),0)</f>
        <v>12</v>
      </c>
      <c r="H43" s="777">
        <f>VLOOKUP($D$3&amp;"_"&amp;H$3,データシート2!$A:$SI,MATCH($G$2&amp;"_"&amp;$C43,データシート2!$A$1:$SI$1,0),0)</f>
        <v>12</v>
      </c>
      <c r="I43" s="777">
        <f>VLOOKUP($D$3&amp;"_"&amp;I$3,データシート2!$A:$SI,MATCH($G$2&amp;"_"&amp;$C43,データシート2!$A$1:$SI$1,0),0)</f>
        <v>13</v>
      </c>
      <c r="J43" s="777">
        <f>VLOOKUP($D$3&amp;"_"&amp;J$3,データシート2!$A:$SI,MATCH($G$2&amp;"_"&amp;$C43,データシート2!$A$1:$SI$1,0),0)</f>
        <v>13</v>
      </c>
      <c r="K43" s="778">
        <f>VLOOKUP($D$3&amp;"_"&amp;K$3,データシート2!$A:$SI,MATCH($G$2&amp;"_"&amp;$C43,データシート2!$A$1:$SI$1,0),0)</f>
        <v>13</v>
      </c>
      <c r="L43" s="778">
        <f>VLOOKUP($D$3&amp;"_"&amp;L$3,データシート2!$A:$SI,MATCH($G$2&amp;"_"&amp;$C43,データシート2!$A$1:$SI$1,0),0)</f>
        <v>13</v>
      </c>
      <c r="M43" s="778">
        <f>VLOOKUP($D$3&amp;"_"&amp;M$3,データシート2!$A:$SI,MATCH($G$2&amp;"_"&amp;$C43,データシート2!$A$1:$SI$1,0),0)</f>
        <v>12</v>
      </c>
      <c r="N43" s="778">
        <f>VLOOKUP($D$3&amp;"_"&amp;N$3,データシート2!$A:$SI,MATCH($G$2&amp;"_"&amp;$C43,データシート2!$A$1:$SI$1,0),0)</f>
        <v>11</v>
      </c>
      <c r="O43" s="778">
        <f>VLOOKUP($D$3&amp;"_"&amp;O$3,データシート2!$A:$SI,MATCH($G$2&amp;"_"&amp;$C43,データシート2!$A$1:$SI$1,0),0)</f>
        <v>11</v>
      </c>
      <c r="P43" s="778">
        <f>VLOOKUP($D$3&amp;"_"&amp;P$3,データシート2!$A:$SI,MATCH($G$2&amp;"_"&amp;$C43,データシート2!$A$1:$SI$1,0),0)</f>
        <v>11</v>
      </c>
      <c r="Q43" s="779">
        <f>VLOOKUP($D$3&amp;"_"&amp;Q$3,データシート2!$A:$SI,MATCH($G$2&amp;"_"&amp;$C43,データシート2!$A$1:$SI$1,0),0)</f>
        <v>10</v>
      </c>
      <c r="R43" s="947">
        <f>VLOOKUP($D$3&amp;"_"&amp;R$3,データシート2!$A:$SI,MATCH($R$2&amp;"_"&amp;$C43,データシート2!$A$1:$SI$1,0),0)</f>
        <v>389.411</v>
      </c>
      <c r="S43" s="948">
        <f>VLOOKUP($D$3&amp;"_"&amp;S$3,データシート2!$A:$SI,MATCH($R$2&amp;"_"&amp;$C43,データシート2!$A$1:$SI$1,0),0)</f>
        <v>434.64100000000002</v>
      </c>
      <c r="T43" s="948">
        <f>VLOOKUP($D$3&amp;"_"&amp;T$3,データシート2!$A:$SI,MATCH($R$2&amp;"_"&amp;$C43,データシート2!$A$1:$SI$1,0),0)</f>
        <v>383.17500000000001</v>
      </c>
      <c r="U43" s="948">
        <f>VLOOKUP($D$3&amp;"_"&amp;U$3,データシート2!$A:$SI,MATCH($R$2&amp;"_"&amp;$C43,データシート2!$A$1:$SI$1,0),0)</f>
        <v>913.09900000000005</v>
      </c>
      <c r="V43" s="948">
        <f>VLOOKUP($D$3&amp;"_"&amp;V$3,データシート2!$A:$SI,MATCH($R$2&amp;"_"&amp;$C43,データシート2!$A$1:$SI$1,0),0)</f>
        <v>783.36199999999997</v>
      </c>
      <c r="W43" s="948">
        <f>VLOOKUP($D$3&amp;"_"&amp;W$3,データシート2!$A:$SI,MATCH($R$2&amp;"_"&amp;$C43,データシート2!$A$1:$SI$1,0),0)</f>
        <v>752.56799999999998</v>
      </c>
      <c r="X43" s="948">
        <f>VLOOKUP($D$3&amp;"_"&amp;X$3,データシート2!$A:$SI,MATCH($R$2&amp;"_"&amp;$C43,データシート2!$A$1:$SI$1,0),0)</f>
        <v>754.64</v>
      </c>
      <c r="Y43" s="948">
        <f>VLOOKUP($D$3&amp;"_"&amp;Y$3,データシート2!$A:$SI,MATCH($R$2&amp;"_"&amp;$C43,データシート2!$A$1:$SI$1,0),0)</f>
        <v>661.245</v>
      </c>
      <c r="Z43" s="948">
        <f>VLOOKUP($D$3&amp;"_"&amp;Z$3,データシート2!$A:$SI,MATCH($R$2&amp;"_"&amp;$C43,データシート2!$A$1:$SI$1,0),0)</f>
        <v>638.21699999999998</v>
      </c>
      <c r="AA43" s="948">
        <f>VLOOKUP($D$3&amp;"_"&amp;AA$3,データシート2!$A:$SI,MATCH($R$2&amp;"_"&amp;$C43,データシート2!$A$1:$SI$1,0),0)</f>
        <v>593.05499999999995</v>
      </c>
      <c r="AB43" s="949">
        <f>VLOOKUP($D$3&amp;"_"&amp;AB$3,データシート2!$A:$SI,MATCH($R$2&amp;"_"&amp;$C43,データシート2!$A$1:$SI$1,0),0)</f>
        <v>696.64</v>
      </c>
    </row>
    <row r="44" spans="2:29" s="756" customFormat="1" ht="16.5" customHeight="1">
      <c r="B44" s="748"/>
      <c r="C44" s="773">
        <v>24</v>
      </c>
      <c r="D44" s="774" t="s">
        <v>556</v>
      </c>
      <c r="E44" s="773"/>
      <c r="F44" s="775"/>
      <c r="G44" s="776">
        <f>VLOOKUP($D$3&amp;"_"&amp;G$3,データシート2!$A:$SI,MATCH($G$2&amp;"_"&amp;$C44,データシート2!$A$1:$SI$1,0),0)</f>
        <v>5</v>
      </c>
      <c r="H44" s="777">
        <f>VLOOKUP($D$3&amp;"_"&amp;H$3,データシート2!$A:$SI,MATCH($G$2&amp;"_"&amp;$C44,データシート2!$A$1:$SI$1,0),0)</f>
        <v>7</v>
      </c>
      <c r="I44" s="777">
        <f>VLOOKUP($D$3&amp;"_"&amp;I$3,データシート2!$A:$SI,MATCH($G$2&amp;"_"&amp;$C44,データシート2!$A$1:$SI$1,0),0)</f>
        <v>8</v>
      </c>
      <c r="J44" s="777">
        <f>VLOOKUP($D$3&amp;"_"&amp;J$3,データシート2!$A:$SI,MATCH($G$2&amp;"_"&amp;$C44,データシート2!$A$1:$SI$1,0),0)</f>
        <v>7</v>
      </c>
      <c r="K44" s="778">
        <f>VLOOKUP($D$3&amp;"_"&amp;K$3,データシート2!$A:$SI,MATCH($G$2&amp;"_"&amp;$C44,データシート2!$A$1:$SI$1,0),0)</f>
        <v>7</v>
      </c>
      <c r="L44" s="778">
        <f>VLOOKUP($D$3&amp;"_"&amp;L$3,データシート2!$A:$SI,MATCH($G$2&amp;"_"&amp;$C44,データシート2!$A$1:$SI$1,0),0)</f>
        <v>6</v>
      </c>
      <c r="M44" s="778">
        <f>VLOOKUP($D$3&amp;"_"&amp;M$3,データシート2!$A:$SI,MATCH($G$2&amp;"_"&amp;$C44,データシート2!$A$1:$SI$1,0),0)</f>
        <v>7</v>
      </c>
      <c r="N44" s="778">
        <f>VLOOKUP($D$3&amp;"_"&amp;N$3,データシート2!$A:$SI,MATCH($G$2&amp;"_"&amp;$C44,データシート2!$A$1:$SI$1,0),0)</f>
        <v>7</v>
      </c>
      <c r="O44" s="778">
        <f>VLOOKUP($D$3&amp;"_"&amp;O$3,データシート2!$A:$SI,MATCH($G$2&amp;"_"&amp;$C44,データシート2!$A$1:$SI$1,0),0)</f>
        <v>7</v>
      </c>
      <c r="P44" s="778">
        <f>VLOOKUP($D$3&amp;"_"&amp;P$3,データシート2!$A:$SI,MATCH($G$2&amp;"_"&amp;$C44,データシート2!$A$1:$SI$1,0),0)</f>
        <v>7</v>
      </c>
      <c r="Q44" s="779">
        <f>VLOOKUP($D$3&amp;"_"&amp;Q$3,データシート2!$A:$SI,MATCH($G$2&amp;"_"&amp;$C44,データシート2!$A$1:$SI$1,0),0)</f>
        <v>8</v>
      </c>
      <c r="R44" s="947">
        <f>VLOOKUP($D$3&amp;"_"&amp;R$3,データシート2!$A:$SI,MATCH($R$2&amp;"_"&amp;$C44,データシート2!$A$1:$SI$1,0),0)</f>
        <v>395.096</v>
      </c>
      <c r="S44" s="948">
        <f>VLOOKUP($D$3&amp;"_"&amp;S$3,データシート2!$A:$SI,MATCH($R$2&amp;"_"&amp;$C44,データシート2!$A$1:$SI$1,0),0)</f>
        <v>550.44000000000005</v>
      </c>
      <c r="T44" s="948">
        <f>VLOOKUP($D$3&amp;"_"&amp;T$3,データシート2!$A:$SI,MATCH($R$2&amp;"_"&amp;$C44,データシート2!$A$1:$SI$1,0),0)</f>
        <v>541.28499999999997</v>
      </c>
      <c r="U44" s="948">
        <f>VLOOKUP($D$3&amp;"_"&amp;U$3,データシート2!$A:$SI,MATCH($R$2&amp;"_"&amp;$C44,データシート2!$A$1:$SI$1,0),0)</f>
        <v>58.643000000000001</v>
      </c>
      <c r="V44" s="948">
        <f>VLOOKUP($D$3&amp;"_"&amp;V$3,データシート2!$A:$SI,MATCH($R$2&amp;"_"&amp;$C44,データシート2!$A$1:$SI$1,0),0)</f>
        <v>54.954999999999998</v>
      </c>
      <c r="W44" s="948">
        <f>VLOOKUP($D$3&amp;"_"&amp;W$3,データシート2!$A:$SI,MATCH($R$2&amp;"_"&amp;$C44,データシート2!$A$1:$SI$1,0),0)</f>
        <v>51.875</v>
      </c>
      <c r="X44" s="948">
        <f>VLOOKUP($D$3&amp;"_"&amp;X$3,データシート2!$A:$SI,MATCH($R$2&amp;"_"&amp;$C44,データシート2!$A$1:$SI$1,0),0)</f>
        <v>53.999000000000002</v>
      </c>
      <c r="Y44" s="948">
        <f>VLOOKUP($D$3&amp;"_"&amp;Y$3,データシート2!$A:$SI,MATCH($R$2&amp;"_"&amp;$C44,データシート2!$A$1:$SI$1,0),0)</f>
        <v>55.387999999999998</v>
      </c>
      <c r="Z44" s="948">
        <f>VLOOKUP($D$3&amp;"_"&amp;Z$3,データシート2!$A:$SI,MATCH($R$2&amp;"_"&amp;$C44,データシート2!$A$1:$SI$1,0),0)</f>
        <v>54.048000000000002</v>
      </c>
      <c r="AA44" s="948">
        <f>VLOOKUP($D$3&amp;"_"&amp;AA$3,データシート2!$A:$SI,MATCH($R$2&amp;"_"&amp;$C44,データシート2!$A$1:$SI$1,0),0)</f>
        <v>52.319000000000003</v>
      </c>
      <c r="AB44" s="949">
        <f>VLOOKUP($D$3&amp;"_"&amp;AB$3,データシート2!$A:$SI,MATCH($R$2&amp;"_"&amp;$C44,データシート2!$A$1:$SI$1,0),0)</f>
        <v>57.753999999999998</v>
      </c>
    </row>
    <row r="45" spans="2:29" s="756" customFormat="1" ht="16.5" customHeight="1">
      <c r="B45" s="748"/>
      <c r="C45" s="773">
        <v>25</v>
      </c>
      <c r="D45" s="774" t="s">
        <v>557</v>
      </c>
      <c r="E45" s="773"/>
      <c r="F45" s="775"/>
      <c r="G45" s="776">
        <f>VLOOKUP($D$3&amp;"_"&amp;G$3,データシート2!$A:$SI,MATCH($G$2&amp;"_"&amp;$C45,データシート2!$A$1:$SI$1,0),0)</f>
        <v>8</v>
      </c>
      <c r="H45" s="777">
        <f>VLOOKUP($D$3&amp;"_"&amp;H$3,データシート2!$A:$SI,MATCH($G$2&amp;"_"&amp;$C45,データシート2!$A$1:$SI$1,0),0)</f>
        <v>8</v>
      </c>
      <c r="I45" s="777">
        <f>VLOOKUP($D$3&amp;"_"&amp;I$3,データシート2!$A:$SI,MATCH($G$2&amp;"_"&amp;$C45,データシート2!$A$1:$SI$1,0),0)</f>
        <v>7</v>
      </c>
      <c r="J45" s="777">
        <f>VLOOKUP($D$3&amp;"_"&amp;J$3,データシート2!$A:$SI,MATCH($G$2&amp;"_"&amp;$C45,データシート2!$A$1:$SI$1,0),0)</f>
        <v>7</v>
      </c>
      <c r="K45" s="778">
        <f>VLOOKUP($D$3&amp;"_"&amp;K$3,データシート2!$A:$SI,MATCH($G$2&amp;"_"&amp;$C45,データシート2!$A$1:$SI$1,0),0)</f>
        <v>7</v>
      </c>
      <c r="L45" s="778">
        <f>VLOOKUP($D$3&amp;"_"&amp;L$3,データシート2!$A:$SI,MATCH($G$2&amp;"_"&amp;$C45,データシート2!$A$1:$SI$1,0),0)</f>
        <v>7</v>
      </c>
      <c r="M45" s="778">
        <f>VLOOKUP($D$3&amp;"_"&amp;M$3,データシート2!$A:$SI,MATCH($G$2&amp;"_"&amp;$C45,データシート2!$A$1:$SI$1,0),0)</f>
        <v>6</v>
      </c>
      <c r="N45" s="778">
        <f>VLOOKUP($D$3&amp;"_"&amp;N$3,データシート2!$A:$SI,MATCH($G$2&amp;"_"&amp;$C45,データシート2!$A$1:$SI$1,0),0)</f>
        <v>7</v>
      </c>
      <c r="O45" s="778">
        <f>VLOOKUP($D$3&amp;"_"&amp;O$3,データシート2!$A:$SI,MATCH($G$2&amp;"_"&amp;$C45,データシート2!$A$1:$SI$1,0),0)</f>
        <v>7</v>
      </c>
      <c r="P45" s="778">
        <f>VLOOKUP($D$3&amp;"_"&amp;P$3,データシート2!$A:$SI,MATCH($G$2&amp;"_"&amp;$C45,データシート2!$A$1:$SI$1,0),0)</f>
        <v>6</v>
      </c>
      <c r="Q45" s="779">
        <f>VLOOKUP($D$3&amp;"_"&amp;Q$3,データシート2!$A:$SI,MATCH($G$2&amp;"_"&amp;$C45,データシート2!$A$1:$SI$1,0),0)</f>
        <v>5</v>
      </c>
      <c r="R45" s="947">
        <f>VLOOKUP($D$3&amp;"_"&amp;R$3,データシート2!$A:$SI,MATCH($R$2&amp;"_"&amp;$C45,データシート2!$A$1:$SI$1,0),0)</f>
        <v>39.087000000000003</v>
      </c>
      <c r="S45" s="948">
        <f>VLOOKUP($D$3&amp;"_"&amp;S$3,データシート2!$A:$SI,MATCH($R$2&amp;"_"&amp;$C45,データシート2!$A$1:$SI$1,0),0)</f>
        <v>51.058999999999997</v>
      </c>
      <c r="T45" s="948">
        <f>VLOOKUP($D$3&amp;"_"&amp;T$3,データシート2!$A:$SI,MATCH($R$2&amp;"_"&amp;$C45,データシート2!$A$1:$SI$1,0),0)</f>
        <v>54.225000000000001</v>
      </c>
      <c r="U45" s="948">
        <f>VLOOKUP($D$3&amp;"_"&amp;U$3,データシート2!$A:$SI,MATCH($R$2&amp;"_"&amp;$C45,データシート2!$A$1:$SI$1,0),0)</f>
        <v>52.408000000000001</v>
      </c>
      <c r="V45" s="948">
        <f>VLOOKUP($D$3&amp;"_"&amp;V$3,データシート2!$A:$SI,MATCH($R$2&amp;"_"&amp;$C45,データシート2!$A$1:$SI$1,0),0)</f>
        <v>47.279000000000003</v>
      </c>
      <c r="W45" s="948">
        <f>VLOOKUP($D$3&amp;"_"&amp;W$3,データシート2!$A:$SI,MATCH($R$2&amp;"_"&amp;$C45,データシート2!$A$1:$SI$1,0),0)</f>
        <v>48.585999999999999</v>
      </c>
      <c r="X45" s="948">
        <f>VLOOKUP($D$3&amp;"_"&amp;X$3,データシート2!$A:$SI,MATCH($R$2&amp;"_"&amp;$C45,データシート2!$A$1:$SI$1,0),0)</f>
        <v>47.1</v>
      </c>
      <c r="Y45" s="948">
        <f>VLOOKUP($D$3&amp;"_"&amp;Y$3,データシート2!$A:$SI,MATCH($R$2&amp;"_"&amp;$C45,データシート2!$A$1:$SI$1,0),0)</f>
        <v>47.24</v>
      </c>
      <c r="Z45" s="948">
        <f>VLOOKUP($D$3&amp;"_"&amp;Z$3,データシート2!$A:$SI,MATCH($R$2&amp;"_"&amp;$C45,データシート2!$A$1:$SI$1,0),0)</f>
        <v>45.491999999999997</v>
      </c>
      <c r="AA45" s="948">
        <f>VLOOKUP($D$3&amp;"_"&amp;AA$3,データシート2!$A:$SI,MATCH($R$2&amp;"_"&amp;$C45,データシート2!$A$1:$SI$1,0),0)</f>
        <v>48.381999999999998</v>
      </c>
      <c r="AB45" s="949">
        <f>VLOOKUP($D$3&amp;"_"&amp;AB$3,データシート2!$A:$SI,MATCH($R$2&amp;"_"&amp;$C45,データシート2!$A$1:$SI$1,0),0)</f>
        <v>48.280999999999999</v>
      </c>
    </row>
    <row r="46" spans="2:29" s="756" customFormat="1" ht="16.5" customHeight="1">
      <c r="B46" s="748"/>
      <c r="C46" s="773">
        <v>26</v>
      </c>
      <c r="D46" s="774" t="s">
        <v>558</v>
      </c>
      <c r="E46" s="773"/>
      <c r="F46" s="775"/>
      <c r="G46" s="776">
        <f>VLOOKUP($D$3&amp;"_"&amp;G$3,データシート2!$A:$SI,MATCH($G$2&amp;"_"&amp;$C46,データシート2!$A$1:$SI$1,0),0)</f>
        <v>3</v>
      </c>
      <c r="H46" s="777">
        <f>VLOOKUP($D$3&amp;"_"&amp;H$3,データシート2!$A:$SI,MATCH($G$2&amp;"_"&amp;$C46,データシート2!$A$1:$SI$1,0),0)</f>
        <v>3</v>
      </c>
      <c r="I46" s="777">
        <f>VLOOKUP($D$3&amp;"_"&amp;I$3,データシート2!$A:$SI,MATCH($G$2&amp;"_"&amp;$C46,データシート2!$A$1:$SI$1,0),0)</f>
        <v>3</v>
      </c>
      <c r="J46" s="777">
        <f>VLOOKUP($D$3&amp;"_"&amp;J$3,データシート2!$A:$SI,MATCH($G$2&amp;"_"&amp;$C46,データシート2!$A$1:$SI$1,0),0)</f>
        <v>3</v>
      </c>
      <c r="K46" s="778">
        <f>VLOOKUP($D$3&amp;"_"&amp;K$3,データシート2!$A:$SI,MATCH($G$2&amp;"_"&amp;$C46,データシート2!$A$1:$SI$1,0),0)</f>
        <v>3</v>
      </c>
      <c r="L46" s="778">
        <f>VLOOKUP($D$3&amp;"_"&amp;L$3,データシート2!$A:$SI,MATCH($G$2&amp;"_"&amp;$C46,データシート2!$A$1:$SI$1,0),0)</f>
        <v>3</v>
      </c>
      <c r="M46" s="778">
        <f>VLOOKUP($D$3&amp;"_"&amp;M$3,データシート2!$A:$SI,MATCH($G$2&amp;"_"&amp;$C46,データシート2!$A$1:$SI$1,0),0)</f>
        <v>3</v>
      </c>
      <c r="N46" s="778">
        <f>VLOOKUP($D$3&amp;"_"&amp;N$3,データシート2!$A:$SI,MATCH($G$2&amp;"_"&amp;$C46,データシート2!$A$1:$SI$1,0),0)</f>
        <v>3</v>
      </c>
      <c r="O46" s="778">
        <f>VLOOKUP($D$3&amp;"_"&amp;O$3,データシート2!$A:$SI,MATCH($G$2&amp;"_"&amp;$C46,データシート2!$A$1:$SI$1,0),0)</f>
        <v>3</v>
      </c>
      <c r="P46" s="778">
        <f>VLOOKUP($D$3&amp;"_"&amp;P$3,データシート2!$A:$SI,MATCH($G$2&amp;"_"&amp;$C46,データシート2!$A$1:$SI$1,0),0)</f>
        <v>2</v>
      </c>
      <c r="Q46" s="779">
        <f>VLOOKUP($D$3&amp;"_"&amp;Q$3,データシート2!$A:$SI,MATCH($G$2&amp;"_"&amp;$C46,データシート2!$A$1:$SI$1,0),0)</f>
        <v>2</v>
      </c>
      <c r="R46" s="947">
        <f>VLOOKUP($D$3&amp;"_"&amp;R$3,データシート2!$A:$SI,MATCH($R$2&amp;"_"&amp;$C46,データシート2!$A$1:$SI$1,0),0)</f>
        <v>20.552</v>
      </c>
      <c r="S46" s="948">
        <f>VLOOKUP($D$3&amp;"_"&amp;S$3,データシート2!$A:$SI,MATCH($R$2&amp;"_"&amp;$C46,データシート2!$A$1:$SI$1,0),0)</f>
        <v>11.518000000000001</v>
      </c>
      <c r="T46" s="948">
        <f>VLOOKUP($D$3&amp;"_"&amp;T$3,データシート2!$A:$SI,MATCH($R$2&amp;"_"&amp;$C46,データシート2!$A$1:$SI$1,0),0)</f>
        <v>12.121</v>
      </c>
      <c r="U46" s="948">
        <f>VLOOKUP($D$3&amp;"_"&amp;U$3,データシート2!$A:$SI,MATCH($R$2&amp;"_"&amp;$C46,データシート2!$A$1:$SI$1,0),0)</f>
        <v>12.696999999999999</v>
      </c>
      <c r="V46" s="948">
        <f>VLOOKUP($D$3&amp;"_"&amp;V$3,データシート2!$A:$SI,MATCH($R$2&amp;"_"&amp;$C46,データシート2!$A$1:$SI$1,0),0)</f>
        <v>11.746</v>
      </c>
      <c r="W46" s="948">
        <f>VLOOKUP($D$3&amp;"_"&amp;W$3,データシート2!$A:$SI,MATCH($R$2&amp;"_"&amp;$C46,データシート2!$A$1:$SI$1,0),0)</f>
        <v>11.946</v>
      </c>
      <c r="X46" s="948">
        <f>VLOOKUP($D$3&amp;"_"&amp;X$3,データシート2!$A:$SI,MATCH($R$2&amp;"_"&amp;$C46,データシート2!$A$1:$SI$1,0),0)</f>
        <v>12.21</v>
      </c>
      <c r="Y46" s="948">
        <f>VLOOKUP($D$3&amp;"_"&amp;Y$3,データシート2!$A:$SI,MATCH($R$2&amp;"_"&amp;$C46,データシート2!$A$1:$SI$1,0),0)</f>
        <v>12.111000000000001</v>
      </c>
      <c r="Z46" s="948">
        <f>VLOOKUP($D$3&amp;"_"&amp;Z$3,データシート2!$A:$SI,MATCH($R$2&amp;"_"&amp;$C46,データシート2!$A$1:$SI$1,0),0)</f>
        <v>11.942</v>
      </c>
      <c r="AA46" s="948">
        <f>VLOOKUP($D$3&amp;"_"&amp;AA$3,データシート2!$A:$SI,MATCH($R$2&amp;"_"&amp;$C46,データシート2!$A$1:$SI$1,0),0)</f>
        <v>8.2720000000000002</v>
      </c>
      <c r="AB46" s="949">
        <f>VLOOKUP($D$3&amp;"_"&amp;AB$3,データシート2!$A:$SI,MATCH($R$2&amp;"_"&amp;$C46,データシート2!$A$1:$SI$1,0),0)</f>
        <v>8.2929999999999993</v>
      </c>
    </row>
    <row r="47" spans="2:29" s="756" customFormat="1" ht="16.5" customHeight="1">
      <c r="B47" s="748"/>
      <c r="C47" s="773">
        <v>27</v>
      </c>
      <c r="D47" s="774" t="s">
        <v>559</v>
      </c>
      <c r="E47" s="773"/>
      <c r="F47" s="775"/>
      <c r="G47" s="776">
        <f>VLOOKUP($D$3&amp;"_"&amp;G$3,データシート2!$A:$SI,MATCH($G$2&amp;"_"&amp;$C47,データシート2!$A$1:$SI$1,0),0)</f>
        <v>6</v>
      </c>
      <c r="H47" s="777">
        <f>VLOOKUP($D$3&amp;"_"&amp;H$3,データシート2!$A:$SI,MATCH($G$2&amp;"_"&amp;$C47,データシート2!$A$1:$SI$1,0),0)</f>
        <v>6</v>
      </c>
      <c r="I47" s="777">
        <f>VLOOKUP($D$3&amp;"_"&amp;I$3,データシート2!$A:$SI,MATCH($G$2&amp;"_"&amp;$C47,データシート2!$A$1:$SI$1,0),0)</f>
        <v>6</v>
      </c>
      <c r="J47" s="777">
        <f>VLOOKUP($D$3&amp;"_"&amp;J$3,データシート2!$A:$SI,MATCH($G$2&amp;"_"&amp;$C47,データシート2!$A$1:$SI$1,0),0)</f>
        <v>6</v>
      </c>
      <c r="K47" s="778">
        <f>VLOOKUP($D$3&amp;"_"&amp;K$3,データシート2!$A:$SI,MATCH($G$2&amp;"_"&amp;$C47,データシート2!$A$1:$SI$1,0),0)</f>
        <v>6</v>
      </c>
      <c r="L47" s="778">
        <f>VLOOKUP($D$3&amp;"_"&amp;L$3,データシート2!$A:$SI,MATCH($G$2&amp;"_"&amp;$C47,データシート2!$A$1:$SI$1,0),0)</f>
        <v>7</v>
      </c>
      <c r="M47" s="778">
        <f>VLOOKUP($D$3&amp;"_"&amp;M$3,データシート2!$A:$SI,MATCH($G$2&amp;"_"&amp;$C47,データシート2!$A$1:$SI$1,0),0)</f>
        <v>7</v>
      </c>
      <c r="N47" s="778">
        <f>VLOOKUP($D$3&amp;"_"&amp;N$3,データシート2!$A:$SI,MATCH($G$2&amp;"_"&amp;$C47,データシート2!$A$1:$SI$1,0),0)</f>
        <v>6</v>
      </c>
      <c r="O47" s="778">
        <f>VLOOKUP($D$3&amp;"_"&amp;O$3,データシート2!$A:$SI,MATCH($G$2&amp;"_"&amp;$C47,データシート2!$A$1:$SI$1,0),0)</f>
        <v>4</v>
      </c>
      <c r="P47" s="778">
        <f>VLOOKUP($D$3&amp;"_"&amp;P$3,データシート2!$A:$SI,MATCH($G$2&amp;"_"&amp;$C47,データシート2!$A$1:$SI$1,0),0)</f>
        <v>6</v>
      </c>
      <c r="Q47" s="779">
        <f>VLOOKUP($D$3&amp;"_"&amp;Q$3,データシート2!$A:$SI,MATCH($G$2&amp;"_"&amp;$C47,データシート2!$A$1:$SI$1,0),0)</f>
        <v>6</v>
      </c>
      <c r="R47" s="947">
        <f>VLOOKUP($D$3&amp;"_"&amp;R$3,データシート2!$A:$SI,MATCH($R$2&amp;"_"&amp;$C47,データシート2!$A$1:$SI$1,0),0)</f>
        <v>44.912999999999997</v>
      </c>
      <c r="S47" s="948">
        <f>VLOOKUP($D$3&amp;"_"&amp;S$3,データシート2!$A:$SI,MATCH($R$2&amp;"_"&amp;$C47,データシート2!$A$1:$SI$1,0),0)</f>
        <v>49.335000000000001</v>
      </c>
      <c r="T47" s="948">
        <f>VLOOKUP($D$3&amp;"_"&amp;T$3,データシート2!$A:$SI,MATCH($R$2&amp;"_"&amp;$C47,データシート2!$A$1:$SI$1,0),0)</f>
        <v>54.576999999999998</v>
      </c>
      <c r="U47" s="948">
        <f>VLOOKUP($D$3&amp;"_"&amp;U$3,データシート2!$A:$SI,MATCH($R$2&amp;"_"&amp;$C47,データシート2!$A$1:$SI$1,0),0)</f>
        <v>54.411999999999999</v>
      </c>
      <c r="V47" s="948">
        <f>VLOOKUP($D$3&amp;"_"&amp;V$3,データシート2!$A:$SI,MATCH($R$2&amp;"_"&amp;$C47,データシート2!$A$1:$SI$1,0),0)</f>
        <v>54.058999999999997</v>
      </c>
      <c r="W47" s="948">
        <f>VLOOKUP($D$3&amp;"_"&amp;W$3,データシート2!$A:$SI,MATCH($R$2&amp;"_"&amp;$C47,データシート2!$A$1:$SI$1,0),0)</f>
        <v>60.155000000000001</v>
      </c>
      <c r="X47" s="948">
        <f>VLOOKUP($D$3&amp;"_"&amp;X$3,データシート2!$A:$SI,MATCH($R$2&amp;"_"&amp;$C47,データシート2!$A$1:$SI$1,0),0)</f>
        <v>57.145000000000003</v>
      </c>
      <c r="Y47" s="948">
        <f>VLOOKUP($D$3&amp;"_"&amp;Y$3,データシート2!$A:$SI,MATCH($R$2&amp;"_"&amp;$C47,データシート2!$A$1:$SI$1,0),0)</f>
        <v>53.338000000000001</v>
      </c>
      <c r="Z47" s="948">
        <f>VLOOKUP($D$3&amp;"_"&amp;Z$3,データシート2!$A:$SI,MATCH($R$2&amp;"_"&amp;$C47,データシート2!$A$1:$SI$1,0),0)</f>
        <v>40.387</v>
      </c>
      <c r="AA47" s="948">
        <f>VLOOKUP($D$3&amp;"_"&amp;AA$3,データシート2!$A:$SI,MATCH($R$2&amp;"_"&amp;$C47,データシート2!$A$1:$SI$1,0),0)</f>
        <v>55.137999999999998</v>
      </c>
      <c r="AB47" s="949">
        <f>VLOOKUP($D$3&amp;"_"&amp;AB$3,データシート2!$A:$SI,MATCH($R$2&amp;"_"&amp;$C47,データシート2!$A$1:$SI$1,0),0)</f>
        <v>50.848999999999997</v>
      </c>
    </row>
    <row r="48" spans="2:29" s="756" customFormat="1" ht="16.5" customHeight="1">
      <c r="B48" s="748"/>
      <c r="C48" s="773">
        <v>28</v>
      </c>
      <c r="D48" s="774" t="s">
        <v>560</v>
      </c>
      <c r="E48" s="773"/>
      <c r="F48" s="775"/>
      <c r="G48" s="776">
        <f>VLOOKUP($D$3&amp;"_"&amp;G$3,データシート2!$A:$SI,MATCH($G$2&amp;"_"&amp;$C48,データシート2!$A$1:$SI$1,0),0)</f>
        <v>25</v>
      </c>
      <c r="H48" s="777">
        <f>VLOOKUP($D$3&amp;"_"&amp;H$3,データシート2!$A:$SI,MATCH($G$2&amp;"_"&amp;$C48,データシート2!$A$1:$SI$1,0),0)</f>
        <v>23</v>
      </c>
      <c r="I48" s="777">
        <f>VLOOKUP($D$3&amp;"_"&amp;I$3,データシート2!$A:$SI,MATCH($G$2&amp;"_"&amp;$C48,データシート2!$A$1:$SI$1,0),0)</f>
        <v>24</v>
      </c>
      <c r="J48" s="777">
        <f>VLOOKUP($D$3&amp;"_"&amp;J$3,データシート2!$A:$SI,MATCH($G$2&amp;"_"&amp;$C48,データシート2!$A$1:$SI$1,0),0)</f>
        <v>25</v>
      </c>
      <c r="K48" s="778">
        <f>VLOOKUP($D$3&amp;"_"&amp;K$3,データシート2!$A:$SI,MATCH($G$2&amp;"_"&amp;$C48,データシート2!$A$1:$SI$1,0),0)</f>
        <v>25</v>
      </c>
      <c r="L48" s="778">
        <f>VLOOKUP($D$3&amp;"_"&amp;L$3,データシート2!$A:$SI,MATCH($G$2&amp;"_"&amp;$C48,データシート2!$A$1:$SI$1,0),0)</f>
        <v>26</v>
      </c>
      <c r="M48" s="778">
        <f>VLOOKUP($D$3&amp;"_"&amp;M$3,データシート2!$A:$SI,MATCH($G$2&amp;"_"&amp;$C48,データシート2!$A$1:$SI$1,0),0)</f>
        <v>24</v>
      </c>
      <c r="N48" s="778">
        <f>VLOOKUP($D$3&amp;"_"&amp;N$3,データシート2!$A:$SI,MATCH($G$2&amp;"_"&amp;$C48,データシート2!$A$1:$SI$1,0),0)</f>
        <v>25</v>
      </c>
      <c r="O48" s="778">
        <f>VLOOKUP($D$3&amp;"_"&amp;O$3,データシート2!$A:$SI,MATCH($G$2&amp;"_"&amp;$C48,データシート2!$A$1:$SI$1,0),0)</f>
        <v>25</v>
      </c>
      <c r="P48" s="778">
        <f>VLOOKUP($D$3&amp;"_"&amp;P$3,データシート2!$A:$SI,MATCH($G$2&amp;"_"&amp;$C48,データシート2!$A$1:$SI$1,0),0)</f>
        <v>24</v>
      </c>
      <c r="Q48" s="779">
        <f>VLOOKUP($D$3&amp;"_"&amp;Q$3,データシート2!$A:$SI,MATCH($G$2&amp;"_"&amp;$C48,データシート2!$A$1:$SI$1,0),0)</f>
        <v>23</v>
      </c>
      <c r="R48" s="947">
        <f>VLOOKUP($D$3&amp;"_"&amp;R$3,データシート2!$A:$SI,MATCH($R$2&amp;"_"&amp;$C48,データシート2!$A$1:$SI$1,0),0)</f>
        <v>705.26</v>
      </c>
      <c r="S48" s="948">
        <f>VLOOKUP($D$3&amp;"_"&amp;S$3,データシート2!$A:$SI,MATCH($R$2&amp;"_"&amp;$C48,データシート2!$A$1:$SI$1,0),0)</f>
        <v>733.43899999999996</v>
      </c>
      <c r="T48" s="948">
        <f>VLOOKUP($D$3&amp;"_"&amp;T$3,データシート2!$A:$SI,MATCH($R$2&amp;"_"&amp;$C48,データシート2!$A$1:$SI$1,0),0)</f>
        <v>789.52499999999998</v>
      </c>
      <c r="U48" s="948">
        <f>VLOOKUP($D$3&amp;"_"&amp;U$3,データシート2!$A:$SI,MATCH($R$2&amp;"_"&amp;$C48,データシート2!$A$1:$SI$1,0),0)</f>
        <v>637.39200000000005</v>
      </c>
      <c r="V48" s="948">
        <f>VLOOKUP($D$3&amp;"_"&amp;V$3,データシート2!$A:$SI,MATCH($R$2&amp;"_"&amp;$C48,データシート2!$A$1:$SI$1,0),0)</f>
        <v>776.62699999999995</v>
      </c>
      <c r="W48" s="948">
        <f>VLOOKUP($D$3&amp;"_"&amp;W$3,データシート2!$A:$SI,MATCH($R$2&amp;"_"&amp;$C48,データシート2!$A$1:$SI$1,0),0)</f>
        <v>640.72900000000004</v>
      </c>
      <c r="X48" s="948">
        <f>VLOOKUP($D$3&amp;"_"&amp;X$3,データシート2!$A:$SI,MATCH($R$2&amp;"_"&amp;$C48,データシート2!$A$1:$SI$1,0),0)</f>
        <v>681.60500000000002</v>
      </c>
      <c r="Y48" s="948">
        <f>VLOOKUP($D$3&amp;"_"&amp;Y$3,データシート2!$A:$SI,MATCH($R$2&amp;"_"&amp;$C48,データシート2!$A$1:$SI$1,0),0)</f>
        <v>795.00099999999998</v>
      </c>
      <c r="Z48" s="948">
        <f>VLOOKUP($D$3&amp;"_"&amp;Z$3,データシート2!$A:$SI,MATCH($R$2&amp;"_"&amp;$C48,データシート2!$A$1:$SI$1,0),0)</f>
        <v>755.99800000000005</v>
      </c>
      <c r="AA48" s="948">
        <f>VLOOKUP($D$3&amp;"_"&amp;AA$3,データシート2!$A:$SI,MATCH($R$2&amp;"_"&amp;$C48,データシート2!$A$1:$SI$1,0),0)</f>
        <v>759.21400000000006</v>
      </c>
      <c r="AB48" s="949">
        <f>VLOOKUP($D$3&amp;"_"&amp;AB$3,データシート2!$A:$SI,MATCH($R$2&amp;"_"&amp;$C48,データシート2!$A$1:$SI$1,0),0)</f>
        <v>754.553</v>
      </c>
    </row>
    <row r="49" spans="2:29" s="756" customFormat="1" ht="16.5" customHeight="1">
      <c r="B49" s="748"/>
      <c r="C49" s="773">
        <v>29</v>
      </c>
      <c r="D49" s="774" t="s">
        <v>561</v>
      </c>
      <c r="E49" s="773"/>
      <c r="F49" s="775"/>
      <c r="G49" s="776">
        <f>VLOOKUP($D$3&amp;"_"&amp;G$3,データシート2!$A:$SI,MATCH($G$2&amp;"_"&amp;$C49,データシート2!$A$1:$SI$1,0),0)</f>
        <v>5</v>
      </c>
      <c r="H49" s="777">
        <f>VLOOKUP($D$3&amp;"_"&amp;H$3,データシート2!$A:$SI,MATCH($G$2&amp;"_"&amp;$C49,データシート2!$A$1:$SI$1,0),0)</f>
        <v>5</v>
      </c>
      <c r="I49" s="777">
        <f>VLOOKUP($D$3&amp;"_"&amp;I$3,データシート2!$A:$SI,MATCH($G$2&amp;"_"&amp;$C49,データシート2!$A$1:$SI$1,0),0)</f>
        <v>5</v>
      </c>
      <c r="J49" s="777">
        <f>VLOOKUP($D$3&amp;"_"&amp;J$3,データシート2!$A:$SI,MATCH($G$2&amp;"_"&amp;$C49,データシート2!$A$1:$SI$1,0),0)</f>
        <v>5</v>
      </c>
      <c r="K49" s="778">
        <f>VLOOKUP($D$3&amp;"_"&amp;K$3,データシート2!$A:$SI,MATCH($G$2&amp;"_"&amp;$C49,データシート2!$A$1:$SI$1,0),0)</f>
        <v>5</v>
      </c>
      <c r="L49" s="778">
        <f>VLOOKUP($D$3&amp;"_"&amp;L$3,データシート2!$A:$SI,MATCH($G$2&amp;"_"&amp;$C49,データシート2!$A$1:$SI$1,0),0)</f>
        <v>6</v>
      </c>
      <c r="M49" s="778">
        <f>VLOOKUP($D$3&amp;"_"&amp;M$3,データシート2!$A:$SI,MATCH($G$2&amp;"_"&amp;$C49,データシート2!$A$1:$SI$1,0),0)</f>
        <v>6</v>
      </c>
      <c r="N49" s="778">
        <f>VLOOKUP($D$3&amp;"_"&amp;N$3,データシート2!$A:$SI,MATCH($G$2&amp;"_"&amp;$C49,データシート2!$A$1:$SI$1,0),0)</f>
        <v>6</v>
      </c>
      <c r="O49" s="778">
        <f>VLOOKUP($D$3&amp;"_"&amp;O$3,データシート2!$A:$SI,MATCH($G$2&amp;"_"&amp;$C49,データシート2!$A$1:$SI$1,0),0)</f>
        <v>6</v>
      </c>
      <c r="P49" s="778">
        <f>VLOOKUP($D$3&amp;"_"&amp;P$3,データシート2!$A:$SI,MATCH($G$2&amp;"_"&amp;$C49,データシート2!$A$1:$SI$1,0),0)</f>
        <v>6</v>
      </c>
      <c r="Q49" s="779">
        <f>VLOOKUP($D$3&amp;"_"&amp;Q$3,データシート2!$A:$SI,MATCH($G$2&amp;"_"&amp;$C49,データシート2!$A$1:$SI$1,0),0)</f>
        <v>6</v>
      </c>
      <c r="R49" s="947">
        <f>VLOOKUP($D$3&amp;"_"&amp;R$3,データシート2!$A:$SI,MATCH($R$2&amp;"_"&amp;$C49,データシート2!$A$1:$SI$1,0),0)</f>
        <v>75.733000000000004</v>
      </c>
      <c r="S49" s="948">
        <f>VLOOKUP($D$3&amp;"_"&amp;S$3,データシート2!$A:$SI,MATCH($R$2&amp;"_"&amp;$C49,データシート2!$A$1:$SI$1,0),0)</f>
        <v>88.754999999999995</v>
      </c>
      <c r="T49" s="948">
        <f>VLOOKUP($D$3&amp;"_"&amp;T$3,データシート2!$A:$SI,MATCH($R$2&amp;"_"&amp;$C49,データシート2!$A$1:$SI$1,0),0)</f>
        <v>95.111999999999995</v>
      </c>
      <c r="U49" s="948">
        <f>VLOOKUP($D$3&amp;"_"&amp;U$3,データシート2!$A:$SI,MATCH($R$2&amp;"_"&amp;$C49,データシート2!$A$1:$SI$1,0),0)</f>
        <v>97.286000000000001</v>
      </c>
      <c r="V49" s="948">
        <f>VLOOKUP($D$3&amp;"_"&amp;V$3,データシート2!$A:$SI,MATCH($R$2&amp;"_"&amp;$C49,データシート2!$A$1:$SI$1,0),0)</f>
        <v>102.473</v>
      </c>
      <c r="W49" s="948">
        <f>VLOOKUP($D$3&amp;"_"&amp;W$3,データシート2!$A:$SI,MATCH($R$2&amp;"_"&amp;$C49,データシート2!$A$1:$SI$1,0),0)</f>
        <v>107.895</v>
      </c>
      <c r="X49" s="948">
        <f>VLOOKUP($D$3&amp;"_"&amp;X$3,データシート2!$A:$SI,MATCH($R$2&amp;"_"&amp;$C49,データシート2!$A$1:$SI$1,0),0)</f>
        <v>77.522999999999996</v>
      </c>
      <c r="Y49" s="948">
        <f>VLOOKUP($D$3&amp;"_"&amp;Y$3,データシート2!$A:$SI,MATCH($R$2&amp;"_"&amp;$C49,データシート2!$A$1:$SI$1,0),0)</f>
        <v>113.437</v>
      </c>
      <c r="Z49" s="948">
        <f>VLOOKUP($D$3&amp;"_"&amp;Z$3,データシート2!$A:$SI,MATCH($R$2&amp;"_"&amp;$C49,データシート2!$A$1:$SI$1,0),0)</f>
        <v>98.265000000000001</v>
      </c>
      <c r="AA49" s="948">
        <f>VLOOKUP($D$3&amp;"_"&amp;AA$3,データシート2!$A:$SI,MATCH($R$2&amp;"_"&amp;$C49,データシート2!$A$1:$SI$1,0),0)</f>
        <v>102.07599999999999</v>
      </c>
      <c r="AB49" s="949">
        <f>VLOOKUP($D$3&amp;"_"&amp;AB$3,データシート2!$A:$SI,MATCH($R$2&amp;"_"&amp;$C49,データシート2!$A$1:$SI$1,0),0)</f>
        <v>100.209</v>
      </c>
    </row>
    <row r="50" spans="2:29" s="756" customFormat="1" ht="16.5" customHeight="1">
      <c r="B50" s="748"/>
      <c r="C50" s="773">
        <v>30</v>
      </c>
      <c r="D50" s="774" t="s">
        <v>562</v>
      </c>
      <c r="E50" s="773"/>
      <c r="F50" s="775"/>
      <c r="G50" s="776">
        <f>VLOOKUP($D$3&amp;"_"&amp;G$3,データシート2!$A:$SI,MATCH($G$2&amp;"_"&amp;$C50,データシート2!$A$1:$SI$1,0),0)</f>
        <v>8</v>
      </c>
      <c r="H50" s="777">
        <f>VLOOKUP($D$3&amp;"_"&amp;H$3,データシート2!$A:$SI,MATCH($G$2&amp;"_"&amp;$C50,データシート2!$A$1:$SI$1,0),0)</f>
        <v>7</v>
      </c>
      <c r="I50" s="777">
        <f>VLOOKUP($D$3&amp;"_"&amp;I$3,データシート2!$A:$SI,MATCH($G$2&amp;"_"&amp;$C50,データシート2!$A$1:$SI$1,0),0)</f>
        <v>7</v>
      </c>
      <c r="J50" s="777">
        <f>VLOOKUP($D$3&amp;"_"&amp;J$3,データシート2!$A:$SI,MATCH($G$2&amp;"_"&amp;$C50,データシート2!$A$1:$SI$1,0),0)</f>
        <v>7</v>
      </c>
      <c r="K50" s="778">
        <f>VLOOKUP($D$3&amp;"_"&amp;K$3,データシート2!$A:$SI,MATCH($G$2&amp;"_"&amp;$C50,データシート2!$A$1:$SI$1,0),0)</f>
        <v>7</v>
      </c>
      <c r="L50" s="778">
        <f>VLOOKUP($D$3&amp;"_"&amp;L$3,データシート2!$A:$SI,MATCH($G$2&amp;"_"&amp;$C50,データシート2!$A$1:$SI$1,0),0)</f>
        <v>5</v>
      </c>
      <c r="M50" s="778">
        <f>VLOOKUP($D$3&amp;"_"&amp;M$3,データシート2!$A:$SI,MATCH($G$2&amp;"_"&amp;$C50,データシート2!$A$1:$SI$1,0),0)</f>
        <v>8</v>
      </c>
      <c r="N50" s="778">
        <f>VLOOKUP($D$3&amp;"_"&amp;N$3,データシート2!$A:$SI,MATCH($G$2&amp;"_"&amp;$C50,データシート2!$A$1:$SI$1,0),0)</f>
        <v>7</v>
      </c>
      <c r="O50" s="778">
        <f>VLOOKUP($D$3&amp;"_"&amp;O$3,データシート2!$A:$SI,MATCH($G$2&amp;"_"&amp;$C50,データシート2!$A$1:$SI$1,0),0)</f>
        <v>6</v>
      </c>
      <c r="P50" s="778">
        <f>VLOOKUP($D$3&amp;"_"&amp;P$3,データシート2!$A:$SI,MATCH($G$2&amp;"_"&amp;$C50,データシート2!$A$1:$SI$1,0),0)</f>
        <v>5</v>
      </c>
      <c r="Q50" s="779">
        <f>VLOOKUP($D$3&amp;"_"&amp;Q$3,データシート2!$A:$SI,MATCH($G$2&amp;"_"&amp;$C50,データシート2!$A$1:$SI$1,0),0)</f>
        <v>5</v>
      </c>
      <c r="R50" s="947">
        <f>VLOOKUP($D$3&amp;"_"&amp;R$3,データシート2!$A:$SI,MATCH($R$2&amp;"_"&amp;$C50,データシート2!$A$1:$SI$1,0),0)</f>
        <v>47.854999999999997</v>
      </c>
      <c r="S50" s="948">
        <f>VLOOKUP($D$3&amp;"_"&amp;S$3,データシート2!$A:$SI,MATCH($R$2&amp;"_"&amp;$C50,データシート2!$A$1:$SI$1,0),0)</f>
        <v>53.936</v>
      </c>
      <c r="T50" s="948">
        <f>VLOOKUP($D$3&amp;"_"&amp;T$3,データシート2!$A:$SI,MATCH($R$2&amp;"_"&amp;$C50,データシート2!$A$1:$SI$1,0),0)</f>
        <v>57.238999999999997</v>
      </c>
      <c r="U50" s="948">
        <f>VLOOKUP($D$3&amp;"_"&amp;U$3,データシート2!$A:$SI,MATCH($R$2&amp;"_"&amp;$C50,データシート2!$A$1:$SI$1,0),0)</f>
        <v>56.527000000000001</v>
      </c>
      <c r="V50" s="948">
        <f>VLOOKUP($D$3&amp;"_"&amp;V$3,データシート2!$A:$SI,MATCH($R$2&amp;"_"&amp;$C50,データシート2!$A$1:$SI$1,0),0)</f>
        <v>55.994999999999997</v>
      </c>
      <c r="W50" s="948">
        <f>VLOOKUP($D$3&amp;"_"&amp;W$3,データシート2!$A:$SI,MATCH($R$2&amp;"_"&amp;$C50,データシート2!$A$1:$SI$1,0),0)</f>
        <v>44.593000000000004</v>
      </c>
      <c r="X50" s="948">
        <f>VLOOKUP($D$3&amp;"_"&amp;X$3,データシート2!$A:$SI,MATCH($R$2&amp;"_"&amp;$C50,データシート2!$A$1:$SI$1,0),0)</f>
        <v>59.825000000000003</v>
      </c>
      <c r="Y50" s="948">
        <f>VLOOKUP($D$3&amp;"_"&amp;Y$3,データシート2!$A:$SI,MATCH($R$2&amp;"_"&amp;$C50,データシート2!$A$1:$SI$1,0),0)</f>
        <v>53.343000000000004</v>
      </c>
      <c r="Z50" s="948">
        <f>VLOOKUP($D$3&amp;"_"&amp;Z$3,データシート2!$A:$SI,MATCH($R$2&amp;"_"&amp;$C50,データシート2!$A$1:$SI$1,0),0)</f>
        <v>43.008000000000003</v>
      </c>
      <c r="AA50" s="948">
        <f>VLOOKUP($D$3&amp;"_"&amp;AA$3,データシート2!$A:$SI,MATCH($R$2&amp;"_"&amp;$C50,データシート2!$A$1:$SI$1,0),0)</f>
        <v>39.47</v>
      </c>
      <c r="AB50" s="949">
        <f>VLOOKUP($D$3&amp;"_"&amp;AB$3,データシート2!$A:$SI,MATCH($R$2&amp;"_"&amp;$C50,データシート2!$A$1:$SI$1,0),0)</f>
        <v>35.247</v>
      </c>
    </row>
    <row r="51" spans="2:29" s="756" customFormat="1" ht="16.5" customHeight="1">
      <c r="B51" s="748"/>
      <c r="C51" s="773">
        <v>31</v>
      </c>
      <c r="D51" s="774" t="s">
        <v>563</v>
      </c>
      <c r="E51" s="773"/>
      <c r="F51" s="775"/>
      <c r="G51" s="776">
        <f>VLOOKUP($D$3&amp;"_"&amp;G$3,データシート2!$A:$SI,MATCH($G$2&amp;"_"&amp;$C51,データシート2!$A$1:$SI$1,0),0)</f>
        <v>25</v>
      </c>
      <c r="H51" s="777">
        <f>VLOOKUP($D$3&amp;"_"&amp;H$3,データシート2!$A:$SI,MATCH($G$2&amp;"_"&amp;$C51,データシート2!$A$1:$SI$1,0),0)</f>
        <v>27</v>
      </c>
      <c r="I51" s="777">
        <f>VLOOKUP($D$3&amp;"_"&amp;I$3,データシート2!$A:$SI,MATCH($G$2&amp;"_"&amp;$C51,データシート2!$A$1:$SI$1,0),0)</f>
        <v>25</v>
      </c>
      <c r="J51" s="777">
        <f>VLOOKUP($D$3&amp;"_"&amp;J$3,データシート2!$A:$SI,MATCH($G$2&amp;"_"&amp;$C51,データシート2!$A$1:$SI$1,0),0)</f>
        <v>27</v>
      </c>
      <c r="K51" s="778">
        <f>VLOOKUP($D$3&amp;"_"&amp;K$3,データシート2!$A:$SI,MATCH($G$2&amp;"_"&amp;$C51,データシート2!$A$1:$SI$1,0),0)</f>
        <v>27</v>
      </c>
      <c r="L51" s="778">
        <f>VLOOKUP($D$3&amp;"_"&amp;L$3,データシート2!$A:$SI,MATCH($G$2&amp;"_"&amp;$C51,データシート2!$A$1:$SI$1,0),0)</f>
        <v>27</v>
      </c>
      <c r="M51" s="778">
        <f>VLOOKUP($D$3&amp;"_"&amp;M$3,データシート2!$A:$SI,MATCH($G$2&amp;"_"&amp;$C51,データシート2!$A$1:$SI$1,0),0)</f>
        <v>27</v>
      </c>
      <c r="N51" s="778">
        <f>VLOOKUP($D$3&amp;"_"&amp;N$3,データシート2!$A:$SI,MATCH($G$2&amp;"_"&amp;$C51,データシート2!$A$1:$SI$1,0),0)</f>
        <v>28</v>
      </c>
      <c r="O51" s="778">
        <f>VLOOKUP($D$3&amp;"_"&amp;O$3,データシート2!$A:$SI,MATCH($G$2&amp;"_"&amp;$C51,データシート2!$A$1:$SI$1,0),0)</f>
        <v>29</v>
      </c>
      <c r="P51" s="778">
        <f>VLOOKUP($D$3&amp;"_"&amp;P$3,データシート2!$A:$SI,MATCH($G$2&amp;"_"&amp;$C51,データシート2!$A$1:$SI$1,0),0)</f>
        <v>29</v>
      </c>
      <c r="Q51" s="779">
        <f>VLOOKUP($D$3&amp;"_"&amp;Q$3,データシート2!$A:$SI,MATCH($G$2&amp;"_"&amp;$C51,データシート2!$A$1:$SI$1,0),0)</f>
        <v>29</v>
      </c>
      <c r="R51" s="947">
        <f>VLOOKUP($D$3&amp;"_"&amp;R$3,データシート2!$A:$SI,MATCH($R$2&amp;"_"&amp;$C51,データシート2!$A$1:$SI$1,0),0)</f>
        <v>360.78500000000003</v>
      </c>
      <c r="S51" s="948">
        <f>VLOOKUP($D$3&amp;"_"&amp;S$3,データシート2!$A:$SI,MATCH($R$2&amp;"_"&amp;$C51,データシート2!$A$1:$SI$1,0),0)</f>
        <v>419.899</v>
      </c>
      <c r="T51" s="948">
        <f>VLOOKUP($D$3&amp;"_"&amp;T$3,データシート2!$A:$SI,MATCH($R$2&amp;"_"&amp;$C51,データシート2!$A$1:$SI$1,0),0)</f>
        <v>437.10300000000001</v>
      </c>
      <c r="U51" s="948">
        <f>VLOOKUP($D$3&amp;"_"&amp;U$3,データシート2!$A:$SI,MATCH($R$2&amp;"_"&amp;$C51,データシート2!$A$1:$SI$1,0),0)</f>
        <v>431.69799999999998</v>
      </c>
      <c r="V51" s="948">
        <f>VLOOKUP($D$3&amp;"_"&amp;V$3,データシート2!$A:$SI,MATCH($R$2&amp;"_"&amp;$C51,データシート2!$A$1:$SI$1,0),0)</f>
        <v>386.58800000000002</v>
      </c>
      <c r="W51" s="948">
        <f>VLOOKUP($D$3&amp;"_"&amp;W$3,データシート2!$A:$SI,MATCH($R$2&amp;"_"&amp;$C51,データシート2!$A$1:$SI$1,0),0)</f>
        <v>379.43</v>
      </c>
      <c r="X51" s="948">
        <f>VLOOKUP($D$3&amp;"_"&amp;X$3,データシート2!$A:$SI,MATCH($R$2&amp;"_"&amp;$C51,データシート2!$A$1:$SI$1,0),0)</f>
        <v>492.21</v>
      </c>
      <c r="Y51" s="948">
        <f>VLOOKUP($D$3&amp;"_"&amp;Y$3,データシート2!$A:$SI,MATCH($R$2&amp;"_"&amp;$C51,データシート2!$A$1:$SI$1,0),0)</f>
        <v>407.82299999999998</v>
      </c>
      <c r="Z51" s="948">
        <f>VLOOKUP($D$3&amp;"_"&amp;Z$3,データシート2!$A:$SI,MATCH($R$2&amp;"_"&amp;$C51,データシート2!$A$1:$SI$1,0),0)</f>
        <v>400.03399999999999</v>
      </c>
      <c r="AA51" s="948">
        <f>VLOOKUP($D$3&amp;"_"&amp;AA$3,データシート2!$A:$SI,MATCH($R$2&amp;"_"&amp;$C51,データシート2!$A$1:$SI$1,0),0)</f>
        <v>346.32600000000002</v>
      </c>
      <c r="AB51" s="949">
        <f>VLOOKUP($D$3&amp;"_"&amp;AB$3,データシート2!$A:$SI,MATCH($R$2&amp;"_"&amp;$C51,データシート2!$A$1:$SI$1,0),0)</f>
        <v>393.06</v>
      </c>
    </row>
    <row r="52" spans="2:29" s="756" customFormat="1" ht="16.5" customHeight="1">
      <c r="B52" s="757"/>
      <c r="C52" s="758">
        <v>32</v>
      </c>
      <c r="D52" s="759" t="s">
        <v>564</v>
      </c>
      <c r="E52" s="758"/>
      <c r="F52" s="760"/>
      <c r="G52" s="761">
        <f>VLOOKUP($D$3&amp;"_"&amp;G$3,データシート2!$A:$SI,MATCH($G$2&amp;"_"&amp;$C52,データシート2!$A$1:$SI$1,0),0)</f>
        <v>0</v>
      </c>
      <c r="H52" s="762">
        <f>VLOOKUP($D$3&amp;"_"&amp;H$3,データシート2!$A:$SI,MATCH($G$2&amp;"_"&amp;$C52,データシート2!$A$1:$SI$1,0),0)</f>
        <v>0</v>
      </c>
      <c r="I52" s="762">
        <f>VLOOKUP($D$3&amp;"_"&amp;I$3,データシート2!$A:$SI,MATCH($G$2&amp;"_"&amp;$C52,データシート2!$A$1:$SI$1,0),0)</f>
        <v>1</v>
      </c>
      <c r="J52" s="762">
        <f>VLOOKUP($D$3&amp;"_"&amp;J$3,データシート2!$A:$SI,MATCH($G$2&amp;"_"&amp;$C52,データシート2!$A$1:$SI$1,0),0)</f>
        <v>1</v>
      </c>
      <c r="K52" s="763">
        <f>VLOOKUP($D$3&amp;"_"&amp;K$3,データシート2!$A:$SI,MATCH($G$2&amp;"_"&amp;$C52,データシート2!$A$1:$SI$1,0),0)</f>
        <v>1</v>
      </c>
      <c r="L52" s="763">
        <f>VLOOKUP($D$3&amp;"_"&amp;L$3,データシート2!$A:$SI,MATCH($G$2&amp;"_"&amp;$C52,データシート2!$A$1:$SI$1,0),0)</f>
        <v>1</v>
      </c>
      <c r="M52" s="763">
        <f>VLOOKUP($D$3&amp;"_"&amp;M$3,データシート2!$A:$SI,MATCH($G$2&amp;"_"&amp;$C52,データシート2!$A$1:$SI$1,0),0)</f>
        <v>2</v>
      </c>
      <c r="N52" s="763">
        <f>VLOOKUP($D$3&amp;"_"&amp;N$3,データシート2!$A:$SI,MATCH($G$2&amp;"_"&amp;$C52,データシート2!$A$1:$SI$1,0),0)</f>
        <v>2</v>
      </c>
      <c r="O52" s="763">
        <f>VLOOKUP($D$3&amp;"_"&amp;O$3,データシート2!$A:$SI,MATCH($G$2&amp;"_"&amp;$C52,データシート2!$A$1:$SI$1,0),0)</f>
        <v>2</v>
      </c>
      <c r="P52" s="763">
        <f>VLOOKUP($D$3&amp;"_"&amp;P$3,データシート2!$A:$SI,MATCH($G$2&amp;"_"&amp;$C52,データシート2!$A$1:$SI$1,0),0)</f>
        <v>2</v>
      </c>
      <c r="Q52" s="764">
        <f>VLOOKUP($D$3&amp;"_"&amp;Q$3,データシート2!$A:$SI,MATCH($G$2&amp;"_"&amp;$C52,データシート2!$A$1:$SI$1,0),0)</f>
        <v>3</v>
      </c>
      <c r="R52" s="940">
        <f>VLOOKUP($D$3&amp;"_"&amp;R$3,データシート2!$A:$SI,MATCH($R$2&amp;"_"&amp;$C52,データシート2!$A$1:$SI$1,0),0)</f>
        <v>0</v>
      </c>
      <c r="S52" s="941">
        <f>VLOOKUP($D$3&amp;"_"&amp;S$3,データシート2!$A:$SI,MATCH($R$2&amp;"_"&amp;$C52,データシート2!$A$1:$SI$1,0),0)</f>
        <v>0</v>
      </c>
      <c r="T52" s="941">
        <f>VLOOKUP($D$3&amp;"_"&amp;T$3,データシート2!$A:$SI,MATCH($R$2&amp;"_"&amp;$C52,データシート2!$A$1:$SI$1,0),0)</f>
        <v>4.3899999999999997</v>
      </c>
      <c r="U52" s="941">
        <f>VLOOKUP($D$3&amp;"_"&amp;U$3,データシート2!$A:$SI,MATCH($R$2&amp;"_"&amp;$C52,データシート2!$A$1:$SI$1,0),0)</f>
        <v>3.9860000000000002</v>
      </c>
      <c r="V52" s="941">
        <f>VLOOKUP($D$3&amp;"_"&amp;V$3,データシート2!$A:$SI,MATCH($R$2&amp;"_"&amp;$C52,データシート2!$A$1:$SI$1,0),0)</f>
        <v>3.9950000000000001</v>
      </c>
      <c r="W52" s="941">
        <f>VLOOKUP($D$3&amp;"_"&amp;W$3,データシート2!$A:$SI,MATCH($R$2&amp;"_"&amp;$C52,データシート2!$A$1:$SI$1,0),0)</f>
        <v>3.9209999999999998</v>
      </c>
      <c r="X52" s="941">
        <f>VLOOKUP($D$3&amp;"_"&amp;X$3,データシート2!$A:$SI,MATCH($R$2&amp;"_"&amp;$C52,データシート2!$A$1:$SI$1,0),0)</f>
        <v>7.1520000000000001</v>
      </c>
      <c r="Y52" s="941">
        <f>VLOOKUP($D$3&amp;"_"&amp;Y$3,データシート2!$A:$SI,MATCH($R$2&amp;"_"&amp;$C52,データシート2!$A$1:$SI$1,0),0)</f>
        <v>6.6970000000000001</v>
      </c>
      <c r="Z52" s="941">
        <f>VLOOKUP($D$3&amp;"_"&amp;Z$3,データシート2!$A:$SI,MATCH($R$2&amp;"_"&amp;$C52,データシート2!$A$1:$SI$1,0),0)</f>
        <v>6.7110000000000003</v>
      </c>
      <c r="AA52" s="941">
        <f>VLOOKUP($D$3&amp;"_"&amp;AA$3,データシート2!$A:$SI,MATCH($R$2&amp;"_"&amp;$C52,データシート2!$A$1:$SI$1,0),0)</f>
        <v>6.4669999999999996</v>
      </c>
      <c r="AB52" s="942">
        <f>VLOOKUP($D$3&amp;"_"&amp;AB$3,データシート2!$A:$SI,MATCH($R$2&amp;"_"&amp;$C52,データシート2!$A$1:$SI$1,0),0)</f>
        <v>11.414</v>
      </c>
    </row>
    <row r="53" spans="2:29" s="22" customFormat="1" ht="20.45" customHeight="1">
      <c r="B53" s="740" t="s">
        <v>310</v>
      </c>
      <c r="C53" s="741" t="s">
        <v>565</v>
      </c>
      <c r="D53" s="742"/>
      <c r="E53" s="743"/>
      <c r="F53" s="742"/>
      <c r="G53" s="744">
        <f>VLOOKUP($D$3&amp;"_"&amp;G$3,データシート2!$A:$SI,MATCH($G$2&amp;"_"&amp;$B53,データシート2!$A$1:$SI$1,0),0)</f>
        <v>8</v>
      </c>
      <c r="H53" s="745">
        <f>VLOOKUP($D$3&amp;"_"&amp;H$3,データシート2!$A:$SI,MATCH($G$2&amp;"_"&amp;$B53,データシート2!$A$1:$SI$1,0),0)</f>
        <v>8</v>
      </c>
      <c r="I53" s="745">
        <f>VLOOKUP($D$3&amp;"_"&amp;I$3,データシート2!$A:$SI,MATCH($G$2&amp;"_"&amp;$B53,データシート2!$A$1:$SI$1,0),0)</f>
        <v>10</v>
      </c>
      <c r="J53" s="745">
        <f>VLOOKUP($D$3&amp;"_"&amp;J$3,データシート2!$A:$SI,MATCH($G$2&amp;"_"&amp;$B53,データシート2!$A$1:$SI$1,0),0)</f>
        <v>12</v>
      </c>
      <c r="K53" s="746">
        <f>VLOOKUP($D$3&amp;"_"&amp;K$3,データシート2!$A:$SI,MATCH($G$2&amp;"_"&amp;$B53,データシート2!$A$1:$SI$1,0),0)</f>
        <v>13</v>
      </c>
      <c r="L53" s="746">
        <f>VLOOKUP($D$3&amp;"_"&amp;L$3,データシート2!$A:$SI,MATCH($G$2&amp;"_"&amp;$B53,データシート2!$A$1:$SI$1,0),0)</f>
        <v>11</v>
      </c>
      <c r="M53" s="746">
        <f>VLOOKUP($D$3&amp;"_"&amp;M$3,データシート2!$A:$SI,MATCH($G$2&amp;"_"&amp;$B53,データシート2!$A$1:$SI$1,0),0)</f>
        <v>14</v>
      </c>
      <c r="N53" s="746">
        <f>VLOOKUP($D$3&amp;"_"&amp;N$3,データシート2!$A:$SI,MATCH($G$2&amp;"_"&amp;$B53,データシート2!$A$1:$SI$1,0),0)</f>
        <v>13</v>
      </c>
      <c r="O53" s="746">
        <f>VLOOKUP($D$3&amp;"_"&amp;O$3,データシート2!$A:$SI,MATCH($G$2&amp;"_"&amp;$B53,データシート2!$A$1:$SI$1,0),0)</f>
        <v>15</v>
      </c>
      <c r="P53" s="746">
        <f>VLOOKUP($D$3&amp;"_"&amp;P$3,データシート2!$A:$SI,MATCH($G$2&amp;"_"&amp;$B53,データシート2!$A$1:$SI$1,0),0)</f>
        <v>17</v>
      </c>
      <c r="Q53" s="747">
        <f>VLOOKUP($D$3&amp;"_"&amp;Q$3,データシート2!$A:$SI,MATCH($G$2&amp;"_"&amp;$B53,データシート2!$A$1:$SI$1,0),0)</f>
        <v>18</v>
      </c>
      <c r="R53" s="934">
        <f>VLOOKUP($D$3&amp;"_"&amp;R$3,データシート2!$A:$SI,MATCH($R$2&amp;"_"&amp;$B53,データシート2!$A$1:$SI$1,0),0)</f>
        <v>1130.742</v>
      </c>
      <c r="S53" s="935">
        <f>VLOOKUP($D$3&amp;"_"&amp;S$3,データシート2!$A:$SI,MATCH($R$2&amp;"_"&amp;$B53,データシート2!$A$1:$SI$1,0),0)</f>
        <v>2163.2669999999998</v>
      </c>
      <c r="T53" s="935">
        <f>VLOOKUP($D$3&amp;"_"&amp;T$3,データシート2!$A:$SI,MATCH($R$2&amp;"_"&amp;$B53,データシート2!$A$1:$SI$1,0),0)</f>
        <v>2891.7664</v>
      </c>
      <c r="U53" s="935">
        <f>VLOOKUP($D$3&amp;"_"&amp;U$3,データシート2!$A:$SI,MATCH($R$2&amp;"_"&amp;$B53,データシート2!$A$1:$SI$1,0),0)</f>
        <v>2744.837</v>
      </c>
      <c r="V53" s="935">
        <f>VLOOKUP($D$3&amp;"_"&amp;V$3,データシート2!$A:$SI,MATCH($R$2&amp;"_"&amp;$B53,データシート2!$A$1:$SI$1,0),0)</f>
        <v>2626.0230000000001</v>
      </c>
      <c r="W53" s="935">
        <f>VLOOKUP($D$3&amp;"_"&amp;W$3,データシート2!$A:$SI,MATCH($R$2&amp;"_"&amp;$B53,データシート2!$A$1:$SI$1,0),0)</f>
        <v>2675.0459999999998</v>
      </c>
      <c r="X53" s="935">
        <f>VLOOKUP($D$3&amp;"_"&amp;X$3,データシート2!$A:$SI,MATCH($R$2&amp;"_"&amp;$B53,データシート2!$A$1:$SI$1,0),0)</f>
        <v>2894.127</v>
      </c>
      <c r="Y53" s="935">
        <f>VLOOKUP($D$3&amp;"_"&amp;Y$3,データシート2!$A:$SI,MATCH($R$2&amp;"_"&amp;$B53,データシート2!$A$1:$SI$1,0),0)</f>
        <v>2782.2820000000002</v>
      </c>
      <c r="Z53" s="935">
        <f>VLOOKUP($D$3&amp;"_"&amp;Z$3,データシート2!$A:$SI,MATCH($R$2&amp;"_"&amp;$B53,データシート2!$A$1:$SI$1,0),0)</f>
        <v>2772.616</v>
      </c>
      <c r="AA53" s="935">
        <f>VLOOKUP($D$3&amp;"_"&amp;AA$3,データシート2!$A:$SI,MATCH($R$2&amp;"_"&amp;$B53,データシート2!$A$1:$SI$1,0),0)</f>
        <v>3435.1260000000002</v>
      </c>
      <c r="AB53" s="936">
        <f>VLOOKUP($D$3&amp;"_"&amp;AB$3,データシート2!$A:$SI,MATCH($R$2&amp;"_"&amp;$B53,データシート2!$A$1:$SI$1,0),0)</f>
        <v>2431.4189999999999</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7</v>
      </c>
      <c r="H54" s="753">
        <f>VLOOKUP($D$3&amp;"_"&amp;H$3,データシート2!$A:$SI,MATCH($G$2&amp;"_"&amp;$C54,データシート2!$A$1:$SI$1,0),0)</f>
        <v>8</v>
      </c>
      <c r="I54" s="753">
        <f>VLOOKUP($D$3&amp;"_"&amp;I$3,データシート2!$A:$SI,MATCH($G$2&amp;"_"&amp;$C54,データシート2!$A$1:$SI$1,0),0)</f>
        <v>8</v>
      </c>
      <c r="J54" s="753">
        <f>VLOOKUP($D$3&amp;"_"&amp;J$3,データシート2!$A:$SI,MATCH($G$2&amp;"_"&amp;$C54,データシート2!$A$1:$SI$1,0),0)</f>
        <v>8</v>
      </c>
      <c r="K54" s="754">
        <f>VLOOKUP($D$3&amp;"_"&amp;K$3,データシート2!$A:$SI,MATCH($G$2&amp;"_"&amp;$C54,データシート2!$A$1:$SI$1,0),0)</f>
        <v>9</v>
      </c>
      <c r="L54" s="754">
        <f>VLOOKUP($D$3&amp;"_"&amp;L$3,データシート2!$A:$SI,MATCH($G$2&amp;"_"&amp;$C54,データシート2!$A$1:$SI$1,0),0)</f>
        <v>8</v>
      </c>
      <c r="M54" s="754">
        <f>VLOOKUP($D$3&amp;"_"&amp;M$3,データシート2!$A:$SI,MATCH($G$2&amp;"_"&amp;$C54,データシート2!$A$1:$SI$1,0),0)</f>
        <v>9</v>
      </c>
      <c r="N54" s="754">
        <f>VLOOKUP($D$3&amp;"_"&amp;N$3,データシート2!$A:$SI,MATCH($G$2&amp;"_"&amp;$C54,データシート2!$A$1:$SI$1,0),0)</f>
        <v>9</v>
      </c>
      <c r="O54" s="754">
        <f>VLOOKUP($D$3&amp;"_"&amp;O$3,データシート2!$A:$SI,MATCH($G$2&amp;"_"&amp;$C54,データシート2!$A$1:$SI$1,0),0)</f>
        <v>10</v>
      </c>
      <c r="P54" s="754">
        <f>VLOOKUP($D$3&amp;"_"&amp;P$3,データシート2!$A:$SI,MATCH($G$2&amp;"_"&amp;$C54,データシート2!$A$1:$SI$1,0),0)</f>
        <v>12</v>
      </c>
      <c r="Q54" s="755">
        <f>VLOOKUP($D$3&amp;"_"&amp;Q$3,データシート2!$A:$SI,MATCH($G$2&amp;"_"&amp;$C54,データシート2!$A$1:$SI$1,0),0)</f>
        <v>13</v>
      </c>
      <c r="R54" s="943">
        <f>VLOOKUP($D$3&amp;"_"&amp;R$3,データシート2!$A:$SI,MATCH($R$2&amp;"_"&amp;$C54,データシート2!$A$1:$SI$1,0),0)</f>
        <v>1122.56</v>
      </c>
      <c r="S54" s="938">
        <f>VLOOKUP($D$3&amp;"_"&amp;S$3,データシート2!$A:$SI,MATCH($R$2&amp;"_"&amp;$C54,データシート2!$A$1:$SI$1,0),0)</f>
        <v>2163.2669999999998</v>
      </c>
      <c r="T54" s="938">
        <f>VLOOKUP($D$3&amp;"_"&amp;T$3,データシート2!$A:$SI,MATCH($R$2&amp;"_"&amp;$C54,データシート2!$A$1:$SI$1,0),0)</f>
        <v>2876.7840000000001</v>
      </c>
      <c r="U54" s="938">
        <f>VLOOKUP($D$3&amp;"_"&amp;U$3,データシート2!$A:$SI,MATCH($R$2&amp;"_"&amp;$C54,データシート2!$A$1:$SI$1,0),0)</f>
        <v>2717.306</v>
      </c>
      <c r="V54" s="938">
        <f>VLOOKUP($D$3&amp;"_"&amp;V$3,データシート2!$A:$SI,MATCH($R$2&amp;"_"&amp;$C54,データシート2!$A$1:$SI$1,0),0)</f>
        <v>2603.931</v>
      </c>
      <c r="W54" s="938">
        <f>VLOOKUP($D$3&amp;"_"&amp;W$3,データシート2!$A:$SI,MATCH($R$2&amp;"_"&amp;$C54,データシート2!$A$1:$SI$1,0),0)</f>
        <v>2658.3330000000001</v>
      </c>
      <c r="X54" s="938">
        <f>VLOOKUP($D$3&amp;"_"&amp;X$3,データシート2!$A:$SI,MATCH($R$2&amp;"_"&amp;$C54,データシート2!$A$1:$SI$1,0),0)</f>
        <v>2718.8069999999998</v>
      </c>
      <c r="Y54" s="938">
        <f>VLOOKUP($D$3&amp;"_"&amp;Y$3,データシート2!$A:$SI,MATCH($R$2&amp;"_"&amp;$C54,データシート2!$A$1:$SI$1,0),0)</f>
        <v>2708.8290000000002</v>
      </c>
      <c r="Z54" s="938">
        <f>VLOOKUP($D$3&amp;"_"&amp;Z$3,データシート2!$A:$SI,MATCH($R$2&amp;"_"&amp;$C54,データシート2!$A$1:$SI$1,0),0)</f>
        <v>2732.0140000000001</v>
      </c>
      <c r="AA54" s="938">
        <f>VLOOKUP($D$3&amp;"_"&amp;AA$3,データシート2!$A:$SI,MATCH($R$2&amp;"_"&amp;$C54,データシート2!$A$1:$SI$1,0),0)</f>
        <v>3380.6489999999999</v>
      </c>
      <c r="AB54" s="939">
        <f>VLOOKUP($D$3&amp;"_"&amp;AB$3,データシート2!$A:$SI,MATCH($R$2&amp;"_"&amp;$C54,データシート2!$A$1:$SI$1,0),0)</f>
        <v>2387.2849999999999</v>
      </c>
    </row>
    <row r="55" spans="2:29" s="756" customFormat="1" ht="16.5" customHeight="1">
      <c r="B55" s="748"/>
      <c r="C55" s="795"/>
      <c r="D55" s="786"/>
      <c r="E55" s="796">
        <v>3311</v>
      </c>
      <c r="F55" s="788" t="s">
        <v>356</v>
      </c>
      <c r="G55" s="984">
        <f>VLOOKUP($D$3&amp;"_"&amp;G$3,データシート2!$A:$SI,MATCH($G$2&amp;"_"&amp;$E55,データシート2!$A$1:$SI$1,0),0)</f>
        <v>7</v>
      </c>
      <c r="H55" s="985">
        <f>VLOOKUP($D$3&amp;"_"&amp;H$3,データシート2!$A:$SI,MATCH($G$2&amp;"_"&amp;$E55,データシート2!$A$1:$SI$1,0),0)</f>
        <v>8</v>
      </c>
      <c r="I55" s="985">
        <f>VLOOKUP($D$3&amp;"_"&amp;I$3,データシート2!$A:$SI,MATCH($G$2&amp;"_"&amp;$E55,データシート2!$A$1:$SI$1,0),0)</f>
        <v>8</v>
      </c>
      <c r="J55" s="985">
        <f>VLOOKUP($D$3&amp;"_"&amp;J$3,データシート2!$A:$SI,MATCH($G$2&amp;"_"&amp;$E55,データシート2!$A$1:$SI$1,0),0)</f>
        <v>8</v>
      </c>
      <c r="K55" s="986">
        <f>VLOOKUP($D$3&amp;"_"&amp;K$3,データシート2!$A:$SI,MATCH($G$2&amp;"_"&amp;$E55,データシート2!$A$1:$SI$1,0),0)</f>
        <v>9</v>
      </c>
      <c r="L55" s="986">
        <f>VLOOKUP($D$3&amp;"_"&amp;L$3,データシート2!$A:$SI,MATCH($G$2&amp;"_"&amp;$E55,データシート2!$A$1:$SI$1,0),0)</f>
        <v>7</v>
      </c>
      <c r="M55" s="986">
        <f>VLOOKUP($D$3&amp;"_"&amp;M$3,データシート2!$A:$SI,MATCH($G$2&amp;"_"&amp;$E55,データシート2!$A$1:$SI$1,0),0)</f>
        <v>8</v>
      </c>
      <c r="N55" s="986">
        <f>VLOOKUP($D$3&amp;"_"&amp;N$3,データシート2!$A:$SI,MATCH($G$2&amp;"_"&amp;$E55,データシート2!$A$1:$SI$1,0),0)</f>
        <v>8</v>
      </c>
      <c r="O55" s="986">
        <f>VLOOKUP($D$3&amp;"_"&amp;O$3,データシート2!$A:$SI,MATCH($G$2&amp;"_"&amp;$E55,データシート2!$A$1:$SI$1,0),0)</f>
        <v>8</v>
      </c>
      <c r="P55" s="986">
        <f>VLOOKUP($D$3&amp;"_"&amp;P$3,データシート2!$A:$SI,MATCH($G$2&amp;"_"&amp;$E55,データシート2!$A$1:$SI$1,0),0)</f>
        <v>10</v>
      </c>
      <c r="Q55" s="987">
        <f>VLOOKUP($D$3&amp;"_"&amp;Q$3,データシート2!$A:$SI,MATCH($G$2&amp;"_"&amp;$E55,データシート2!$A$1:$SI$1,0),0)</f>
        <v>10</v>
      </c>
      <c r="R55" s="988">
        <f>VLOOKUP($D$3&amp;"_"&amp;R$3,データシート2!$A:$SI,MATCH($R$2&amp;"_"&amp;$E55,データシート2!$A$1:$SI$1,0),0)</f>
        <v>1122.56</v>
      </c>
      <c r="S55" s="989">
        <f>VLOOKUP($D$3&amp;"_"&amp;S$3,データシート2!$A:$SI,MATCH($R$2&amp;"_"&amp;$E55,データシート2!$A$1:$SI$1,0),0)</f>
        <v>2163.2669999999998</v>
      </c>
      <c r="T55" s="989">
        <f>VLOOKUP($D$3&amp;"_"&amp;T$3,データシート2!$A:$SI,MATCH($R$2&amp;"_"&amp;$E55,データシート2!$A$1:$SI$1,0),0)</f>
        <v>2876.7840000000001</v>
      </c>
      <c r="U55" s="989">
        <f>VLOOKUP($D$3&amp;"_"&amp;U$3,データシート2!$A:$SI,MATCH($R$2&amp;"_"&amp;$E55,データシート2!$A$1:$SI$1,0),0)</f>
        <v>2717.306</v>
      </c>
      <c r="V55" s="989">
        <f>VLOOKUP($D$3&amp;"_"&amp;V$3,データシート2!$A:$SI,MATCH($R$2&amp;"_"&amp;$E55,データシート2!$A$1:$SI$1,0),0)</f>
        <v>2603.931</v>
      </c>
      <c r="W55" s="989">
        <f>VLOOKUP($D$3&amp;"_"&amp;W$3,データシート2!$A:$SI,MATCH($R$2&amp;"_"&amp;$E55,データシート2!$A$1:$SI$1,0),0)</f>
        <v>2583.8510000000001</v>
      </c>
      <c r="X55" s="989">
        <f>VLOOKUP($D$3&amp;"_"&amp;X$3,データシート2!$A:$SI,MATCH($R$2&amp;"_"&amp;$E55,データシート2!$A$1:$SI$1,0),0)</f>
        <v>2646.7640000000001</v>
      </c>
      <c r="Y55" s="989">
        <f>VLOOKUP($D$3&amp;"_"&amp;Y$3,データシート2!$A:$SI,MATCH($R$2&amp;"_"&amp;$E55,データシート2!$A$1:$SI$1,0),0)</f>
        <v>2644.768</v>
      </c>
      <c r="Z55" s="989">
        <f>VLOOKUP($D$3&amp;"_"&amp;Z$3,データシート2!$A:$SI,MATCH($R$2&amp;"_"&amp;$E55,データシート2!$A$1:$SI$1,0),0)</f>
        <v>2563.9169999999999</v>
      </c>
      <c r="AA55" s="989">
        <f>VLOOKUP($D$3&amp;"_"&amp;AA$3,データシート2!$A:$SI,MATCH($R$2&amp;"_"&amp;$E55,データシート2!$A$1:$SI$1,0),0)</f>
        <v>3216.768</v>
      </c>
      <c r="AB55" s="990">
        <f>VLOOKUP($D$3&amp;"_"&amp;AB$3,データシート2!$A:$SI,MATCH($R$2&amp;"_"&amp;$E55,データシート2!$A$1:$SI$1,0),0)</f>
        <v>2228.6019999999999</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0</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0</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0</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0</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0</v>
      </c>
      <c r="H57" s="798">
        <f>VLOOKUP($D$3&amp;"_"&amp;H$3,データシート2!$A:$SI,MATCH($G$2&amp;"_"&amp;$C57,データシート2!$A$1:$SI$1,0),0)</f>
        <v>0</v>
      </c>
      <c r="I57" s="798">
        <f>VLOOKUP($D$3&amp;"_"&amp;I$3,データシート2!$A:$SI,MATCH($G$2&amp;"_"&amp;$C57,データシート2!$A$1:$SI$1,0),0)</f>
        <v>0</v>
      </c>
      <c r="J57" s="798">
        <f>VLOOKUP($D$3&amp;"_"&amp;J$3,データシート2!$A:$SI,MATCH($G$2&amp;"_"&amp;$C57,データシート2!$A$1:$SI$1,0),0)</f>
        <v>0</v>
      </c>
      <c r="K57" s="799">
        <f>VLOOKUP($D$3&amp;"_"&amp;K$3,データシート2!$A:$SI,MATCH($G$2&amp;"_"&amp;$C57,データシート2!$A$1:$SI$1,0),0)</f>
        <v>0</v>
      </c>
      <c r="L57" s="799">
        <f>VLOOKUP($D$3&amp;"_"&amp;L$3,データシート2!$A:$SI,MATCH($G$2&amp;"_"&amp;$C57,データシート2!$A$1:$SI$1,0),0)</f>
        <v>0</v>
      </c>
      <c r="M57" s="799">
        <f>VLOOKUP($D$3&amp;"_"&amp;M$3,データシート2!$A:$SI,MATCH($G$2&amp;"_"&amp;$C57,データシート2!$A$1:$SI$1,0),0)</f>
        <v>1</v>
      </c>
      <c r="N57" s="799">
        <f>VLOOKUP($D$3&amp;"_"&amp;N$3,データシート2!$A:$SI,MATCH($G$2&amp;"_"&amp;$C57,データシート2!$A$1:$SI$1,0),0)</f>
        <v>1</v>
      </c>
      <c r="O57" s="799">
        <f>VLOOKUP($D$3&amp;"_"&amp;O$3,データシート2!$A:$SI,MATCH($G$2&amp;"_"&amp;$C57,データシート2!$A$1:$SI$1,0),0)</f>
        <v>1</v>
      </c>
      <c r="P57" s="799">
        <f>VLOOKUP($D$3&amp;"_"&amp;P$3,データシート2!$A:$SI,MATCH($G$2&amp;"_"&amp;$C57,データシート2!$A$1:$SI$1,0),0)</f>
        <v>1</v>
      </c>
      <c r="Q57" s="800">
        <f>VLOOKUP($D$3&amp;"_"&amp;Q$3,データシート2!$A:$SI,MATCH($G$2&amp;"_"&amp;$C57,データシート2!$A$1:$SI$1,0),0)</f>
        <v>1</v>
      </c>
      <c r="R57" s="950">
        <f>VLOOKUP($D$3&amp;"_"&amp;R$3,データシート2!$A:$SI,MATCH($R$2&amp;"_"&amp;$C57,データシート2!$A$1:$SI$1,0),0)</f>
        <v>0</v>
      </c>
      <c r="S57" s="951">
        <f>VLOOKUP($D$3&amp;"_"&amp;S$3,データシート2!$A:$SI,MATCH($R$2&amp;"_"&amp;$C57,データシート2!$A$1:$SI$1,0),0)</f>
        <v>0</v>
      </c>
      <c r="T57" s="951">
        <f>VLOOKUP($D$3&amp;"_"&amp;T$3,データシート2!$A:$SI,MATCH($R$2&amp;"_"&amp;$C57,データシート2!$A$1:$SI$1,0),0)</f>
        <v>0</v>
      </c>
      <c r="U57" s="951">
        <f>VLOOKUP($D$3&amp;"_"&amp;U$3,データシート2!$A:$SI,MATCH($R$2&amp;"_"&amp;$C57,データシート2!$A$1:$SI$1,0),0)</f>
        <v>0</v>
      </c>
      <c r="V57" s="951">
        <f>VLOOKUP($D$3&amp;"_"&amp;V$3,データシート2!$A:$SI,MATCH($R$2&amp;"_"&amp;$C57,データシート2!$A$1:$SI$1,0),0)</f>
        <v>0</v>
      </c>
      <c r="W57" s="951">
        <f>VLOOKUP($D$3&amp;"_"&amp;W$3,データシート2!$A:$SI,MATCH($R$2&amp;"_"&amp;$C57,データシート2!$A$1:$SI$1,0),0)</f>
        <v>0</v>
      </c>
      <c r="X57" s="951">
        <f>VLOOKUP($D$3&amp;"_"&amp;X$3,データシート2!$A:$SI,MATCH($R$2&amp;"_"&amp;$C57,データシート2!$A$1:$SI$1,0),0)</f>
        <v>153.965</v>
      </c>
      <c r="Y57" s="951">
        <f>VLOOKUP($D$3&amp;"_"&amp;Y$3,データシート2!$A:$SI,MATCH($R$2&amp;"_"&amp;$C57,データシート2!$A$1:$SI$1,0),0)</f>
        <v>59.231000000000002</v>
      </c>
      <c r="Z57" s="951">
        <f>VLOOKUP($D$3&amp;"_"&amp;Z$3,データシート2!$A:$SI,MATCH($R$2&amp;"_"&amp;$C57,データシート2!$A$1:$SI$1,0),0)</f>
        <v>23.355</v>
      </c>
      <c r="AA57" s="951">
        <f>VLOOKUP($D$3&amp;"_"&amp;AA$3,データシート2!$A:$SI,MATCH($R$2&amp;"_"&amp;$C57,データシート2!$A$1:$SI$1,0),0)</f>
        <v>37.386000000000003</v>
      </c>
      <c r="AB57" s="952">
        <f>VLOOKUP($D$3&amp;"_"&amp;AB$3,データシート2!$A:$SI,MATCH($R$2&amp;"_"&amp;$C57,データシート2!$A$1:$SI$1,0),0)</f>
        <v>28.486000000000001</v>
      </c>
    </row>
    <row r="58" spans="2:29" s="756" customFormat="1" ht="16.5" customHeight="1">
      <c r="B58" s="748"/>
      <c r="C58" s="801"/>
      <c r="D58" s="791"/>
      <c r="E58" s="804">
        <v>3411</v>
      </c>
      <c r="F58" s="788" t="s">
        <v>344</v>
      </c>
      <c r="G58" s="984">
        <f>VLOOKUP($D$3&amp;"_"&amp;G$3,データシート2!$A:$SI,MATCH($G$2&amp;"_"&amp;$E58,データシート2!$A$1:$SI$1,0),0)</f>
        <v>0</v>
      </c>
      <c r="H58" s="978">
        <f>VLOOKUP($D$3&amp;"_"&amp;H$3,データシート2!$A:$SI,MATCH($G$2&amp;"_"&amp;$E58,データシート2!$A$1:$SI$1,0),0)</f>
        <v>0</v>
      </c>
      <c r="I58" s="978">
        <f>VLOOKUP($D$3&amp;"_"&amp;I$3,データシート2!$A:$SI,MATCH($G$2&amp;"_"&amp;$E58,データシート2!$A$1:$SI$1,0),0)</f>
        <v>0</v>
      </c>
      <c r="J58" s="978">
        <f>VLOOKUP($D$3&amp;"_"&amp;J$3,データシート2!$A:$SI,MATCH($G$2&amp;"_"&amp;$E58,データシート2!$A$1:$SI$1,0),0)</f>
        <v>0</v>
      </c>
      <c r="K58" s="979">
        <f>VLOOKUP($D$3&amp;"_"&amp;K$3,データシート2!$A:$SI,MATCH($G$2&amp;"_"&amp;$E58,データシート2!$A$1:$SI$1,0),0)</f>
        <v>0</v>
      </c>
      <c r="L58" s="979">
        <f>VLOOKUP($D$3&amp;"_"&amp;L$3,データシート2!$A:$SI,MATCH($G$2&amp;"_"&amp;$E58,データシート2!$A$1:$SI$1,0),0)</f>
        <v>0</v>
      </c>
      <c r="M58" s="979">
        <f>VLOOKUP($D$3&amp;"_"&amp;M$3,データシート2!$A:$SI,MATCH($G$2&amp;"_"&amp;$E58,データシート2!$A$1:$SI$1,0),0)</f>
        <v>1</v>
      </c>
      <c r="N58" s="979">
        <f>VLOOKUP($D$3&amp;"_"&amp;N$3,データシート2!$A:$SI,MATCH($G$2&amp;"_"&amp;$E58,データシート2!$A$1:$SI$1,0),0)</f>
        <v>1</v>
      </c>
      <c r="O58" s="979">
        <f>VLOOKUP($D$3&amp;"_"&amp;O$3,データシート2!$A:$SI,MATCH($G$2&amp;"_"&amp;$E58,データシート2!$A$1:$SI$1,0),0)</f>
        <v>1</v>
      </c>
      <c r="P58" s="979">
        <f>VLOOKUP($D$3&amp;"_"&amp;P$3,データシート2!$A:$SI,MATCH($G$2&amp;"_"&amp;$E58,データシート2!$A$1:$SI$1,0),0)</f>
        <v>1</v>
      </c>
      <c r="Q58" s="980">
        <f>VLOOKUP($D$3&amp;"_"&amp;Q$3,データシート2!$A:$SI,MATCH($G$2&amp;"_"&amp;$E58,データシート2!$A$1:$SI$1,0),0)</f>
        <v>1</v>
      </c>
      <c r="R58" s="981">
        <f>VLOOKUP($D$3&amp;"_"&amp;R$3,データシート2!$A:$SI,MATCH($R$2&amp;"_"&amp;$E58,データシート2!$A$1:$SI$1,0),0)</f>
        <v>0</v>
      </c>
      <c r="S58" s="982">
        <f>VLOOKUP($D$3&amp;"_"&amp;S$3,データシート2!$A:$SI,MATCH($R$2&amp;"_"&amp;$E58,データシート2!$A$1:$SI$1,0),0)</f>
        <v>0</v>
      </c>
      <c r="T58" s="982">
        <f>VLOOKUP($D$3&amp;"_"&amp;T$3,データシート2!$A:$SI,MATCH($R$2&amp;"_"&amp;$E58,データシート2!$A$1:$SI$1,0),0)</f>
        <v>0</v>
      </c>
      <c r="U58" s="982">
        <f>VLOOKUP($D$3&amp;"_"&amp;U$3,データシート2!$A:$SI,MATCH($R$2&amp;"_"&amp;$E58,データシート2!$A$1:$SI$1,0),0)</f>
        <v>0</v>
      </c>
      <c r="V58" s="982">
        <f>VLOOKUP($D$3&amp;"_"&amp;V$3,データシート2!$A:$SI,MATCH($R$2&amp;"_"&amp;$E58,データシート2!$A$1:$SI$1,0),0)</f>
        <v>0</v>
      </c>
      <c r="W58" s="982">
        <f>VLOOKUP($D$3&amp;"_"&amp;W$3,データシート2!$A:$SI,MATCH($R$2&amp;"_"&amp;$E58,データシート2!$A$1:$SI$1,0),0)</f>
        <v>0</v>
      </c>
      <c r="X58" s="982">
        <f>VLOOKUP($D$3&amp;"_"&amp;X$3,データシート2!$A:$SI,MATCH($R$2&amp;"_"&amp;$E58,データシート2!$A$1:$SI$1,0),0)</f>
        <v>153.965</v>
      </c>
      <c r="Y58" s="982">
        <f>VLOOKUP($D$3&amp;"_"&amp;Y$3,データシート2!$A:$SI,MATCH($R$2&amp;"_"&amp;$E58,データシート2!$A$1:$SI$1,0),0)</f>
        <v>59.231000000000002</v>
      </c>
      <c r="Z58" s="982">
        <f>VLOOKUP($D$3&amp;"_"&amp;Z$3,データシート2!$A:$SI,MATCH($R$2&amp;"_"&amp;$E58,データシート2!$A$1:$SI$1,0),0)</f>
        <v>23.355</v>
      </c>
      <c r="AA58" s="982">
        <f>VLOOKUP($D$3&amp;"_"&amp;AA$3,データシート2!$A:$SI,MATCH($R$2&amp;"_"&amp;$E58,データシート2!$A$1:$SI$1,0),0)</f>
        <v>37.386000000000003</v>
      </c>
      <c r="AB58" s="983">
        <f>VLOOKUP($D$3&amp;"_"&amp;AB$3,データシート2!$A:$SI,MATCH($R$2&amp;"_"&amp;$E58,データシート2!$A$1:$SI$1,0),0)</f>
        <v>28.486000000000001</v>
      </c>
      <c r="AC58" s="789"/>
    </row>
    <row r="59" spans="2:29" s="756" customFormat="1" ht="16.5" customHeight="1">
      <c r="B59" s="748"/>
      <c r="C59" s="780">
        <v>35</v>
      </c>
      <c r="D59" s="783" t="s">
        <v>568</v>
      </c>
      <c r="E59" s="784"/>
      <c r="F59" s="775"/>
      <c r="G59" s="776">
        <f>VLOOKUP($D$3&amp;"_"&amp;G$3,データシート2!$A:$SI,MATCH($G$2&amp;"_"&amp;$C59,データシート2!$A$1:$SI$1,0),0)</f>
        <v>0</v>
      </c>
      <c r="H59" s="777">
        <f>VLOOKUP($D$3&amp;"_"&amp;H$3,データシート2!$A:$SI,MATCH($G$2&amp;"_"&amp;$C59,データシート2!$A$1:$SI$1,0),0)</f>
        <v>0</v>
      </c>
      <c r="I59" s="777">
        <f>VLOOKUP($D$3&amp;"_"&amp;I$3,データシート2!$A:$SI,MATCH($G$2&amp;"_"&amp;$C59,データシート2!$A$1:$SI$1,0),0)</f>
        <v>0</v>
      </c>
      <c r="J59" s="777">
        <f>VLOOKUP($D$3&amp;"_"&amp;J$3,データシート2!$A:$SI,MATCH($G$2&amp;"_"&amp;$C59,データシート2!$A$1:$SI$1,0),0)</f>
        <v>0</v>
      </c>
      <c r="K59" s="778">
        <f>VLOOKUP($D$3&amp;"_"&amp;K$3,データシート2!$A:$SI,MATCH($G$2&amp;"_"&amp;$C59,データシート2!$A$1:$SI$1,0),0)</f>
        <v>0</v>
      </c>
      <c r="L59" s="778">
        <f>VLOOKUP($D$3&amp;"_"&amp;L$3,データシート2!$A:$SI,MATCH($G$2&amp;"_"&amp;$C59,データシート2!$A$1:$SI$1,0),0)</f>
        <v>0</v>
      </c>
      <c r="M59" s="778">
        <f>VLOOKUP($D$3&amp;"_"&amp;M$3,データシート2!$A:$SI,MATCH($G$2&amp;"_"&amp;$C59,データシート2!$A$1:$SI$1,0),0)</f>
        <v>0</v>
      </c>
      <c r="N59" s="778">
        <f>VLOOKUP($D$3&amp;"_"&amp;N$3,データシート2!$A:$SI,MATCH($G$2&amp;"_"&amp;$C59,データシート2!$A$1:$SI$1,0),0)</f>
        <v>0</v>
      </c>
      <c r="O59" s="778">
        <f>VLOOKUP($D$3&amp;"_"&amp;O$3,データシート2!$A:$SI,MATCH($G$2&amp;"_"&amp;$C59,データシート2!$A$1:$SI$1,0),0)</f>
        <v>0</v>
      </c>
      <c r="P59" s="778">
        <f>VLOOKUP($D$3&amp;"_"&amp;P$3,データシート2!$A:$SI,MATCH($G$2&amp;"_"&amp;$C59,データシート2!$A$1:$SI$1,0),0)</f>
        <v>0</v>
      </c>
      <c r="Q59" s="779">
        <f>VLOOKUP($D$3&amp;"_"&amp;Q$3,データシート2!$A:$SI,MATCH($G$2&amp;"_"&amp;$C59,データシート2!$A$1:$SI$1,0),0)</f>
        <v>0</v>
      </c>
      <c r="R59" s="947">
        <f>VLOOKUP($D$3&amp;"_"&amp;R$3,データシート2!$A:$SI,MATCH($R$2&amp;"_"&amp;$C59,データシート2!$A$1:$SI$1,0),0)</f>
        <v>0</v>
      </c>
      <c r="S59" s="948">
        <f>VLOOKUP($D$3&amp;"_"&amp;S$3,データシート2!$A:$SI,MATCH($R$2&amp;"_"&amp;$C59,データシート2!$A$1:$SI$1,0),0)</f>
        <v>0</v>
      </c>
      <c r="T59" s="948">
        <f>VLOOKUP($D$3&amp;"_"&amp;T$3,データシート2!$A:$SI,MATCH($R$2&amp;"_"&amp;$C59,データシート2!$A$1:$SI$1,0),0)</f>
        <v>0</v>
      </c>
      <c r="U59" s="948">
        <f>VLOOKUP($D$3&amp;"_"&amp;U$3,データシート2!$A:$SI,MATCH($R$2&amp;"_"&amp;$C59,データシート2!$A$1:$SI$1,0),0)</f>
        <v>0</v>
      </c>
      <c r="V59" s="948">
        <f>VLOOKUP($D$3&amp;"_"&amp;V$3,データシート2!$A:$SI,MATCH($R$2&amp;"_"&amp;$C59,データシート2!$A$1:$SI$1,0),0)</f>
        <v>0</v>
      </c>
      <c r="W59" s="948">
        <f>VLOOKUP($D$3&amp;"_"&amp;W$3,データシート2!$A:$SI,MATCH($R$2&amp;"_"&amp;$C59,データシート2!$A$1:$SI$1,0),0)</f>
        <v>0</v>
      </c>
      <c r="X59" s="948">
        <f>VLOOKUP($D$3&amp;"_"&amp;X$3,データシート2!$A:$SI,MATCH($R$2&amp;"_"&amp;$C59,データシート2!$A$1:$SI$1,0),0)</f>
        <v>0</v>
      </c>
      <c r="Y59" s="948">
        <f>VLOOKUP($D$3&amp;"_"&amp;Y$3,データシート2!$A:$SI,MATCH($R$2&amp;"_"&amp;$C59,データシート2!$A$1:$SI$1,0),0)</f>
        <v>0</v>
      </c>
      <c r="Z59" s="948">
        <f>VLOOKUP($D$3&amp;"_"&amp;Z$3,データシート2!$A:$SI,MATCH($R$2&amp;"_"&amp;$C59,データシート2!$A$1:$SI$1,0),0)</f>
        <v>0</v>
      </c>
      <c r="AA59" s="948">
        <f>VLOOKUP($D$3&amp;"_"&amp;AA$3,データシート2!$A:$SI,MATCH($R$2&amp;"_"&amp;$C59,データシート2!$A$1:$SI$1,0),0)</f>
        <v>0</v>
      </c>
      <c r="AB59" s="949">
        <f>VLOOKUP($D$3&amp;"_"&amp;AB$3,データシート2!$A:$SI,MATCH($R$2&amp;"_"&amp;$C59,データシート2!$A$1:$SI$1,0),0)</f>
        <v>0</v>
      </c>
    </row>
    <row r="60" spans="2:29" s="756" customFormat="1" ht="16.5" customHeight="1">
      <c r="B60" s="748"/>
      <c r="C60" s="801"/>
      <c r="D60" s="791"/>
      <c r="E60" s="804">
        <v>3511</v>
      </c>
      <c r="F60" s="788" t="s">
        <v>346</v>
      </c>
      <c r="G60" s="977">
        <f>VLOOKUP($D$3&amp;"_"&amp;G$3,データシート2!$A:$SI,MATCH($G$2&amp;"_"&amp;$E60,データシート2!$A$1:$SI$1,0),0)</f>
        <v>0</v>
      </c>
      <c r="H60" s="978">
        <f>VLOOKUP($D$3&amp;"_"&amp;H$3,データシート2!$A:$SI,MATCH($G$2&amp;"_"&amp;$E60,データシート2!$A$1:$SI$1,0),0)</f>
        <v>0</v>
      </c>
      <c r="I60" s="978">
        <f>VLOOKUP($D$3&amp;"_"&amp;I$3,データシート2!$A:$SI,MATCH($G$2&amp;"_"&amp;$E60,データシート2!$A$1:$SI$1,0),0)</f>
        <v>0</v>
      </c>
      <c r="J60" s="978">
        <f>VLOOKUP($D$3&amp;"_"&amp;J$3,データシート2!$A:$SI,MATCH($G$2&amp;"_"&amp;$E60,データシート2!$A$1:$SI$1,0),0)</f>
        <v>0</v>
      </c>
      <c r="K60" s="979">
        <f>VLOOKUP($D$3&amp;"_"&amp;K$3,データシート2!$A:$SI,MATCH($G$2&amp;"_"&amp;$E60,データシート2!$A$1:$SI$1,0),0)</f>
        <v>0</v>
      </c>
      <c r="L60" s="979">
        <f>VLOOKUP($D$3&amp;"_"&amp;L$3,データシート2!$A:$SI,MATCH($G$2&amp;"_"&amp;$E60,データシート2!$A$1:$SI$1,0),0)</f>
        <v>0</v>
      </c>
      <c r="M60" s="979">
        <f>VLOOKUP($D$3&amp;"_"&amp;M$3,データシート2!$A:$SI,MATCH($G$2&amp;"_"&amp;$E60,データシート2!$A$1:$SI$1,0),0)</f>
        <v>0</v>
      </c>
      <c r="N60" s="979">
        <f>VLOOKUP($D$3&amp;"_"&amp;N$3,データシート2!$A:$SI,MATCH($G$2&amp;"_"&amp;$E60,データシート2!$A$1:$SI$1,0),0)</f>
        <v>0</v>
      </c>
      <c r="O60" s="979">
        <f>VLOOKUP($D$3&amp;"_"&amp;O$3,データシート2!$A:$SI,MATCH($G$2&amp;"_"&amp;$E60,データシート2!$A$1:$SI$1,0),0)</f>
        <v>0</v>
      </c>
      <c r="P60" s="979">
        <f>VLOOKUP($D$3&amp;"_"&amp;P$3,データシート2!$A:$SI,MATCH($G$2&amp;"_"&amp;$E60,データシート2!$A$1:$SI$1,0),0)</f>
        <v>0</v>
      </c>
      <c r="Q60" s="980">
        <f>VLOOKUP($D$3&amp;"_"&amp;Q$3,データシート2!$A:$SI,MATCH($G$2&amp;"_"&amp;$E60,データシート2!$A$1:$SI$1,0),0)</f>
        <v>0</v>
      </c>
      <c r="R60" s="981">
        <f>VLOOKUP($D$3&amp;"_"&amp;R$3,データシート2!$A:$SI,MATCH($R$2&amp;"_"&amp;$E60,データシート2!$A$1:$SI$1,0),0)</f>
        <v>0</v>
      </c>
      <c r="S60" s="982">
        <f>VLOOKUP($D$3&amp;"_"&amp;S$3,データシート2!$A:$SI,MATCH($R$2&amp;"_"&amp;$E60,データシート2!$A$1:$SI$1,0),0)</f>
        <v>0</v>
      </c>
      <c r="T60" s="982">
        <f>VLOOKUP($D$3&amp;"_"&amp;T$3,データシート2!$A:$SI,MATCH($R$2&amp;"_"&amp;$E60,データシート2!$A$1:$SI$1,0),0)</f>
        <v>0</v>
      </c>
      <c r="U60" s="982">
        <f>VLOOKUP($D$3&amp;"_"&amp;U$3,データシート2!$A:$SI,MATCH($R$2&amp;"_"&amp;$E60,データシート2!$A$1:$SI$1,0),0)</f>
        <v>0</v>
      </c>
      <c r="V60" s="982">
        <f>VLOOKUP($D$3&amp;"_"&amp;V$3,データシート2!$A:$SI,MATCH($R$2&amp;"_"&amp;$E60,データシート2!$A$1:$SI$1,0),0)</f>
        <v>0</v>
      </c>
      <c r="W60" s="982">
        <f>VLOOKUP($D$3&amp;"_"&amp;W$3,データシート2!$A:$SI,MATCH($R$2&amp;"_"&amp;$E60,データシート2!$A$1:$SI$1,0),0)</f>
        <v>0</v>
      </c>
      <c r="X60" s="982">
        <f>VLOOKUP($D$3&amp;"_"&amp;X$3,データシート2!$A:$SI,MATCH($R$2&amp;"_"&amp;$E60,データシート2!$A$1:$SI$1,0),0)</f>
        <v>0</v>
      </c>
      <c r="Y60" s="982">
        <f>VLOOKUP($D$3&amp;"_"&amp;Y$3,データシート2!$A:$SI,MATCH($R$2&amp;"_"&amp;$E60,データシート2!$A$1:$SI$1,0),0)</f>
        <v>0</v>
      </c>
      <c r="Z60" s="982">
        <f>VLOOKUP($D$3&amp;"_"&amp;Z$3,データシート2!$A:$SI,MATCH($R$2&amp;"_"&amp;$E60,データシート2!$A$1:$SI$1,0),0)</f>
        <v>0</v>
      </c>
      <c r="AA60" s="982">
        <f>VLOOKUP($D$3&amp;"_"&amp;AA$3,データシート2!$A:$SI,MATCH($R$2&amp;"_"&amp;$E60,データシート2!$A$1:$SI$1,0),0)</f>
        <v>0</v>
      </c>
      <c r="AB60" s="983">
        <f>VLOOKUP($D$3&amp;"_"&amp;AB$3,データシート2!$A:$SI,MATCH($R$2&amp;"_"&amp;$E60,データシート2!$A$1:$SI$1,0),0)</f>
        <v>0</v>
      </c>
      <c r="AC60" s="789"/>
    </row>
    <row r="61" spans="2:29" s="756" customFormat="1" ht="16.5" customHeight="1">
      <c r="B61" s="757"/>
      <c r="C61" s="805">
        <v>36</v>
      </c>
      <c r="D61" s="806" t="s">
        <v>569</v>
      </c>
      <c r="E61" s="758"/>
      <c r="F61" s="760"/>
      <c r="G61" s="807">
        <f>VLOOKUP($D$3&amp;"_"&amp;G$3,データシート2!$A:$SI,MATCH($G$2&amp;"_"&amp;$C61,データシート2!$A$1:$SI$1,0),0)</f>
        <v>1</v>
      </c>
      <c r="H61" s="808">
        <f>VLOOKUP($D$3&amp;"_"&amp;H$3,データシート2!$A:$SI,MATCH($G$2&amp;"_"&amp;$C61,データシート2!$A$1:$SI$1,0),0)</f>
        <v>0</v>
      </c>
      <c r="I61" s="808">
        <f>VLOOKUP($D$3&amp;"_"&amp;I$3,データシート2!$A:$SI,MATCH($G$2&amp;"_"&amp;$C61,データシート2!$A$1:$SI$1,0),0)</f>
        <v>2</v>
      </c>
      <c r="J61" s="808">
        <f>VLOOKUP($D$3&amp;"_"&amp;J$3,データシート2!$A:$SI,MATCH($G$2&amp;"_"&amp;$C61,データシート2!$A$1:$SI$1,0),0)</f>
        <v>4</v>
      </c>
      <c r="K61" s="809">
        <f>VLOOKUP($D$3&amp;"_"&amp;K$3,データシート2!$A:$SI,MATCH($G$2&amp;"_"&amp;$C61,データシート2!$A$1:$SI$1,0),0)</f>
        <v>4</v>
      </c>
      <c r="L61" s="809">
        <f>VLOOKUP($D$3&amp;"_"&amp;L$3,データシート2!$A:$SI,MATCH($G$2&amp;"_"&amp;$C61,データシート2!$A$1:$SI$1,0),0)</f>
        <v>3</v>
      </c>
      <c r="M61" s="809">
        <f>VLOOKUP($D$3&amp;"_"&amp;M$3,データシート2!$A:$SI,MATCH($G$2&amp;"_"&amp;$C61,データシート2!$A$1:$SI$1,0),0)</f>
        <v>4</v>
      </c>
      <c r="N61" s="809">
        <f>VLOOKUP($D$3&amp;"_"&amp;N$3,データシート2!$A:$SI,MATCH($G$2&amp;"_"&amp;$C61,データシート2!$A$1:$SI$1,0),0)</f>
        <v>3</v>
      </c>
      <c r="O61" s="809">
        <f>VLOOKUP($D$3&amp;"_"&amp;O$3,データシート2!$A:$SI,MATCH($G$2&amp;"_"&amp;$C61,データシート2!$A$1:$SI$1,0),0)</f>
        <v>4</v>
      </c>
      <c r="P61" s="809">
        <f>VLOOKUP($D$3&amp;"_"&amp;P$3,データシート2!$A:$SI,MATCH($G$2&amp;"_"&amp;$C61,データシート2!$A$1:$SI$1,0),0)</f>
        <v>4</v>
      </c>
      <c r="Q61" s="810">
        <f>VLOOKUP($D$3&amp;"_"&amp;Q$3,データシート2!$A:$SI,MATCH($G$2&amp;"_"&amp;$C61,データシート2!$A$1:$SI$1,0),0)</f>
        <v>4</v>
      </c>
      <c r="R61" s="953">
        <f>VLOOKUP($D$3&amp;"_"&amp;R$3,データシート2!$A:$SI,MATCH($R$2&amp;"_"&amp;$C61,データシート2!$A$1:$SI$1,0),0)</f>
        <v>8.1820000000000004</v>
      </c>
      <c r="S61" s="954">
        <f>VLOOKUP($D$3&amp;"_"&amp;S$3,データシート2!$A:$SI,MATCH($R$2&amp;"_"&amp;$C61,データシート2!$A$1:$SI$1,0),0)</f>
        <v>0</v>
      </c>
      <c r="T61" s="954">
        <f>VLOOKUP($D$3&amp;"_"&amp;T$3,データシート2!$A:$SI,MATCH($R$2&amp;"_"&amp;$C61,データシート2!$A$1:$SI$1,0),0)</f>
        <v>14.9824</v>
      </c>
      <c r="U61" s="954">
        <f>VLOOKUP($D$3&amp;"_"&amp;U$3,データシート2!$A:$SI,MATCH($R$2&amp;"_"&amp;$C61,データシート2!$A$1:$SI$1,0),0)</f>
        <v>27.530999999999999</v>
      </c>
      <c r="V61" s="954">
        <f>VLOOKUP($D$3&amp;"_"&amp;V$3,データシート2!$A:$SI,MATCH($R$2&amp;"_"&amp;$C61,データシート2!$A$1:$SI$1,0),0)</f>
        <v>22.091999999999999</v>
      </c>
      <c r="W61" s="954">
        <f>VLOOKUP($D$3&amp;"_"&amp;W$3,データシート2!$A:$SI,MATCH($R$2&amp;"_"&amp;$C61,データシート2!$A$1:$SI$1,0),0)</f>
        <v>16.713000000000001</v>
      </c>
      <c r="X61" s="954">
        <f>VLOOKUP($D$3&amp;"_"&amp;X$3,データシート2!$A:$SI,MATCH($R$2&amp;"_"&amp;$C61,データシート2!$A$1:$SI$1,0),0)</f>
        <v>21.355</v>
      </c>
      <c r="Y61" s="954">
        <f>VLOOKUP($D$3&amp;"_"&amp;Y$3,データシート2!$A:$SI,MATCH($R$2&amp;"_"&amp;$C61,データシート2!$A$1:$SI$1,0),0)</f>
        <v>14.222</v>
      </c>
      <c r="Z61" s="954">
        <f>VLOOKUP($D$3&amp;"_"&amp;Z$3,データシート2!$A:$SI,MATCH($R$2&amp;"_"&amp;$C61,データシート2!$A$1:$SI$1,0),0)</f>
        <v>17.247</v>
      </c>
      <c r="AA61" s="954">
        <f>VLOOKUP($D$3&amp;"_"&amp;AA$3,データシート2!$A:$SI,MATCH($R$2&amp;"_"&amp;$C61,データシート2!$A$1:$SI$1,0),0)</f>
        <v>17.091000000000001</v>
      </c>
      <c r="AB61" s="955">
        <f>VLOOKUP($D$3&amp;"_"&amp;AB$3,データシート2!$A:$SI,MATCH($R$2&amp;"_"&amp;$C61,データシート2!$A$1:$SI$1,0),0)</f>
        <v>15.648</v>
      </c>
    </row>
    <row r="62" spans="2:29" s="22" customFormat="1" ht="20.45" customHeight="1">
      <c r="B62" s="740" t="s">
        <v>570</v>
      </c>
      <c r="C62" s="741" t="s">
        <v>571</v>
      </c>
      <c r="D62" s="742"/>
      <c r="E62" s="743"/>
      <c r="F62" s="742"/>
      <c r="G62" s="744">
        <f>VLOOKUP($D$3&amp;"_"&amp;G$3,データシート2!$A:$SI,MATCH($G$2&amp;"_"&amp;$B62,データシート2!$A$1:$SI$1,0),0)</f>
        <v>3</v>
      </c>
      <c r="H62" s="745">
        <f>VLOOKUP($D$3&amp;"_"&amp;H$3,データシート2!$A:$SI,MATCH($G$2&amp;"_"&amp;$B62,データシート2!$A$1:$SI$1,0),0)</f>
        <v>3</v>
      </c>
      <c r="I62" s="745">
        <f>VLOOKUP($D$3&amp;"_"&amp;I$3,データシート2!$A:$SI,MATCH($G$2&amp;"_"&amp;$B62,データシート2!$A$1:$SI$1,0),0)</f>
        <v>4</v>
      </c>
      <c r="J62" s="745">
        <f>VLOOKUP($D$3&amp;"_"&amp;J$3,データシート2!$A:$SI,MATCH($G$2&amp;"_"&amp;$B62,データシート2!$A$1:$SI$1,0),0)</f>
        <v>4</v>
      </c>
      <c r="K62" s="746">
        <f>VLOOKUP($D$3&amp;"_"&amp;K$3,データシート2!$A:$SI,MATCH($G$2&amp;"_"&amp;$B62,データシート2!$A$1:$SI$1,0),0)</f>
        <v>4</v>
      </c>
      <c r="L62" s="746">
        <f>VLOOKUP($D$3&amp;"_"&amp;L$3,データシート2!$A:$SI,MATCH($G$2&amp;"_"&amp;$B62,データシート2!$A$1:$SI$1,0),0)</f>
        <v>4</v>
      </c>
      <c r="M62" s="746">
        <f>VLOOKUP($D$3&amp;"_"&amp;M$3,データシート2!$A:$SI,MATCH($G$2&amp;"_"&amp;$B62,データシート2!$A$1:$SI$1,0),0)</f>
        <v>4</v>
      </c>
      <c r="N62" s="746">
        <f>VLOOKUP($D$3&amp;"_"&amp;N$3,データシート2!$A:$SI,MATCH($G$2&amp;"_"&amp;$B62,データシート2!$A$1:$SI$1,0),0)</f>
        <v>5</v>
      </c>
      <c r="O62" s="746">
        <f>VLOOKUP($D$3&amp;"_"&amp;O$3,データシート2!$A:$SI,MATCH($G$2&amp;"_"&amp;$B62,データシート2!$A$1:$SI$1,0),0)</f>
        <v>4</v>
      </c>
      <c r="P62" s="746">
        <f>VLOOKUP($D$3&amp;"_"&amp;P$3,データシート2!$A:$SI,MATCH($G$2&amp;"_"&amp;$B62,データシート2!$A$1:$SI$1,0),0)</f>
        <v>4</v>
      </c>
      <c r="Q62" s="747">
        <f>VLOOKUP($D$3&amp;"_"&amp;Q$3,データシート2!$A:$SI,MATCH($G$2&amp;"_"&amp;$B62,データシート2!$A$1:$SI$1,0),0)</f>
        <v>3</v>
      </c>
      <c r="R62" s="934">
        <f>VLOOKUP($D$3&amp;"_"&amp;R$3,データシート2!$A:$SI,MATCH($R$2&amp;"_"&amp;$B62,データシート2!$A$1:$SI$1,0),0)</f>
        <v>9.5340000000000007</v>
      </c>
      <c r="S62" s="935">
        <f>VLOOKUP($D$3&amp;"_"&amp;S$3,データシート2!$A:$SI,MATCH($R$2&amp;"_"&amp;$B62,データシート2!$A$1:$SI$1,0),0)</f>
        <v>10.718999999999999</v>
      </c>
      <c r="T62" s="935">
        <f>VLOOKUP($D$3&amp;"_"&amp;T$3,データシート2!$A:$SI,MATCH($R$2&amp;"_"&amp;$B62,データシート2!$A$1:$SI$1,0),0)</f>
        <v>16.681000000000001</v>
      </c>
      <c r="U62" s="935">
        <f>VLOOKUP($D$3&amp;"_"&amp;U$3,データシート2!$A:$SI,MATCH($R$2&amp;"_"&amp;$B62,データシート2!$A$1:$SI$1,0),0)</f>
        <v>22.931999999999999</v>
      </c>
      <c r="V62" s="935">
        <f>VLOOKUP($D$3&amp;"_"&amp;V$3,データシート2!$A:$SI,MATCH($R$2&amp;"_"&amp;$B62,データシート2!$A$1:$SI$1,0),0)</f>
        <v>27.838999999999999</v>
      </c>
      <c r="W62" s="935">
        <f>VLOOKUP($D$3&amp;"_"&amp;W$3,データシート2!$A:$SI,MATCH($R$2&amp;"_"&amp;$B62,データシート2!$A$1:$SI$1,0),0)</f>
        <v>32.491999999999997</v>
      </c>
      <c r="X62" s="935">
        <f>VLOOKUP($D$3&amp;"_"&amp;X$3,データシート2!$A:$SI,MATCH($R$2&amp;"_"&amp;$B62,データシート2!$A$1:$SI$1,0),0)</f>
        <v>38.520000000000003</v>
      </c>
      <c r="Y62" s="935">
        <f>VLOOKUP($D$3&amp;"_"&amp;Y$3,データシート2!$A:$SI,MATCH($R$2&amp;"_"&amp;$B62,データシート2!$A$1:$SI$1,0),0)</f>
        <v>52.302</v>
      </c>
      <c r="Z62" s="935">
        <f>VLOOKUP($D$3&amp;"_"&amp;Z$3,データシート2!$A:$SI,MATCH($R$2&amp;"_"&amp;$B62,データシート2!$A$1:$SI$1,0),0)</f>
        <v>55.670999999999999</v>
      </c>
      <c r="AA62" s="935">
        <f>VLOOKUP($D$3&amp;"_"&amp;AA$3,データシート2!$A:$SI,MATCH($R$2&amp;"_"&amp;$B62,データシート2!$A$1:$SI$1,0),0)</f>
        <v>58.625</v>
      </c>
      <c r="AB62" s="936">
        <f>VLOOKUP($D$3&amp;"_"&amp;AB$3,データシート2!$A:$SI,MATCH($R$2&amp;"_"&amp;$B62,データシート2!$A$1:$SI$1,0),0)</f>
        <v>50.716000000000001</v>
      </c>
    </row>
    <row r="63" spans="2:29" s="756" customFormat="1" ht="16.5" customHeight="1">
      <c r="B63" s="748"/>
      <c r="C63" s="749">
        <v>37</v>
      </c>
      <c r="D63" s="750" t="s">
        <v>572</v>
      </c>
      <c r="E63" s="749"/>
      <c r="F63" s="751"/>
      <c r="G63" s="765">
        <f>VLOOKUP($D$3&amp;"_"&amp;G$3,データシート2!$A:$SI,MATCH($G$2&amp;"_"&amp;$C63,データシート2!$A$1:$SI$1,0),0)</f>
        <v>3</v>
      </c>
      <c r="H63" s="753">
        <f>VLOOKUP($D$3&amp;"_"&amp;H$3,データシート2!$A:$SI,MATCH($G$2&amp;"_"&amp;$C63,データシート2!$A$1:$SI$1,0),0)</f>
        <v>3</v>
      </c>
      <c r="I63" s="753">
        <f>VLOOKUP($D$3&amp;"_"&amp;I$3,データシート2!$A:$SI,MATCH($G$2&amp;"_"&amp;$C63,データシート2!$A$1:$SI$1,0),0)</f>
        <v>4</v>
      </c>
      <c r="J63" s="753">
        <f>VLOOKUP($D$3&amp;"_"&amp;J$3,データシート2!$A:$SI,MATCH($G$2&amp;"_"&amp;$C63,データシート2!$A$1:$SI$1,0),0)</f>
        <v>4</v>
      </c>
      <c r="K63" s="754">
        <f>VLOOKUP($D$3&amp;"_"&amp;K$3,データシート2!$A:$SI,MATCH($G$2&amp;"_"&amp;$C63,データシート2!$A$1:$SI$1,0),0)</f>
        <v>4</v>
      </c>
      <c r="L63" s="754">
        <f>VLOOKUP($D$3&amp;"_"&amp;L$3,データシート2!$A:$SI,MATCH($G$2&amp;"_"&amp;$C63,データシート2!$A$1:$SI$1,0),0)</f>
        <v>4</v>
      </c>
      <c r="M63" s="754">
        <f>VLOOKUP($D$3&amp;"_"&amp;M$3,データシート2!$A:$SI,MATCH($G$2&amp;"_"&amp;$C63,データシート2!$A$1:$SI$1,0),0)</f>
        <v>4</v>
      </c>
      <c r="N63" s="754">
        <f>VLOOKUP($D$3&amp;"_"&amp;N$3,データシート2!$A:$SI,MATCH($G$2&amp;"_"&amp;$C63,データシート2!$A$1:$SI$1,0),0)</f>
        <v>5</v>
      </c>
      <c r="O63" s="754">
        <f>VLOOKUP($D$3&amp;"_"&amp;O$3,データシート2!$A:$SI,MATCH($G$2&amp;"_"&amp;$C63,データシート2!$A$1:$SI$1,0),0)</f>
        <v>4</v>
      </c>
      <c r="P63" s="754">
        <f>VLOOKUP($D$3&amp;"_"&amp;P$3,データシート2!$A:$SI,MATCH($G$2&amp;"_"&amp;$C63,データシート2!$A$1:$SI$1,0),0)</f>
        <v>4</v>
      </c>
      <c r="Q63" s="755">
        <f>VLOOKUP($D$3&amp;"_"&amp;Q$3,データシート2!$A:$SI,MATCH($G$2&amp;"_"&amp;$C63,データシート2!$A$1:$SI$1,0),0)</f>
        <v>3</v>
      </c>
      <c r="R63" s="943">
        <f>VLOOKUP($D$3&amp;"_"&amp;R$3,データシート2!$A:$SI,MATCH($R$2&amp;"_"&amp;$C63,データシート2!$A$1:$SI$1,0),0)</f>
        <v>9.5340000000000007</v>
      </c>
      <c r="S63" s="938">
        <f>VLOOKUP($D$3&amp;"_"&amp;S$3,データシート2!$A:$SI,MATCH($R$2&amp;"_"&amp;$C63,データシート2!$A$1:$SI$1,0),0)</f>
        <v>10.718999999999999</v>
      </c>
      <c r="T63" s="938">
        <f>VLOOKUP($D$3&amp;"_"&amp;T$3,データシート2!$A:$SI,MATCH($R$2&amp;"_"&amp;$C63,データシート2!$A$1:$SI$1,0),0)</f>
        <v>16.681000000000001</v>
      </c>
      <c r="U63" s="938">
        <f>VLOOKUP($D$3&amp;"_"&amp;U$3,データシート2!$A:$SI,MATCH($R$2&amp;"_"&amp;$C63,データシート2!$A$1:$SI$1,0),0)</f>
        <v>22.931999999999999</v>
      </c>
      <c r="V63" s="938">
        <f>VLOOKUP($D$3&amp;"_"&amp;V$3,データシート2!$A:$SI,MATCH($R$2&amp;"_"&amp;$C63,データシート2!$A$1:$SI$1,0),0)</f>
        <v>27.838999999999999</v>
      </c>
      <c r="W63" s="938">
        <f>VLOOKUP($D$3&amp;"_"&amp;W$3,データシート2!$A:$SI,MATCH($R$2&amp;"_"&amp;$C63,データシート2!$A$1:$SI$1,0),0)</f>
        <v>32.491999999999997</v>
      </c>
      <c r="X63" s="938">
        <f>VLOOKUP($D$3&amp;"_"&amp;X$3,データシート2!$A:$SI,MATCH($R$2&amp;"_"&amp;$C63,データシート2!$A$1:$SI$1,0),0)</f>
        <v>38.520000000000003</v>
      </c>
      <c r="Y63" s="938">
        <f>VLOOKUP($D$3&amp;"_"&amp;Y$3,データシート2!$A:$SI,MATCH($R$2&amp;"_"&amp;$C63,データシート2!$A$1:$SI$1,0),0)</f>
        <v>52.302</v>
      </c>
      <c r="Z63" s="938">
        <f>VLOOKUP($D$3&amp;"_"&amp;Z$3,データシート2!$A:$SI,MATCH($R$2&amp;"_"&amp;$C63,データシート2!$A$1:$SI$1,0),0)</f>
        <v>55.670999999999999</v>
      </c>
      <c r="AA63" s="938">
        <f>VLOOKUP($D$3&amp;"_"&amp;AA$3,データシート2!$A:$SI,MATCH($R$2&amp;"_"&amp;$C63,データシート2!$A$1:$SI$1,0),0)</f>
        <v>58.625</v>
      </c>
      <c r="AB63" s="939">
        <f>VLOOKUP($D$3&amp;"_"&amp;AB$3,データシート2!$A:$SI,MATCH($R$2&amp;"_"&amp;$C63,データシート2!$A$1:$SI$1,0),0)</f>
        <v>50.716000000000001</v>
      </c>
    </row>
    <row r="64" spans="2:29" s="756" customFormat="1" ht="16.5" customHeight="1">
      <c r="B64" s="748"/>
      <c r="C64" s="773">
        <v>38</v>
      </c>
      <c r="D64" s="774" t="s">
        <v>573</v>
      </c>
      <c r="E64" s="773"/>
      <c r="F64" s="775"/>
      <c r="G64" s="776">
        <f>VLOOKUP($D$3&amp;"_"&amp;G$3,データシート2!$A:$SI,MATCH($G$2&amp;"_"&amp;$C64,データシート2!$A$1:$SI$1,0),0)</f>
        <v>0</v>
      </c>
      <c r="H64" s="777">
        <f>VLOOKUP($D$3&amp;"_"&amp;H$3,データシート2!$A:$SI,MATCH($G$2&amp;"_"&amp;$C64,データシート2!$A$1:$SI$1,0),0)</f>
        <v>0</v>
      </c>
      <c r="I64" s="777">
        <f>VLOOKUP($D$3&amp;"_"&amp;I$3,データシート2!$A:$SI,MATCH($G$2&amp;"_"&amp;$C64,データシート2!$A$1:$SI$1,0),0)</f>
        <v>0</v>
      </c>
      <c r="J64" s="777">
        <f>VLOOKUP($D$3&amp;"_"&amp;J$3,データシート2!$A:$SI,MATCH($G$2&amp;"_"&amp;$C64,データシート2!$A$1:$SI$1,0),0)</f>
        <v>0</v>
      </c>
      <c r="K64" s="778">
        <f>VLOOKUP($D$3&amp;"_"&amp;K$3,データシート2!$A:$SI,MATCH($G$2&amp;"_"&amp;$C64,データシート2!$A$1:$SI$1,0),0)</f>
        <v>0</v>
      </c>
      <c r="L64" s="778">
        <f>VLOOKUP($D$3&amp;"_"&amp;L$3,データシート2!$A:$SI,MATCH($G$2&amp;"_"&amp;$C64,データシート2!$A$1:$SI$1,0),0)</f>
        <v>0</v>
      </c>
      <c r="M64" s="778">
        <f>VLOOKUP($D$3&amp;"_"&amp;M$3,データシート2!$A:$SI,MATCH($G$2&amp;"_"&amp;$C64,データシート2!$A$1:$SI$1,0),0)</f>
        <v>0</v>
      </c>
      <c r="N64" s="778">
        <f>VLOOKUP($D$3&amp;"_"&amp;N$3,データシート2!$A:$SI,MATCH($G$2&amp;"_"&amp;$C64,データシート2!$A$1:$SI$1,0),0)</f>
        <v>0</v>
      </c>
      <c r="O64" s="778">
        <f>VLOOKUP($D$3&amp;"_"&amp;O$3,データシート2!$A:$SI,MATCH($G$2&amp;"_"&amp;$C64,データシート2!$A$1:$SI$1,0),0)</f>
        <v>0</v>
      </c>
      <c r="P64" s="778">
        <f>VLOOKUP($D$3&amp;"_"&amp;P$3,データシート2!$A:$SI,MATCH($G$2&amp;"_"&amp;$C64,データシート2!$A$1:$SI$1,0),0)</f>
        <v>0</v>
      </c>
      <c r="Q64" s="779">
        <f>VLOOKUP($D$3&amp;"_"&amp;Q$3,データシート2!$A:$SI,MATCH($G$2&amp;"_"&amp;$C64,データシート2!$A$1:$SI$1,0),0)</f>
        <v>0</v>
      </c>
      <c r="R64" s="947">
        <f>VLOOKUP($D$3&amp;"_"&amp;R$3,データシート2!$A:$SI,MATCH($R$2&amp;"_"&amp;$C64,データシート2!$A$1:$SI$1,0),0)</f>
        <v>0</v>
      </c>
      <c r="S64" s="948">
        <f>VLOOKUP($D$3&amp;"_"&amp;S$3,データシート2!$A:$SI,MATCH($R$2&amp;"_"&amp;$C64,データシート2!$A$1:$SI$1,0),0)</f>
        <v>0</v>
      </c>
      <c r="T64" s="948">
        <f>VLOOKUP($D$3&amp;"_"&amp;T$3,データシート2!$A:$SI,MATCH($R$2&amp;"_"&amp;$C64,データシート2!$A$1:$SI$1,0),0)</f>
        <v>0</v>
      </c>
      <c r="U64" s="948">
        <f>VLOOKUP($D$3&amp;"_"&amp;U$3,データシート2!$A:$SI,MATCH($R$2&amp;"_"&amp;$C64,データシート2!$A$1:$SI$1,0),0)</f>
        <v>0</v>
      </c>
      <c r="V64" s="948">
        <f>VLOOKUP($D$3&amp;"_"&amp;V$3,データシート2!$A:$SI,MATCH($R$2&amp;"_"&amp;$C64,データシート2!$A$1:$SI$1,0),0)</f>
        <v>0</v>
      </c>
      <c r="W64" s="948">
        <f>VLOOKUP($D$3&amp;"_"&amp;W$3,データシート2!$A:$SI,MATCH($R$2&amp;"_"&amp;$C64,データシート2!$A$1:$SI$1,0),0)</f>
        <v>0</v>
      </c>
      <c r="X64" s="948">
        <f>VLOOKUP($D$3&amp;"_"&amp;X$3,データシート2!$A:$SI,MATCH($R$2&amp;"_"&amp;$C64,データシート2!$A$1:$SI$1,0),0)</f>
        <v>0</v>
      </c>
      <c r="Y64" s="948">
        <f>VLOOKUP($D$3&amp;"_"&amp;Y$3,データシート2!$A:$SI,MATCH($R$2&amp;"_"&amp;$C64,データシート2!$A$1:$SI$1,0),0)</f>
        <v>0</v>
      </c>
      <c r="Z64" s="948">
        <f>VLOOKUP($D$3&amp;"_"&amp;Z$3,データシート2!$A:$SI,MATCH($R$2&amp;"_"&amp;$C64,データシート2!$A$1:$SI$1,0),0)</f>
        <v>0</v>
      </c>
      <c r="AA64" s="948">
        <f>VLOOKUP($D$3&amp;"_"&amp;AA$3,データシート2!$A:$SI,MATCH($R$2&amp;"_"&amp;$C64,データシート2!$A$1:$SI$1,0),0)</f>
        <v>0</v>
      </c>
      <c r="AB64" s="949">
        <f>VLOOKUP($D$3&amp;"_"&amp;AB$3,データシート2!$A:$SI,MATCH($R$2&amp;"_"&amp;$C64,データシート2!$A$1:$SI$1,0),0)</f>
        <v>0</v>
      </c>
    </row>
    <row r="65" spans="2:28" s="756" customFormat="1" ht="16.5" customHeight="1">
      <c r="B65" s="748"/>
      <c r="C65" s="773">
        <v>39</v>
      </c>
      <c r="D65" s="774" t="s">
        <v>574</v>
      </c>
      <c r="E65" s="773"/>
      <c r="F65" s="775"/>
      <c r="G65" s="776">
        <f>VLOOKUP($D$3&amp;"_"&amp;G$3,データシート2!$A:$SI,MATCH($G$2&amp;"_"&amp;$C65,データシート2!$A$1:$SI$1,0),0)</f>
        <v>0</v>
      </c>
      <c r="H65" s="777">
        <f>VLOOKUP($D$3&amp;"_"&amp;H$3,データシート2!$A:$SI,MATCH($G$2&amp;"_"&amp;$C65,データシート2!$A$1:$SI$1,0),0)</f>
        <v>0</v>
      </c>
      <c r="I65" s="777">
        <f>VLOOKUP($D$3&amp;"_"&amp;I$3,データシート2!$A:$SI,MATCH($G$2&amp;"_"&amp;$C65,データシート2!$A$1:$SI$1,0),0)</f>
        <v>0</v>
      </c>
      <c r="J65" s="777">
        <f>VLOOKUP($D$3&amp;"_"&amp;J$3,データシート2!$A:$SI,MATCH($G$2&amp;"_"&amp;$C65,データシート2!$A$1:$SI$1,0),0)</f>
        <v>0</v>
      </c>
      <c r="K65" s="778">
        <f>VLOOKUP($D$3&amp;"_"&amp;K$3,データシート2!$A:$SI,MATCH($G$2&amp;"_"&amp;$C65,データシート2!$A$1:$SI$1,0),0)</f>
        <v>0</v>
      </c>
      <c r="L65" s="778">
        <f>VLOOKUP($D$3&amp;"_"&amp;L$3,データシート2!$A:$SI,MATCH($G$2&amp;"_"&amp;$C65,データシート2!$A$1:$SI$1,0),0)</f>
        <v>0</v>
      </c>
      <c r="M65" s="778">
        <f>VLOOKUP($D$3&amp;"_"&amp;M$3,データシート2!$A:$SI,MATCH($G$2&amp;"_"&amp;$C65,データシート2!$A$1:$SI$1,0),0)</f>
        <v>0</v>
      </c>
      <c r="N65" s="778">
        <f>VLOOKUP($D$3&amp;"_"&amp;N$3,データシート2!$A:$SI,MATCH($G$2&amp;"_"&amp;$C65,データシート2!$A$1:$SI$1,0),0)</f>
        <v>0</v>
      </c>
      <c r="O65" s="778">
        <f>VLOOKUP($D$3&amp;"_"&amp;O$3,データシート2!$A:$SI,MATCH($G$2&amp;"_"&amp;$C65,データシート2!$A$1:$SI$1,0),0)</f>
        <v>0</v>
      </c>
      <c r="P65" s="778">
        <f>VLOOKUP($D$3&amp;"_"&amp;P$3,データシート2!$A:$SI,MATCH($G$2&amp;"_"&amp;$C65,データシート2!$A$1:$SI$1,0),0)</f>
        <v>0</v>
      </c>
      <c r="Q65" s="779">
        <f>VLOOKUP($D$3&amp;"_"&amp;Q$3,データシート2!$A:$SI,MATCH($G$2&amp;"_"&amp;$C65,データシート2!$A$1:$SI$1,0),0)</f>
        <v>0</v>
      </c>
      <c r="R65" s="947">
        <f>VLOOKUP($D$3&amp;"_"&amp;R$3,データシート2!$A:$SI,MATCH($R$2&amp;"_"&amp;$C65,データシート2!$A$1:$SI$1,0),0)</f>
        <v>0</v>
      </c>
      <c r="S65" s="948">
        <f>VLOOKUP($D$3&amp;"_"&amp;S$3,データシート2!$A:$SI,MATCH($R$2&amp;"_"&amp;$C65,データシート2!$A$1:$SI$1,0),0)</f>
        <v>0</v>
      </c>
      <c r="T65" s="948">
        <f>VLOOKUP($D$3&amp;"_"&amp;T$3,データシート2!$A:$SI,MATCH($R$2&amp;"_"&amp;$C65,データシート2!$A$1:$SI$1,0),0)</f>
        <v>0</v>
      </c>
      <c r="U65" s="948">
        <f>VLOOKUP($D$3&amp;"_"&amp;U$3,データシート2!$A:$SI,MATCH($R$2&amp;"_"&amp;$C65,データシート2!$A$1:$SI$1,0),0)</f>
        <v>0</v>
      </c>
      <c r="V65" s="948">
        <f>VLOOKUP($D$3&amp;"_"&amp;V$3,データシート2!$A:$SI,MATCH($R$2&amp;"_"&amp;$C65,データシート2!$A$1:$SI$1,0),0)</f>
        <v>0</v>
      </c>
      <c r="W65" s="948">
        <f>VLOOKUP($D$3&amp;"_"&amp;W$3,データシート2!$A:$SI,MATCH($R$2&amp;"_"&amp;$C65,データシート2!$A$1:$SI$1,0),0)</f>
        <v>0</v>
      </c>
      <c r="X65" s="948">
        <f>VLOOKUP($D$3&amp;"_"&amp;X$3,データシート2!$A:$SI,MATCH($R$2&amp;"_"&amp;$C65,データシート2!$A$1:$SI$1,0),0)</f>
        <v>0</v>
      </c>
      <c r="Y65" s="948">
        <f>VLOOKUP($D$3&amp;"_"&amp;Y$3,データシート2!$A:$SI,MATCH($R$2&amp;"_"&amp;$C65,データシート2!$A$1:$SI$1,0),0)</f>
        <v>0</v>
      </c>
      <c r="Z65" s="948">
        <f>VLOOKUP($D$3&amp;"_"&amp;Z$3,データシート2!$A:$SI,MATCH($R$2&amp;"_"&amp;$C65,データシート2!$A$1:$SI$1,0),0)</f>
        <v>0</v>
      </c>
      <c r="AA65" s="948">
        <f>VLOOKUP($D$3&amp;"_"&amp;AA$3,データシート2!$A:$SI,MATCH($R$2&amp;"_"&amp;$C65,データシート2!$A$1:$SI$1,0),0)</f>
        <v>0</v>
      </c>
      <c r="AB65" s="949">
        <f>VLOOKUP($D$3&amp;"_"&amp;AB$3,データシート2!$A:$SI,MATCH($R$2&amp;"_"&amp;$C65,データシート2!$A$1:$SI$1,0),0)</f>
        <v>0</v>
      </c>
    </row>
    <row r="66" spans="2:28" s="756" customFormat="1" ht="16.5" customHeight="1">
      <c r="B66" s="748"/>
      <c r="C66" s="773">
        <v>40</v>
      </c>
      <c r="D66" s="774" t="s">
        <v>575</v>
      </c>
      <c r="E66" s="773"/>
      <c r="F66" s="775"/>
      <c r="G66" s="776">
        <f>VLOOKUP($D$3&amp;"_"&amp;G$3,データシート2!$A:$SI,MATCH($G$2&amp;"_"&amp;$C66,データシート2!$A$1:$SI$1,0),0)</f>
        <v>0</v>
      </c>
      <c r="H66" s="777">
        <f>VLOOKUP($D$3&amp;"_"&amp;H$3,データシート2!$A:$SI,MATCH($G$2&amp;"_"&amp;$C66,データシート2!$A$1:$SI$1,0),0)</f>
        <v>0</v>
      </c>
      <c r="I66" s="777">
        <f>VLOOKUP($D$3&amp;"_"&amp;I$3,データシート2!$A:$SI,MATCH($G$2&amp;"_"&amp;$C66,データシート2!$A$1:$SI$1,0),0)</f>
        <v>0</v>
      </c>
      <c r="J66" s="777">
        <f>VLOOKUP($D$3&amp;"_"&amp;J$3,データシート2!$A:$SI,MATCH($G$2&amp;"_"&amp;$C66,データシート2!$A$1:$SI$1,0),0)</f>
        <v>0</v>
      </c>
      <c r="K66" s="778">
        <f>VLOOKUP($D$3&amp;"_"&amp;K$3,データシート2!$A:$SI,MATCH($G$2&amp;"_"&amp;$C66,データシート2!$A$1:$SI$1,0),0)</f>
        <v>0</v>
      </c>
      <c r="L66" s="778">
        <f>VLOOKUP($D$3&amp;"_"&amp;L$3,データシート2!$A:$SI,MATCH($G$2&amp;"_"&amp;$C66,データシート2!$A$1:$SI$1,0),0)</f>
        <v>0</v>
      </c>
      <c r="M66" s="778">
        <f>VLOOKUP($D$3&amp;"_"&amp;M$3,データシート2!$A:$SI,MATCH($G$2&amp;"_"&amp;$C66,データシート2!$A$1:$SI$1,0),0)</f>
        <v>0</v>
      </c>
      <c r="N66" s="778">
        <f>VLOOKUP($D$3&amp;"_"&amp;N$3,データシート2!$A:$SI,MATCH($G$2&amp;"_"&amp;$C66,データシート2!$A$1:$SI$1,0),0)</f>
        <v>0</v>
      </c>
      <c r="O66" s="778">
        <f>VLOOKUP($D$3&amp;"_"&amp;O$3,データシート2!$A:$SI,MATCH($G$2&amp;"_"&amp;$C66,データシート2!$A$1:$SI$1,0),0)</f>
        <v>0</v>
      </c>
      <c r="P66" s="778">
        <f>VLOOKUP($D$3&amp;"_"&amp;P$3,データシート2!$A:$SI,MATCH($G$2&amp;"_"&amp;$C66,データシート2!$A$1:$SI$1,0),0)</f>
        <v>0</v>
      </c>
      <c r="Q66" s="779">
        <f>VLOOKUP($D$3&amp;"_"&amp;Q$3,データシート2!$A:$SI,MATCH($G$2&amp;"_"&amp;$C66,データシート2!$A$1:$SI$1,0),0)</f>
        <v>0</v>
      </c>
      <c r="R66" s="947">
        <f>VLOOKUP($D$3&amp;"_"&amp;R$3,データシート2!$A:$SI,MATCH($R$2&amp;"_"&amp;$C66,データシート2!$A$1:$SI$1,0),0)</f>
        <v>0</v>
      </c>
      <c r="S66" s="948">
        <f>VLOOKUP($D$3&amp;"_"&amp;S$3,データシート2!$A:$SI,MATCH($R$2&amp;"_"&amp;$C66,データシート2!$A$1:$SI$1,0),0)</f>
        <v>0</v>
      </c>
      <c r="T66" s="948">
        <f>VLOOKUP($D$3&amp;"_"&amp;T$3,データシート2!$A:$SI,MATCH($R$2&amp;"_"&amp;$C66,データシート2!$A$1:$SI$1,0),0)</f>
        <v>0</v>
      </c>
      <c r="U66" s="948">
        <f>VLOOKUP($D$3&amp;"_"&amp;U$3,データシート2!$A:$SI,MATCH($R$2&amp;"_"&amp;$C66,データシート2!$A$1:$SI$1,0),0)</f>
        <v>0</v>
      </c>
      <c r="V66" s="948">
        <f>VLOOKUP($D$3&amp;"_"&amp;V$3,データシート2!$A:$SI,MATCH($R$2&amp;"_"&amp;$C66,データシート2!$A$1:$SI$1,0),0)</f>
        <v>0</v>
      </c>
      <c r="W66" s="948">
        <f>VLOOKUP($D$3&amp;"_"&amp;W$3,データシート2!$A:$SI,MATCH($R$2&amp;"_"&amp;$C66,データシート2!$A$1:$SI$1,0),0)</f>
        <v>0</v>
      </c>
      <c r="X66" s="948">
        <f>VLOOKUP($D$3&amp;"_"&amp;X$3,データシート2!$A:$SI,MATCH($R$2&amp;"_"&amp;$C66,データシート2!$A$1:$SI$1,0),0)</f>
        <v>0</v>
      </c>
      <c r="Y66" s="948">
        <f>VLOOKUP($D$3&amp;"_"&amp;Y$3,データシート2!$A:$SI,MATCH($R$2&amp;"_"&amp;$C66,データシート2!$A$1:$SI$1,0),0)</f>
        <v>0</v>
      </c>
      <c r="Z66" s="948">
        <f>VLOOKUP($D$3&amp;"_"&amp;Z$3,データシート2!$A:$SI,MATCH($R$2&amp;"_"&amp;$C66,データシート2!$A$1:$SI$1,0),0)</f>
        <v>0</v>
      </c>
      <c r="AA66" s="948">
        <f>VLOOKUP($D$3&amp;"_"&amp;AA$3,データシート2!$A:$SI,MATCH($R$2&amp;"_"&amp;$C66,データシート2!$A$1:$SI$1,0),0)</f>
        <v>0</v>
      </c>
      <c r="AB66" s="949">
        <f>VLOOKUP($D$3&amp;"_"&amp;AB$3,データシート2!$A:$SI,MATCH($R$2&amp;"_"&amp;$C66,データシート2!$A$1:$SI$1,0),0)</f>
        <v>0</v>
      </c>
    </row>
    <row r="67" spans="2:28" s="756" customFormat="1" ht="16.5" customHeight="1">
      <c r="B67" s="757"/>
      <c r="C67" s="758">
        <v>41</v>
      </c>
      <c r="D67" s="759" t="s">
        <v>576</v>
      </c>
      <c r="E67" s="758"/>
      <c r="F67" s="760"/>
      <c r="G67" s="761">
        <f>VLOOKUP($D$3&amp;"_"&amp;G$3,データシート2!$A:$SI,MATCH($G$2&amp;"_"&amp;$C67,データシート2!$A$1:$SI$1,0),0)</f>
        <v>0</v>
      </c>
      <c r="H67" s="762">
        <f>VLOOKUP($D$3&amp;"_"&amp;H$3,データシート2!$A:$SI,MATCH($G$2&amp;"_"&amp;$C67,データシート2!$A$1:$SI$1,0),0)</f>
        <v>0</v>
      </c>
      <c r="I67" s="762">
        <f>VLOOKUP($D$3&amp;"_"&amp;I$3,データシート2!$A:$SI,MATCH($G$2&amp;"_"&amp;$C67,データシート2!$A$1:$SI$1,0),0)</f>
        <v>0</v>
      </c>
      <c r="J67" s="762">
        <f>VLOOKUP($D$3&amp;"_"&amp;J$3,データシート2!$A:$SI,MATCH($G$2&amp;"_"&amp;$C67,データシート2!$A$1:$SI$1,0),0)</f>
        <v>0</v>
      </c>
      <c r="K67" s="763">
        <f>VLOOKUP($D$3&amp;"_"&amp;K$3,データシート2!$A:$SI,MATCH($G$2&amp;"_"&amp;$C67,データシート2!$A$1:$SI$1,0),0)</f>
        <v>0</v>
      </c>
      <c r="L67" s="763">
        <f>VLOOKUP($D$3&amp;"_"&amp;L$3,データシート2!$A:$SI,MATCH($G$2&amp;"_"&amp;$C67,データシート2!$A$1:$SI$1,0),0)</f>
        <v>0</v>
      </c>
      <c r="M67" s="763">
        <f>VLOOKUP($D$3&amp;"_"&amp;M$3,データシート2!$A:$SI,MATCH($G$2&amp;"_"&amp;$C67,データシート2!$A$1:$SI$1,0),0)</f>
        <v>0</v>
      </c>
      <c r="N67" s="763">
        <f>VLOOKUP($D$3&amp;"_"&amp;N$3,データシート2!$A:$SI,MATCH($G$2&amp;"_"&amp;$C67,データシート2!$A$1:$SI$1,0),0)</f>
        <v>0</v>
      </c>
      <c r="O67" s="763">
        <f>VLOOKUP($D$3&amp;"_"&amp;O$3,データシート2!$A:$SI,MATCH($G$2&amp;"_"&amp;$C67,データシート2!$A$1:$SI$1,0),0)</f>
        <v>0</v>
      </c>
      <c r="P67" s="763">
        <f>VLOOKUP($D$3&amp;"_"&amp;P$3,データシート2!$A:$SI,MATCH($G$2&amp;"_"&amp;$C67,データシート2!$A$1:$SI$1,0),0)</f>
        <v>0</v>
      </c>
      <c r="Q67" s="764">
        <f>VLOOKUP($D$3&amp;"_"&amp;Q$3,データシート2!$A:$SI,MATCH($G$2&amp;"_"&amp;$C67,データシート2!$A$1:$SI$1,0),0)</f>
        <v>0</v>
      </c>
      <c r="R67" s="940">
        <f>VLOOKUP($D$3&amp;"_"&amp;R$3,データシート2!$A:$SI,MATCH($R$2&amp;"_"&amp;$C67,データシート2!$A$1:$SI$1,0),0)</f>
        <v>0</v>
      </c>
      <c r="S67" s="941">
        <f>VLOOKUP($D$3&amp;"_"&amp;S$3,データシート2!$A:$SI,MATCH($R$2&amp;"_"&amp;$C67,データシート2!$A$1:$SI$1,0),0)</f>
        <v>0</v>
      </c>
      <c r="T67" s="941">
        <f>VLOOKUP($D$3&amp;"_"&amp;T$3,データシート2!$A:$SI,MATCH($R$2&amp;"_"&amp;$C67,データシート2!$A$1:$SI$1,0),0)</f>
        <v>0</v>
      </c>
      <c r="U67" s="941">
        <f>VLOOKUP($D$3&amp;"_"&amp;U$3,データシート2!$A:$SI,MATCH($R$2&amp;"_"&amp;$C67,データシート2!$A$1:$SI$1,0),0)</f>
        <v>0</v>
      </c>
      <c r="V67" s="941">
        <f>VLOOKUP($D$3&amp;"_"&amp;V$3,データシート2!$A:$SI,MATCH($R$2&amp;"_"&amp;$C67,データシート2!$A$1:$SI$1,0),0)</f>
        <v>0</v>
      </c>
      <c r="W67" s="941">
        <f>VLOOKUP($D$3&amp;"_"&amp;W$3,データシート2!$A:$SI,MATCH($R$2&amp;"_"&amp;$C67,データシート2!$A$1:$SI$1,0),0)</f>
        <v>0</v>
      </c>
      <c r="X67" s="941">
        <f>VLOOKUP($D$3&amp;"_"&amp;X$3,データシート2!$A:$SI,MATCH($R$2&amp;"_"&amp;$C67,データシート2!$A$1:$SI$1,0),0)</f>
        <v>0</v>
      </c>
      <c r="Y67" s="941">
        <f>VLOOKUP($D$3&amp;"_"&amp;Y$3,データシート2!$A:$SI,MATCH($R$2&amp;"_"&amp;$C67,データシート2!$A$1:$SI$1,0),0)</f>
        <v>0</v>
      </c>
      <c r="Z67" s="941">
        <f>VLOOKUP($D$3&amp;"_"&amp;Z$3,データシート2!$A:$SI,MATCH($R$2&amp;"_"&amp;$C67,データシート2!$A$1:$SI$1,0),0)</f>
        <v>0</v>
      </c>
      <c r="AA67" s="941">
        <f>VLOOKUP($D$3&amp;"_"&amp;AA$3,データシート2!$A:$SI,MATCH($R$2&amp;"_"&amp;$C67,データシート2!$A$1:$SI$1,0),0)</f>
        <v>0</v>
      </c>
      <c r="AB67" s="942">
        <f>VLOOKUP($D$3&amp;"_"&amp;AB$3,データシート2!$A:$SI,MATCH($R$2&amp;"_"&amp;$C67,データシート2!$A$1:$SI$1,0),0)</f>
        <v>0</v>
      </c>
    </row>
    <row r="68" spans="2:28" s="22" customFormat="1" ht="20.45" customHeight="1">
      <c r="B68" s="740" t="s">
        <v>577</v>
      </c>
      <c r="C68" s="741" t="s">
        <v>578</v>
      </c>
      <c r="D68" s="742"/>
      <c r="E68" s="743"/>
      <c r="F68" s="742"/>
      <c r="G68" s="744">
        <f>VLOOKUP($D$3&amp;"_"&amp;G$3,データシート2!$A:$SI,MATCH($G$2&amp;"_"&amp;$B68,データシート2!$A$1:$SI$1,0),0)</f>
        <v>2</v>
      </c>
      <c r="H68" s="745">
        <f>VLOOKUP($D$3&amp;"_"&amp;H$3,データシート2!$A:$SI,MATCH($G$2&amp;"_"&amp;$B68,データシート2!$A$1:$SI$1,0),0)</f>
        <v>2</v>
      </c>
      <c r="I68" s="745">
        <f>VLOOKUP($D$3&amp;"_"&amp;I$3,データシート2!$A:$SI,MATCH($G$2&amp;"_"&amp;$B68,データシート2!$A$1:$SI$1,0),0)</f>
        <v>2</v>
      </c>
      <c r="J68" s="745">
        <f>VLOOKUP($D$3&amp;"_"&amp;J$3,データシート2!$A:$SI,MATCH($G$2&amp;"_"&amp;$B68,データシート2!$A$1:$SI$1,0),0)</f>
        <v>2</v>
      </c>
      <c r="K68" s="746">
        <f>VLOOKUP($D$3&amp;"_"&amp;K$3,データシート2!$A:$SI,MATCH($G$2&amp;"_"&amp;$B68,データシート2!$A$1:$SI$1,0),0)</f>
        <v>1</v>
      </c>
      <c r="L68" s="746">
        <f>VLOOKUP($D$3&amp;"_"&amp;L$3,データシート2!$A:$SI,MATCH($G$2&amp;"_"&amp;$B68,データシート2!$A$1:$SI$1,0),0)</f>
        <v>1</v>
      </c>
      <c r="M68" s="746">
        <f>VLOOKUP($D$3&amp;"_"&amp;M$3,データシート2!$A:$SI,MATCH($G$2&amp;"_"&amp;$B68,データシート2!$A$1:$SI$1,0),0)</f>
        <v>1</v>
      </c>
      <c r="N68" s="746">
        <f>VLOOKUP($D$3&amp;"_"&amp;N$3,データシート2!$A:$SI,MATCH($G$2&amp;"_"&amp;$B68,データシート2!$A$1:$SI$1,0),0)</f>
        <v>1</v>
      </c>
      <c r="O68" s="746">
        <f>VLOOKUP($D$3&amp;"_"&amp;O$3,データシート2!$A:$SI,MATCH($G$2&amp;"_"&amp;$B68,データシート2!$A$1:$SI$1,0),0)</f>
        <v>1</v>
      </c>
      <c r="P68" s="746">
        <f>VLOOKUP($D$3&amp;"_"&amp;P$3,データシート2!$A:$SI,MATCH($G$2&amp;"_"&amp;$B68,データシート2!$A$1:$SI$1,0),0)</f>
        <v>1</v>
      </c>
      <c r="Q68" s="747">
        <f>VLOOKUP($D$3&amp;"_"&amp;Q$3,データシート2!$A:$SI,MATCH($G$2&amp;"_"&amp;$B68,データシート2!$A$1:$SI$1,0),0)</f>
        <v>1</v>
      </c>
      <c r="R68" s="934">
        <f>VLOOKUP($D$3&amp;"_"&amp;R$3,データシート2!$A:$SI,MATCH($R$2&amp;"_"&amp;$B68,データシート2!$A$1:$SI$1,0),0)</f>
        <v>51.003999999999998</v>
      </c>
      <c r="S68" s="935">
        <f>VLOOKUP($D$3&amp;"_"&amp;S$3,データシート2!$A:$SI,MATCH($R$2&amp;"_"&amp;$B68,データシート2!$A$1:$SI$1,0),0)</f>
        <v>54.606999999999999</v>
      </c>
      <c r="T68" s="935">
        <f>VLOOKUP($D$3&amp;"_"&amp;T$3,データシート2!$A:$SI,MATCH($R$2&amp;"_"&amp;$B68,データシート2!$A$1:$SI$1,0),0)</f>
        <v>49.671999999999997</v>
      </c>
      <c r="U68" s="935">
        <f>VLOOKUP($D$3&amp;"_"&amp;U$3,データシート2!$A:$SI,MATCH($R$2&amp;"_"&amp;$B68,データシート2!$A$1:$SI$1,0),0)</f>
        <v>53.023000000000003</v>
      </c>
      <c r="V68" s="935">
        <f>VLOOKUP($D$3&amp;"_"&amp;V$3,データシート2!$A:$SI,MATCH($R$2&amp;"_"&amp;$B68,データシート2!$A$1:$SI$1,0),0)</f>
        <v>47.947000000000003</v>
      </c>
      <c r="W68" s="935">
        <f>VLOOKUP($D$3&amp;"_"&amp;W$3,データシート2!$A:$SI,MATCH($R$2&amp;"_"&amp;$B68,データシート2!$A$1:$SI$1,0),0)</f>
        <v>40.179000000000002</v>
      </c>
      <c r="X68" s="935">
        <f>VLOOKUP($D$3&amp;"_"&amp;X$3,データシート2!$A:$SI,MATCH($R$2&amp;"_"&amp;$B68,データシート2!$A$1:$SI$1,0),0)</f>
        <v>32.433999999999997</v>
      </c>
      <c r="Y68" s="935">
        <f>VLOOKUP($D$3&amp;"_"&amp;Y$3,データシート2!$A:$SI,MATCH($R$2&amp;"_"&amp;$B68,データシート2!$A$1:$SI$1,0),0)</f>
        <v>29.681999999999999</v>
      </c>
      <c r="Z68" s="935">
        <f>VLOOKUP($D$3&amp;"_"&amp;Z$3,データシート2!$A:$SI,MATCH($R$2&amp;"_"&amp;$B68,データシート2!$A$1:$SI$1,0),0)</f>
        <v>22.478999999999999</v>
      </c>
      <c r="AA68" s="935">
        <f>VLOOKUP($D$3&amp;"_"&amp;AA$3,データシート2!$A:$SI,MATCH($R$2&amp;"_"&amp;$B68,データシート2!$A$1:$SI$1,0),0)</f>
        <v>21.004999999999999</v>
      </c>
      <c r="AB68" s="936">
        <f>VLOOKUP($D$3&amp;"_"&amp;AB$3,データシート2!$A:$SI,MATCH($R$2&amp;"_"&amp;$B68,データシート2!$A$1:$SI$1,0),0)</f>
        <v>15.695</v>
      </c>
    </row>
    <row r="69" spans="2:28" s="756" customFormat="1" ht="16.5" customHeight="1">
      <c r="B69" s="748"/>
      <c r="C69" s="749">
        <v>42</v>
      </c>
      <c r="D69" s="750" t="s">
        <v>579</v>
      </c>
      <c r="E69" s="749"/>
      <c r="F69" s="751"/>
      <c r="G69" s="765">
        <f>VLOOKUP($D$3&amp;"_"&amp;G$3,データシート2!$A:$SI,MATCH($G$2&amp;"_"&amp;$C69,データシート2!$A$1:$SI$1,0),0)</f>
        <v>1</v>
      </c>
      <c r="H69" s="753">
        <f>VLOOKUP($D$3&amp;"_"&amp;H$3,データシート2!$A:$SI,MATCH($G$2&amp;"_"&amp;$C69,データシート2!$A$1:$SI$1,0),0)</f>
        <v>1</v>
      </c>
      <c r="I69" s="753">
        <f>VLOOKUP($D$3&amp;"_"&amp;I$3,データシート2!$A:$SI,MATCH($G$2&amp;"_"&amp;$C69,データシート2!$A$1:$SI$1,0),0)</f>
        <v>1</v>
      </c>
      <c r="J69" s="753">
        <f>VLOOKUP($D$3&amp;"_"&amp;J$3,データシート2!$A:$SI,MATCH($G$2&amp;"_"&amp;$C69,データシート2!$A$1:$SI$1,0),0)</f>
        <v>1</v>
      </c>
      <c r="K69" s="754">
        <f>VLOOKUP($D$3&amp;"_"&amp;K$3,データシート2!$A:$SI,MATCH($G$2&amp;"_"&amp;$C69,データシート2!$A$1:$SI$1,0),0)</f>
        <v>0</v>
      </c>
      <c r="L69" s="754">
        <f>VLOOKUP($D$3&amp;"_"&amp;L$3,データシート2!$A:$SI,MATCH($G$2&amp;"_"&amp;$C69,データシート2!$A$1:$SI$1,0),0)</f>
        <v>0</v>
      </c>
      <c r="M69" s="754">
        <f>VLOOKUP($D$3&amp;"_"&amp;M$3,データシート2!$A:$SI,MATCH($G$2&amp;"_"&amp;$C69,データシート2!$A$1:$SI$1,0),0)</f>
        <v>0</v>
      </c>
      <c r="N69" s="754">
        <f>VLOOKUP($D$3&amp;"_"&amp;N$3,データシート2!$A:$SI,MATCH($G$2&amp;"_"&amp;$C69,データシート2!$A$1:$SI$1,0),0)</f>
        <v>0</v>
      </c>
      <c r="O69" s="754">
        <f>VLOOKUP($D$3&amp;"_"&amp;O$3,データシート2!$A:$SI,MATCH($G$2&amp;"_"&amp;$C69,データシート2!$A$1:$SI$1,0),0)</f>
        <v>0</v>
      </c>
      <c r="P69" s="754">
        <f>VLOOKUP($D$3&amp;"_"&amp;P$3,データシート2!$A:$SI,MATCH($G$2&amp;"_"&amp;$C69,データシート2!$A$1:$SI$1,0),0)</f>
        <v>0</v>
      </c>
      <c r="Q69" s="755">
        <f>VLOOKUP($D$3&amp;"_"&amp;Q$3,データシート2!$A:$SI,MATCH($G$2&amp;"_"&amp;$C69,データシート2!$A$1:$SI$1,0),0)</f>
        <v>0</v>
      </c>
      <c r="R69" s="943">
        <f>VLOOKUP($D$3&amp;"_"&amp;R$3,データシート2!$A:$SI,MATCH($R$2&amp;"_"&amp;$C69,データシート2!$A$1:$SI$1,0),0)</f>
        <v>2.82</v>
      </c>
      <c r="S69" s="938">
        <f>VLOOKUP($D$3&amp;"_"&amp;S$3,データシート2!$A:$SI,MATCH($R$2&amp;"_"&amp;$C69,データシート2!$A$1:$SI$1,0),0)</f>
        <v>3.12</v>
      </c>
      <c r="T69" s="938">
        <f>VLOOKUP($D$3&amp;"_"&amp;T$3,データシート2!$A:$SI,MATCH($R$2&amp;"_"&amp;$C69,データシート2!$A$1:$SI$1,0),0)</f>
        <v>3.04</v>
      </c>
      <c r="U69" s="938">
        <f>VLOOKUP($D$3&amp;"_"&amp;U$3,データシート2!$A:$SI,MATCH($R$2&amp;"_"&amp;$C69,データシート2!$A$1:$SI$1,0),0)</f>
        <v>3.1560000000000001</v>
      </c>
      <c r="V69" s="938">
        <f>VLOOKUP($D$3&amp;"_"&amp;V$3,データシート2!$A:$SI,MATCH($R$2&amp;"_"&amp;$C69,データシート2!$A$1:$SI$1,0),0)</f>
        <v>0</v>
      </c>
      <c r="W69" s="938">
        <f>VLOOKUP($D$3&amp;"_"&amp;W$3,データシート2!$A:$SI,MATCH($R$2&amp;"_"&amp;$C69,データシート2!$A$1:$SI$1,0),0)</f>
        <v>0</v>
      </c>
      <c r="X69" s="938">
        <f>VLOOKUP($D$3&amp;"_"&amp;X$3,データシート2!$A:$SI,MATCH($R$2&amp;"_"&amp;$C69,データシート2!$A$1:$SI$1,0),0)</f>
        <v>0</v>
      </c>
      <c r="Y69" s="938">
        <f>VLOOKUP($D$3&amp;"_"&amp;Y$3,データシート2!$A:$SI,MATCH($R$2&amp;"_"&amp;$C69,データシート2!$A$1:$SI$1,0),0)</f>
        <v>0</v>
      </c>
      <c r="Z69" s="938">
        <f>VLOOKUP($D$3&amp;"_"&amp;Z$3,データシート2!$A:$SI,MATCH($R$2&amp;"_"&amp;$C69,データシート2!$A$1:$SI$1,0),0)</f>
        <v>0</v>
      </c>
      <c r="AA69" s="938">
        <f>VLOOKUP($D$3&amp;"_"&amp;AA$3,データシート2!$A:$SI,MATCH($R$2&amp;"_"&amp;$C69,データシート2!$A$1:$SI$1,0),0)</f>
        <v>0</v>
      </c>
      <c r="AB69" s="939">
        <f>VLOOKUP($D$3&amp;"_"&amp;AB$3,データシート2!$A:$SI,MATCH($R$2&amp;"_"&amp;$C69,データシート2!$A$1:$SI$1,0),0)</f>
        <v>0</v>
      </c>
    </row>
    <row r="70" spans="2:28" s="756" customFormat="1" ht="16.5" customHeight="1">
      <c r="B70" s="748"/>
      <c r="C70" s="773">
        <v>43</v>
      </c>
      <c r="D70" s="774" t="s">
        <v>580</v>
      </c>
      <c r="E70" s="773"/>
      <c r="F70" s="775"/>
      <c r="G70" s="776">
        <f>VLOOKUP($D$3&amp;"_"&amp;G$3,データシート2!$A:$SI,MATCH($G$2&amp;"_"&amp;$C70,データシート2!$A$1:$SI$1,0),0)</f>
        <v>0</v>
      </c>
      <c r="H70" s="777">
        <f>VLOOKUP($D$3&amp;"_"&amp;H$3,データシート2!$A:$SI,MATCH($G$2&amp;"_"&amp;$C70,データシート2!$A$1:$SI$1,0),0)</f>
        <v>0</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0</v>
      </c>
      <c r="S70" s="948">
        <f>VLOOKUP($D$3&amp;"_"&amp;S$3,データシート2!$A:$SI,MATCH($R$2&amp;"_"&amp;$C70,データシート2!$A$1:$SI$1,0),0)</f>
        <v>0</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0</v>
      </c>
      <c r="H71" s="777">
        <f>VLOOKUP($D$3&amp;"_"&amp;H$3,データシート2!$A:$SI,MATCH($G$2&amp;"_"&amp;$C71,データシート2!$A$1:$SI$1,0),0)</f>
        <v>0</v>
      </c>
      <c r="I71" s="777">
        <f>VLOOKUP($D$3&amp;"_"&amp;I$3,データシート2!$A:$SI,MATCH($G$2&amp;"_"&amp;$C71,データシート2!$A$1:$SI$1,0),0)</f>
        <v>0</v>
      </c>
      <c r="J71" s="777">
        <f>VLOOKUP($D$3&amp;"_"&amp;J$3,データシート2!$A:$SI,MATCH($G$2&amp;"_"&amp;$C71,データシート2!$A$1:$SI$1,0),0)</f>
        <v>0</v>
      </c>
      <c r="K71" s="778">
        <f>VLOOKUP($D$3&amp;"_"&amp;K$3,データシート2!$A:$SI,MATCH($G$2&amp;"_"&amp;$C71,データシート2!$A$1:$SI$1,0),0)</f>
        <v>0</v>
      </c>
      <c r="L71" s="778">
        <f>VLOOKUP($D$3&amp;"_"&amp;L$3,データシート2!$A:$SI,MATCH($G$2&amp;"_"&amp;$C71,データシート2!$A$1:$SI$1,0),0)</f>
        <v>0</v>
      </c>
      <c r="M71" s="778">
        <f>VLOOKUP($D$3&amp;"_"&amp;M$3,データシート2!$A:$SI,MATCH($G$2&amp;"_"&amp;$C71,データシート2!$A$1:$SI$1,0),0)</f>
        <v>0</v>
      </c>
      <c r="N71" s="778">
        <f>VLOOKUP($D$3&amp;"_"&amp;N$3,データシート2!$A:$SI,MATCH($G$2&amp;"_"&amp;$C71,データシート2!$A$1:$SI$1,0),0)</f>
        <v>0</v>
      </c>
      <c r="O71" s="778">
        <f>VLOOKUP($D$3&amp;"_"&amp;O$3,データシート2!$A:$SI,MATCH($G$2&amp;"_"&amp;$C71,データシート2!$A$1:$SI$1,0),0)</f>
        <v>0</v>
      </c>
      <c r="P71" s="778">
        <f>VLOOKUP($D$3&amp;"_"&amp;P$3,データシート2!$A:$SI,MATCH($G$2&amp;"_"&amp;$C71,データシート2!$A$1:$SI$1,0),0)</f>
        <v>0</v>
      </c>
      <c r="Q71" s="779">
        <f>VLOOKUP($D$3&amp;"_"&amp;Q$3,データシート2!$A:$SI,MATCH($G$2&amp;"_"&amp;$C71,データシート2!$A$1:$SI$1,0),0)</f>
        <v>0</v>
      </c>
      <c r="R71" s="947">
        <f>VLOOKUP($D$3&amp;"_"&amp;R$3,データシート2!$A:$SI,MATCH($R$2&amp;"_"&amp;$C71,データシート2!$A$1:$SI$1,0),0)</f>
        <v>0</v>
      </c>
      <c r="S71" s="948">
        <f>VLOOKUP($D$3&amp;"_"&amp;S$3,データシート2!$A:$SI,MATCH($R$2&amp;"_"&amp;$C71,データシート2!$A$1:$SI$1,0),0)</f>
        <v>0</v>
      </c>
      <c r="T71" s="948">
        <f>VLOOKUP($D$3&amp;"_"&amp;T$3,データシート2!$A:$SI,MATCH($R$2&amp;"_"&amp;$C71,データシート2!$A$1:$SI$1,0),0)</f>
        <v>0</v>
      </c>
      <c r="U71" s="948">
        <f>VLOOKUP($D$3&amp;"_"&amp;U$3,データシート2!$A:$SI,MATCH($R$2&amp;"_"&amp;$C71,データシート2!$A$1:$SI$1,0),0)</f>
        <v>0</v>
      </c>
      <c r="V71" s="948">
        <f>VLOOKUP($D$3&amp;"_"&amp;V$3,データシート2!$A:$SI,MATCH($R$2&amp;"_"&amp;$C71,データシート2!$A$1:$SI$1,0),0)</f>
        <v>0</v>
      </c>
      <c r="W71" s="948">
        <f>VLOOKUP($D$3&amp;"_"&amp;W$3,データシート2!$A:$SI,MATCH($R$2&amp;"_"&amp;$C71,データシート2!$A$1:$SI$1,0),0)</f>
        <v>0</v>
      </c>
      <c r="X71" s="948">
        <f>VLOOKUP($D$3&amp;"_"&amp;X$3,データシート2!$A:$SI,MATCH($R$2&amp;"_"&amp;$C71,データシート2!$A$1:$SI$1,0),0)</f>
        <v>0</v>
      </c>
      <c r="Y71" s="948">
        <f>VLOOKUP($D$3&amp;"_"&amp;Y$3,データシート2!$A:$SI,MATCH($R$2&amp;"_"&amp;$C71,データシート2!$A$1:$SI$1,0),0)</f>
        <v>0</v>
      </c>
      <c r="Z71" s="948">
        <f>VLOOKUP($D$3&amp;"_"&amp;Z$3,データシート2!$A:$SI,MATCH($R$2&amp;"_"&amp;$C71,データシート2!$A$1:$SI$1,0),0)</f>
        <v>0</v>
      </c>
      <c r="AA71" s="948">
        <f>VLOOKUP($D$3&amp;"_"&amp;AA$3,データシート2!$A:$SI,MATCH($R$2&amp;"_"&amp;$C71,データシート2!$A$1:$SI$1,0),0)</f>
        <v>0</v>
      </c>
      <c r="AB71" s="949">
        <f>VLOOKUP($D$3&amp;"_"&amp;AB$3,データシート2!$A:$SI,MATCH($R$2&amp;"_"&amp;$C71,データシート2!$A$1:$SI$1,0),0)</f>
        <v>0</v>
      </c>
    </row>
    <row r="72" spans="2:28" s="756" customFormat="1" ht="16.5" customHeight="1">
      <c r="B72" s="748"/>
      <c r="C72" s="773">
        <v>45</v>
      </c>
      <c r="D72" s="774" t="s">
        <v>582</v>
      </c>
      <c r="E72" s="773"/>
      <c r="F72" s="775"/>
      <c r="G72" s="776">
        <f>VLOOKUP($D$3&amp;"_"&amp;G$3,データシート2!$A:$SI,MATCH($G$2&amp;"_"&amp;$C72,データシート2!$A$1:$SI$1,0),0)</f>
        <v>0</v>
      </c>
      <c r="H72" s="777">
        <f>VLOOKUP($D$3&amp;"_"&amp;H$3,データシート2!$A:$SI,MATCH($G$2&amp;"_"&amp;$C72,データシート2!$A$1:$SI$1,0),0)</f>
        <v>0</v>
      </c>
      <c r="I72" s="777">
        <f>VLOOKUP($D$3&amp;"_"&amp;I$3,データシート2!$A:$SI,MATCH($G$2&amp;"_"&amp;$C72,データシート2!$A$1:$SI$1,0),0)</f>
        <v>0</v>
      </c>
      <c r="J72" s="777">
        <f>VLOOKUP($D$3&amp;"_"&amp;J$3,データシート2!$A:$SI,MATCH($G$2&amp;"_"&amp;$C72,データシート2!$A$1:$SI$1,0),0)</f>
        <v>0</v>
      </c>
      <c r="K72" s="778">
        <f>VLOOKUP($D$3&amp;"_"&amp;K$3,データシート2!$A:$SI,MATCH($G$2&amp;"_"&amp;$C72,データシート2!$A$1:$SI$1,0),0)</f>
        <v>0</v>
      </c>
      <c r="L72" s="778">
        <f>VLOOKUP($D$3&amp;"_"&amp;L$3,データシート2!$A:$SI,MATCH($G$2&amp;"_"&amp;$C72,データシート2!$A$1:$SI$1,0),0)</f>
        <v>0</v>
      </c>
      <c r="M72" s="778">
        <f>VLOOKUP($D$3&amp;"_"&amp;M$3,データシート2!$A:$SI,MATCH($G$2&amp;"_"&amp;$C72,データシート2!$A$1:$SI$1,0),0)</f>
        <v>0</v>
      </c>
      <c r="N72" s="778">
        <f>VLOOKUP($D$3&amp;"_"&amp;N$3,データシート2!$A:$SI,MATCH($G$2&amp;"_"&amp;$C72,データシート2!$A$1:$SI$1,0),0)</f>
        <v>0</v>
      </c>
      <c r="O72" s="778">
        <f>VLOOKUP($D$3&amp;"_"&amp;O$3,データシート2!$A:$SI,MATCH($G$2&amp;"_"&amp;$C72,データシート2!$A$1:$SI$1,0),0)</f>
        <v>0</v>
      </c>
      <c r="P72" s="778">
        <f>VLOOKUP($D$3&amp;"_"&amp;P$3,データシート2!$A:$SI,MATCH($G$2&amp;"_"&amp;$C72,データシート2!$A$1:$SI$1,0),0)</f>
        <v>0</v>
      </c>
      <c r="Q72" s="779">
        <f>VLOOKUP($D$3&amp;"_"&amp;Q$3,データシート2!$A:$SI,MATCH($G$2&amp;"_"&amp;$C72,データシート2!$A$1:$SI$1,0),0)</f>
        <v>0</v>
      </c>
      <c r="R72" s="947">
        <f>VLOOKUP($D$3&amp;"_"&amp;R$3,データシート2!$A:$SI,MATCH($R$2&amp;"_"&amp;$C72,データシート2!$A$1:$SI$1,0),0)</f>
        <v>0</v>
      </c>
      <c r="S72" s="948">
        <f>VLOOKUP($D$3&amp;"_"&amp;S$3,データシート2!$A:$SI,MATCH($R$2&amp;"_"&amp;$C72,データシート2!$A$1:$SI$1,0),0)</f>
        <v>0</v>
      </c>
      <c r="T72" s="948">
        <f>VLOOKUP($D$3&amp;"_"&amp;T$3,データシート2!$A:$SI,MATCH($R$2&amp;"_"&amp;$C72,データシート2!$A$1:$SI$1,0),0)</f>
        <v>0</v>
      </c>
      <c r="U72" s="948">
        <f>VLOOKUP($D$3&amp;"_"&amp;U$3,データシート2!$A:$SI,MATCH($R$2&amp;"_"&amp;$C72,データシート2!$A$1:$SI$1,0),0)</f>
        <v>0</v>
      </c>
      <c r="V72" s="948">
        <f>VLOOKUP($D$3&amp;"_"&amp;V$3,データシート2!$A:$SI,MATCH($R$2&amp;"_"&amp;$C72,データシート2!$A$1:$SI$1,0),0)</f>
        <v>0</v>
      </c>
      <c r="W72" s="948">
        <f>VLOOKUP($D$3&amp;"_"&amp;W$3,データシート2!$A:$SI,MATCH($R$2&amp;"_"&amp;$C72,データシート2!$A$1:$SI$1,0),0)</f>
        <v>0</v>
      </c>
      <c r="X72" s="948">
        <f>VLOOKUP($D$3&amp;"_"&amp;X$3,データシート2!$A:$SI,MATCH($R$2&amp;"_"&amp;$C72,データシート2!$A$1:$SI$1,0),0)</f>
        <v>0</v>
      </c>
      <c r="Y72" s="948">
        <f>VLOOKUP($D$3&amp;"_"&amp;Y$3,データシート2!$A:$SI,MATCH($R$2&amp;"_"&amp;$C72,データシート2!$A$1:$SI$1,0),0)</f>
        <v>0</v>
      </c>
      <c r="Z72" s="948">
        <f>VLOOKUP($D$3&amp;"_"&amp;Z$3,データシート2!$A:$SI,MATCH($R$2&amp;"_"&amp;$C72,データシート2!$A$1:$SI$1,0),0)</f>
        <v>0</v>
      </c>
      <c r="AA72" s="948">
        <f>VLOOKUP($D$3&amp;"_"&amp;AA$3,データシート2!$A:$SI,MATCH($R$2&amp;"_"&amp;$C72,データシート2!$A$1:$SI$1,0),0)</f>
        <v>0</v>
      </c>
      <c r="AB72" s="949">
        <f>VLOOKUP($D$3&amp;"_"&amp;AB$3,データシート2!$A:$SI,MATCH($R$2&amp;"_"&amp;$C72,データシート2!$A$1:$SI$1,0),0)</f>
        <v>0</v>
      </c>
    </row>
    <row r="73" spans="2:28" s="756" customFormat="1" ht="16.5" customHeight="1">
      <c r="B73" s="748"/>
      <c r="C73" s="773">
        <v>46</v>
      </c>
      <c r="D73" s="774" t="s">
        <v>583</v>
      </c>
      <c r="E73" s="773"/>
      <c r="F73" s="775"/>
      <c r="G73" s="776">
        <f>VLOOKUP($D$3&amp;"_"&amp;G$3,データシート2!$A:$SI,MATCH($G$2&amp;"_"&amp;$C73,データシート2!$A$1:$SI$1,0),0)</f>
        <v>0</v>
      </c>
      <c r="H73" s="777">
        <f>VLOOKUP($D$3&amp;"_"&amp;H$3,データシート2!$A:$SI,MATCH($G$2&amp;"_"&amp;$C73,データシート2!$A$1:$SI$1,0),0)</f>
        <v>0</v>
      </c>
      <c r="I73" s="777">
        <f>VLOOKUP($D$3&amp;"_"&amp;I$3,データシート2!$A:$SI,MATCH($G$2&amp;"_"&amp;$C73,データシート2!$A$1:$SI$1,0),0)</f>
        <v>0</v>
      </c>
      <c r="J73" s="777">
        <f>VLOOKUP($D$3&amp;"_"&amp;J$3,データシート2!$A:$SI,MATCH($G$2&amp;"_"&amp;$C73,データシート2!$A$1:$SI$1,0),0)</f>
        <v>0</v>
      </c>
      <c r="K73" s="778">
        <f>VLOOKUP($D$3&amp;"_"&amp;K$3,データシート2!$A:$SI,MATCH($G$2&amp;"_"&amp;$C73,データシート2!$A$1:$SI$1,0),0)</f>
        <v>0</v>
      </c>
      <c r="L73" s="778">
        <f>VLOOKUP($D$3&amp;"_"&amp;L$3,データシート2!$A:$SI,MATCH($G$2&amp;"_"&amp;$C73,データシート2!$A$1:$SI$1,0),0)</f>
        <v>0</v>
      </c>
      <c r="M73" s="778">
        <f>VLOOKUP($D$3&amp;"_"&amp;M$3,データシート2!$A:$SI,MATCH($G$2&amp;"_"&amp;$C73,データシート2!$A$1:$SI$1,0),0)</f>
        <v>0</v>
      </c>
      <c r="N73" s="778">
        <f>VLOOKUP($D$3&amp;"_"&amp;N$3,データシート2!$A:$SI,MATCH($G$2&amp;"_"&amp;$C73,データシート2!$A$1:$SI$1,0),0)</f>
        <v>0</v>
      </c>
      <c r="O73" s="778">
        <f>VLOOKUP($D$3&amp;"_"&amp;O$3,データシート2!$A:$SI,MATCH($G$2&amp;"_"&amp;$C73,データシート2!$A$1:$SI$1,0),0)</f>
        <v>0</v>
      </c>
      <c r="P73" s="778">
        <f>VLOOKUP($D$3&amp;"_"&amp;P$3,データシート2!$A:$SI,MATCH($G$2&amp;"_"&amp;$C73,データシート2!$A$1:$SI$1,0),0)</f>
        <v>0</v>
      </c>
      <c r="Q73" s="779">
        <f>VLOOKUP($D$3&amp;"_"&amp;Q$3,データシート2!$A:$SI,MATCH($G$2&amp;"_"&amp;$C73,データシート2!$A$1:$SI$1,0),0)</f>
        <v>0</v>
      </c>
      <c r="R73" s="947">
        <f>VLOOKUP($D$3&amp;"_"&amp;R$3,データシート2!$A:$SI,MATCH($R$2&amp;"_"&amp;$C73,データシート2!$A$1:$SI$1,0),0)</f>
        <v>0</v>
      </c>
      <c r="S73" s="948">
        <f>VLOOKUP($D$3&amp;"_"&amp;S$3,データシート2!$A:$SI,MATCH($R$2&amp;"_"&amp;$C73,データシート2!$A$1:$SI$1,0),0)</f>
        <v>0</v>
      </c>
      <c r="T73" s="948">
        <f>VLOOKUP($D$3&amp;"_"&amp;T$3,データシート2!$A:$SI,MATCH($R$2&amp;"_"&amp;$C73,データシート2!$A$1:$SI$1,0),0)</f>
        <v>0</v>
      </c>
      <c r="U73" s="948">
        <f>VLOOKUP($D$3&amp;"_"&amp;U$3,データシート2!$A:$SI,MATCH($R$2&amp;"_"&amp;$C73,データシート2!$A$1:$SI$1,0),0)</f>
        <v>0</v>
      </c>
      <c r="V73" s="948">
        <f>VLOOKUP($D$3&amp;"_"&amp;V$3,データシート2!$A:$SI,MATCH($R$2&amp;"_"&amp;$C73,データシート2!$A$1:$SI$1,0),0)</f>
        <v>0</v>
      </c>
      <c r="W73" s="948">
        <f>VLOOKUP($D$3&amp;"_"&amp;W$3,データシート2!$A:$SI,MATCH($R$2&amp;"_"&amp;$C73,データシート2!$A$1:$SI$1,0),0)</f>
        <v>0</v>
      </c>
      <c r="X73" s="948">
        <f>VLOOKUP($D$3&amp;"_"&amp;X$3,データシート2!$A:$SI,MATCH($R$2&amp;"_"&amp;$C73,データシート2!$A$1:$SI$1,0),0)</f>
        <v>0</v>
      </c>
      <c r="Y73" s="948">
        <f>VLOOKUP($D$3&amp;"_"&amp;Y$3,データシート2!$A:$SI,MATCH($R$2&amp;"_"&amp;$C73,データシート2!$A$1:$SI$1,0),0)</f>
        <v>0</v>
      </c>
      <c r="Z73" s="948">
        <f>VLOOKUP($D$3&amp;"_"&amp;Z$3,データシート2!$A:$SI,MATCH($R$2&amp;"_"&amp;$C73,データシート2!$A$1:$SI$1,0),0)</f>
        <v>0</v>
      </c>
      <c r="AA73" s="948">
        <f>VLOOKUP($D$3&amp;"_"&amp;AA$3,データシート2!$A:$SI,MATCH($R$2&amp;"_"&amp;$C73,データシート2!$A$1:$SI$1,0),0)</f>
        <v>0</v>
      </c>
      <c r="AB73" s="949">
        <f>VLOOKUP($D$3&amp;"_"&amp;AB$3,データシート2!$A:$SI,MATCH($R$2&amp;"_"&amp;$C73,データシート2!$A$1:$SI$1,0),0)</f>
        <v>0</v>
      </c>
    </row>
    <row r="74" spans="2:28" s="756" customFormat="1" ht="16.5" customHeight="1">
      <c r="B74" s="748"/>
      <c r="C74" s="773">
        <v>47</v>
      </c>
      <c r="D74" s="774" t="s">
        <v>584</v>
      </c>
      <c r="E74" s="773"/>
      <c r="F74" s="775"/>
      <c r="G74" s="776">
        <f>VLOOKUP($D$3&amp;"_"&amp;G$3,データシート2!$A:$SI,MATCH($G$2&amp;"_"&amp;$C74,データシート2!$A$1:$SI$1,0),0)</f>
        <v>1</v>
      </c>
      <c r="H74" s="777">
        <f>VLOOKUP($D$3&amp;"_"&amp;H$3,データシート2!$A:$SI,MATCH($G$2&amp;"_"&amp;$C74,データシート2!$A$1:$SI$1,0),0)</f>
        <v>1</v>
      </c>
      <c r="I74" s="777">
        <f>VLOOKUP($D$3&amp;"_"&amp;I$3,データシート2!$A:$SI,MATCH($G$2&amp;"_"&amp;$C74,データシート2!$A$1:$SI$1,0),0)</f>
        <v>1</v>
      </c>
      <c r="J74" s="777">
        <f>VLOOKUP($D$3&amp;"_"&amp;J$3,データシート2!$A:$SI,MATCH($G$2&amp;"_"&amp;$C74,データシート2!$A$1:$SI$1,0),0)</f>
        <v>1</v>
      </c>
      <c r="K74" s="778">
        <f>VLOOKUP($D$3&amp;"_"&amp;K$3,データシート2!$A:$SI,MATCH($G$2&amp;"_"&amp;$C74,データシート2!$A$1:$SI$1,0),0)</f>
        <v>1</v>
      </c>
      <c r="L74" s="778">
        <f>VLOOKUP($D$3&amp;"_"&amp;L$3,データシート2!$A:$SI,MATCH($G$2&amp;"_"&amp;$C74,データシート2!$A$1:$SI$1,0),0)</f>
        <v>1</v>
      </c>
      <c r="M74" s="778">
        <f>VLOOKUP($D$3&amp;"_"&amp;M$3,データシート2!$A:$SI,MATCH($G$2&amp;"_"&amp;$C74,データシート2!$A$1:$SI$1,0),0)</f>
        <v>1</v>
      </c>
      <c r="N74" s="778">
        <f>VLOOKUP($D$3&amp;"_"&amp;N$3,データシート2!$A:$SI,MATCH($G$2&amp;"_"&amp;$C74,データシート2!$A$1:$SI$1,0),0)</f>
        <v>1</v>
      </c>
      <c r="O74" s="778">
        <f>VLOOKUP($D$3&amp;"_"&amp;O$3,データシート2!$A:$SI,MATCH($G$2&amp;"_"&amp;$C74,データシート2!$A$1:$SI$1,0),0)</f>
        <v>1</v>
      </c>
      <c r="P74" s="778">
        <f>VLOOKUP($D$3&amp;"_"&amp;P$3,データシート2!$A:$SI,MATCH($G$2&amp;"_"&amp;$C74,データシート2!$A$1:$SI$1,0),0)</f>
        <v>1</v>
      </c>
      <c r="Q74" s="779">
        <f>VLOOKUP($D$3&amp;"_"&amp;Q$3,データシート2!$A:$SI,MATCH($G$2&amp;"_"&amp;$C74,データシート2!$A$1:$SI$1,0),0)</f>
        <v>1</v>
      </c>
      <c r="R74" s="947">
        <f>VLOOKUP($D$3&amp;"_"&amp;R$3,データシート2!$A:$SI,MATCH($R$2&amp;"_"&amp;$C74,データシート2!$A$1:$SI$1,0),0)</f>
        <v>48.183999999999997</v>
      </c>
      <c r="S74" s="948">
        <f>VLOOKUP($D$3&amp;"_"&amp;S$3,データシート2!$A:$SI,MATCH($R$2&amp;"_"&amp;$C74,データシート2!$A$1:$SI$1,0),0)</f>
        <v>51.487000000000002</v>
      </c>
      <c r="T74" s="948">
        <f>VLOOKUP($D$3&amp;"_"&amp;T$3,データシート2!$A:$SI,MATCH($R$2&amp;"_"&amp;$C74,データシート2!$A$1:$SI$1,0),0)</f>
        <v>46.631999999999998</v>
      </c>
      <c r="U74" s="948">
        <f>VLOOKUP($D$3&amp;"_"&amp;U$3,データシート2!$A:$SI,MATCH($R$2&amp;"_"&amp;$C74,データシート2!$A$1:$SI$1,0),0)</f>
        <v>49.866999999999997</v>
      </c>
      <c r="V74" s="948">
        <f>VLOOKUP($D$3&amp;"_"&amp;V$3,データシート2!$A:$SI,MATCH($R$2&amp;"_"&amp;$C74,データシート2!$A$1:$SI$1,0),0)</f>
        <v>47.947000000000003</v>
      </c>
      <c r="W74" s="948">
        <f>VLOOKUP($D$3&amp;"_"&amp;W$3,データシート2!$A:$SI,MATCH($R$2&amp;"_"&amp;$C74,データシート2!$A$1:$SI$1,0),0)</f>
        <v>40.179000000000002</v>
      </c>
      <c r="X74" s="948">
        <f>VLOOKUP($D$3&amp;"_"&amp;X$3,データシート2!$A:$SI,MATCH($R$2&amp;"_"&amp;$C74,データシート2!$A$1:$SI$1,0),0)</f>
        <v>32.433999999999997</v>
      </c>
      <c r="Y74" s="948">
        <f>VLOOKUP($D$3&amp;"_"&amp;Y$3,データシート2!$A:$SI,MATCH($R$2&amp;"_"&amp;$C74,データシート2!$A$1:$SI$1,0),0)</f>
        <v>29.681999999999999</v>
      </c>
      <c r="Z74" s="948">
        <f>VLOOKUP($D$3&amp;"_"&amp;Z$3,データシート2!$A:$SI,MATCH($R$2&amp;"_"&amp;$C74,データシート2!$A$1:$SI$1,0),0)</f>
        <v>22.478999999999999</v>
      </c>
      <c r="AA74" s="948">
        <f>VLOOKUP($D$3&amp;"_"&amp;AA$3,データシート2!$A:$SI,MATCH($R$2&amp;"_"&amp;$C74,データシート2!$A$1:$SI$1,0),0)</f>
        <v>21.004999999999999</v>
      </c>
      <c r="AB74" s="949">
        <f>VLOOKUP($D$3&amp;"_"&amp;AB$3,データシート2!$A:$SI,MATCH($R$2&amp;"_"&amp;$C74,データシート2!$A$1:$SI$1,0),0)</f>
        <v>15.695</v>
      </c>
    </row>
    <row r="75" spans="2:28" s="756" customFormat="1" ht="16.5" customHeight="1">
      <c r="B75" s="748"/>
      <c r="C75" s="773">
        <v>48</v>
      </c>
      <c r="D75" s="774" t="s">
        <v>585</v>
      </c>
      <c r="E75" s="773"/>
      <c r="F75" s="775"/>
      <c r="G75" s="776">
        <f>VLOOKUP($D$3&amp;"_"&amp;G$3,データシート2!$A:$SI,MATCH($G$2&amp;"_"&amp;$C75,データシート2!$A$1:$SI$1,0),0)</f>
        <v>0</v>
      </c>
      <c r="H75" s="777">
        <f>VLOOKUP($D$3&amp;"_"&amp;H$3,データシート2!$A:$SI,MATCH($G$2&amp;"_"&amp;$C75,データシート2!$A$1:$SI$1,0),0)</f>
        <v>0</v>
      </c>
      <c r="I75" s="777">
        <f>VLOOKUP($D$3&amp;"_"&amp;I$3,データシート2!$A:$SI,MATCH($G$2&amp;"_"&amp;$C75,データシート2!$A$1:$SI$1,0),0)</f>
        <v>0</v>
      </c>
      <c r="J75" s="777">
        <f>VLOOKUP($D$3&amp;"_"&amp;J$3,データシート2!$A:$SI,MATCH($G$2&amp;"_"&amp;$C75,データシート2!$A$1:$SI$1,0),0)</f>
        <v>0</v>
      </c>
      <c r="K75" s="778">
        <f>VLOOKUP($D$3&amp;"_"&amp;K$3,データシート2!$A:$SI,MATCH($G$2&amp;"_"&amp;$C75,データシート2!$A$1:$SI$1,0),0)</f>
        <v>0</v>
      </c>
      <c r="L75" s="778">
        <f>VLOOKUP($D$3&amp;"_"&amp;L$3,データシート2!$A:$SI,MATCH($G$2&amp;"_"&amp;$C75,データシート2!$A$1:$SI$1,0),0)</f>
        <v>0</v>
      </c>
      <c r="M75" s="778">
        <f>VLOOKUP($D$3&amp;"_"&amp;M$3,データシート2!$A:$SI,MATCH($G$2&amp;"_"&amp;$C75,データシート2!$A$1:$SI$1,0),0)</f>
        <v>0</v>
      </c>
      <c r="N75" s="778">
        <f>VLOOKUP($D$3&amp;"_"&amp;N$3,データシート2!$A:$SI,MATCH($G$2&amp;"_"&amp;$C75,データシート2!$A$1:$SI$1,0),0)</f>
        <v>0</v>
      </c>
      <c r="O75" s="778">
        <f>VLOOKUP($D$3&amp;"_"&amp;O$3,データシート2!$A:$SI,MATCH($G$2&amp;"_"&amp;$C75,データシート2!$A$1:$SI$1,0),0)</f>
        <v>0</v>
      </c>
      <c r="P75" s="778">
        <f>VLOOKUP($D$3&amp;"_"&amp;P$3,データシート2!$A:$SI,MATCH($G$2&amp;"_"&amp;$C75,データシート2!$A$1:$SI$1,0),0)</f>
        <v>0</v>
      </c>
      <c r="Q75" s="779">
        <f>VLOOKUP($D$3&amp;"_"&amp;Q$3,データシート2!$A:$SI,MATCH($G$2&amp;"_"&amp;$C75,データシート2!$A$1:$SI$1,0),0)</f>
        <v>0</v>
      </c>
      <c r="R75" s="947">
        <f>VLOOKUP($D$3&amp;"_"&amp;R$3,データシート2!$A:$SI,MATCH($R$2&amp;"_"&amp;$C75,データシート2!$A$1:$SI$1,0),0)</f>
        <v>0</v>
      </c>
      <c r="S75" s="948">
        <f>VLOOKUP($D$3&amp;"_"&amp;S$3,データシート2!$A:$SI,MATCH($R$2&amp;"_"&amp;$C75,データシート2!$A$1:$SI$1,0),0)</f>
        <v>0</v>
      </c>
      <c r="T75" s="948">
        <f>VLOOKUP($D$3&amp;"_"&amp;T$3,データシート2!$A:$SI,MATCH($R$2&amp;"_"&amp;$C75,データシート2!$A$1:$SI$1,0),0)</f>
        <v>0</v>
      </c>
      <c r="U75" s="948">
        <f>VLOOKUP($D$3&amp;"_"&amp;U$3,データシート2!$A:$SI,MATCH($R$2&amp;"_"&amp;$C75,データシート2!$A$1:$SI$1,0),0)</f>
        <v>0</v>
      </c>
      <c r="V75" s="948">
        <f>VLOOKUP($D$3&amp;"_"&amp;V$3,データシート2!$A:$SI,MATCH($R$2&amp;"_"&amp;$C75,データシート2!$A$1:$SI$1,0),0)</f>
        <v>0</v>
      </c>
      <c r="W75" s="948">
        <f>VLOOKUP($D$3&amp;"_"&amp;W$3,データシート2!$A:$SI,MATCH($R$2&amp;"_"&amp;$C75,データシート2!$A$1:$SI$1,0),0)</f>
        <v>0</v>
      </c>
      <c r="X75" s="948">
        <f>VLOOKUP($D$3&amp;"_"&amp;X$3,データシート2!$A:$SI,MATCH($R$2&amp;"_"&amp;$C75,データシート2!$A$1:$SI$1,0),0)</f>
        <v>0</v>
      </c>
      <c r="Y75" s="948">
        <f>VLOOKUP($D$3&amp;"_"&amp;Y$3,データシート2!$A:$SI,MATCH($R$2&amp;"_"&amp;$C75,データシート2!$A$1:$SI$1,0),0)</f>
        <v>0</v>
      </c>
      <c r="Z75" s="948">
        <f>VLOOKUP($D$3&amp;"_"&amp;Z$3,データシート2!$A:$SI,MATCH($R$2&amp;"_"&amp;$C75,データシート2!$A$1:$SI$1,0),0)</f>
        <v>0</v>
      </c>
      <c r="AA75" s="948">
        <f>VLOOKUP($D$3&amp;"_"&amp;AA$3,データシート2!$A:$SI,MATCH($R$2&amp;"_"&amp;$C75,データシート2!$A$1:$SI$1,0),0)</f>
        <v>0</v>
      </c>
      <c r="AB75" s="949">
        <f>VLOOKUP($D$3&amp;"_"&amp;AB$3,データシート2!$A:$SI,MATCH($R$2&amp;"_"&amp;$C75,データシート2!$A$1:$SI$1,0),0)</f>
        <v>0</v>
      </c>
    </row>
    <row r="76" spans="2:28" s="756" customFormat="1" ht="16.5" customHeight="1">
      <c r="B76" s="757"/>
      <c r="C76" s="758">
        <v>49</v>
      </c>
      <c r="D76" s="759" t="s">
        <v>586</v>
      </c>
      <c r="E76" s="758"/>
      <c r="F76" s="760"/>
      <c r="G76" s="761">
        <f>VLOOKUP($D$3&amp;"_"&amp;G$3,データシート2!$A:$SI,MATCH($G$2&amp;"_"&amp;$C76,データシート2!$A$1:$SI$1,0),0)</f>
        <v>0</v>
      </c>
      <c r="H76" s="762">
        <f>VLOOKUP($D$3&amp;"_"&amp;H$3,データシート2!$A:$SI,MATCH($G$2&amp;"_"&amp;$C76,データシート2!$A$1:$SI$1,0),0)</f>
        <v>0</v>
      </c>
      <c r="I76" s="762">
        <f>VLOOKUP($D$3&amp;"_"&amp;I$3,データシート2!$A:$SI,MATCH($G$2&amp;"_"&amp;$C76,データシート2!$A$1:$SI$1,0),0)</f>
        <v>0</v>
      </c>
      <c r="J76" s="762">
        <f>VLOOKUP($D$3&amp;"_"&amp;J$3,データシート2!$A:$SI,MATCH($G$2&amp;"_"&amp;$C76,データシート2!$A$1:$SI$1,0),0)</f>
        <v>0</v>
      </c>
      <c r="K76" s="763">
        <f>VLOOKUP($D$3&amp;"_"&amp;K$3,データシート2!$A:$SI,MATCH($G$2&amp;"_"&amp;$C76,データシート2!$A$1:$SI$1,0),0)</f>
        <v>0</v>
      </c>
      <c r="L76" s="763">
        <f>VLOOKUP($D$3&amp;"_"&amp;L$3,データシート2!$A:$SI,MATCH($G$2&amp;"_"&amp;$C76,データシート2!$A$1:$SI$1,0),0)</f>
        <v>0</v>
      </c>
      <c r="M76" s="763">
        <f>VLOOKUP($D$3&amp;"_"&amp;M$3,データシート2!$A:$SI,MATCH($G$2&amp;"_"&amp;$C76,データシート2!$A$1:$SI$1,0),0)</f>
        <v>0</v>
      </c>
      <c r="N76" s="763">
        <f>VLOOKUP($D$3&amp;"_"&amp;N$3,データシート2!$A:$SI,MATCH($G$2&amp;"_"&amp;$C76,データシート2!$A$1:$SI$1,0),0)</f>
        <v>0</v>
      </c>
      <c r="O76" s="763">
        <f>VLOOKUP($D$3&amp;"_"&amp;O$3,データシート2!$A:$SI,MATCH($G$2&amp;"_"&amp;$C76,データシート2!$A$1:$SI$1,0),0)</f>
        <v>0</v>
      </c>
      <c r="P76" s="763">
        <f>VLOOKUP($D$3&amp;"_"&amp;P$3,データシート2!$A:$SI,MATCH($G$2&amp;"_"&amp;$C76,データシート2!$A$1:$SI$1,0),0)</f>
        <v>0</v>
      </c>
      <c r="Q76" s="764">
        <f>VLOOKUP($D$3&amp;"_"&amp;Q$3,データシート2!$A:$SI,MATCH($G$2&amp;"_"&amp;$C76,データシート2!$A$1:$SI$1,0),0)</f>
        <v>0</v>
      </c>
      <c r="R76" s="940">
        <f>VLOOKUP($D$3&amp;"_"&amp;R$3,データシート2!$A:$SI,MATCH($R$2&amp;"_"&amp;$C76,データシート2!$A$1:$SI$1,0),0)</f>
        <v>0</v>
      </c>
      <c r="S76" s="941">
        <f>VLOOKUP($D$3&amp;"_"&amp;S$3,データシート2!$A:$SI,MATCH($R$2&amp;"_"&amp;$C76,データシート2!$A$1:$SI$1,0),0)</f>
        <v>0</v>
      </c>
      <c r="T76" s="941">
        <f>VLOOKUP($D$3&amp;"_"&amp;T$3,データシート2!$A:$SI,MATCH($R$2&amp;"_"&amp;$C76,データシート2!$A$1:$SI$1,0),0)</f>
        <v>0</v>
      </c>
      <c r="U76" s="941">
        <f>VLOOKUP($D$3&amp;"_"&amp;U$3,データシート2!$A:$SI,MATCH($R$2&amp;"_"&amp;$C76,データシート2!$A$1:$SI$1,0),0)</f>
        <v>0</v>
      </c>
      <c r="V76" s="941">
        <f>VLOOKUP($D$3&amp;"_"&amp;V$3,データシート2!$A:$SI,MATCH($R$2&amp;"_"&amp;$C76,データシート2!$A$1:$SI$1,0),0)</f>
        <v>0</v>
      </c>
      <c r="W76" s="941">
        <f>VLOOKUP($D$3&amp;"_"&amp;W$3,データシート2!$A:$SI,MATCH($R$2&amp;"_"&amp;$C76,データシート2!$A$1:$SI$1,0),0)</f>
        <v>0</v>
      </c>
      <c r="X76" s="941">
        <f>VLOOKUP($D$3&amp;"_"&amp;X$3,データシート2!$A:$SI,MATCH($R$2&amp;"_"&amp;$C76,データシート2!$A$1:$SI$1,0),0)</f>
        <v>0</v>
      </c>
      <c r="Y76" s="941">
        <f>VLOOKUP($D$3&amp;"_"&amp;Y$3,データシート2!$A:$SI,MATCH($R$2&amp;"_"&amp;$C76,データシート2!$A$1:$SI$1,0),0)</f>
        <v>0</v>
      </c>
      <c r="Z76" s="941">
        <f>VLOOKUP($D$3&amp;"_"&amp;Z$3,データシート2!$A:$SI,MATCH($R$2&amp;"_"&amp;$C76,データシート2!$A$1:$SI$1,0),0)</f>
        <v>0</v>
      </c>
      <c r="AA76" s="941">
        <f>VLOOKUP($D$3&amp;"_"&amp;AA$3,データシート2!$A:$SI,MATCH($R$2&amp;"_"&amp;$C76,データシート2!$A$1:$SI$1,0),0)</f>
        <v>0</v>
      </c>
      <c r="AB76" s="942">
        <f>VLOOKUP($D$3&amp;"_"&amp;AB$3,データシート2!$A:$SI,MATCH($R$2&amp;"_"&amp;$C76,データシート2!$A$1:$SI$1,0),0)</f>
        <v>0</v>
      </c>
    </row>
    <row r="77" spans="2:28" s="22" customFormat="1" ht="20.45" customHeight="1">
      <c r="B77" s="740" t="s">
        <v>587</v>
      </c>
      <c r="C77" s="741" t="s">
        <v>588</v>
      </c>
      <c r="D77" s="742"/>
      <c r="E77" s="743"/>
      <c r="F77" s="742"/>
      <c r="G77" s="744">
        <f>VLOOKUP($D$3&amp;"_"&amp;G$3,データシート2!$A:$SI,MATCH($G$2&amp;"_"&amp;$B77,データシート2!$A$1:$SI$1,0),0)</f>
        <v>6</v>
      </c>
      <c r="H77" s="745">
        <f>VLOOKUP($D$3&amp;"_"&amp;H$3,データシート2!$A:$SI,MATCH($G$2&amp;"_"&amp;$B77,データシート2!$A$1:$SI$1,0),0)</f>
        <v>8</v>
      </c>
      <c r="I77" s="745">
        <f>VLOOKUP($D$3&amp;"_"&amp;I$3,データシート2!$A:$SI,MATCH($G$2&amp;"_"&amp;$B77,データシート2!$A$1:$SI$1,0),0)</f>
        <v>8</v>
      </c>
      <c r="J77" s="745">
        <f>VLOOKUP($D$3&amp;"_"&amp;J$3,データシート2!$A:$SI,MATCH($G$2&amp;"_"&amp;$B77,データシート2!$A$1:$SI$1,0),0)</f>
        <v>8</v>
      </c>
      <c r="K77" s="746">
        <f>VLOOKUP($D$3&amp;"_"&amp;K$3,データシート2!$A:$SI,MATCH($G$2&amp;"_"&amp;$B77,データシート2!$A$1:$SI$1,0),0)</f>
        <v>6</v>
      </c>
      <c r="L77" s="746">
        <f>VLOOKUP($D$3&amp;"_"&amp;L$3,データシート2!$A:$SI,MATCH($G$2&amp;"_"&amp;$B77,データシート2!$A$1:$SI$1,0),0)</f>
        <v>6</v>
      </c>
      <c r="M77" s="746">
        <f>VLOOKUP($D$3&amp;"_"&amp;M$3,データシート2!$A:$SI,MATCH($G$2&amp;"_"&amp;$B77,データシート2!$A$1:$SI$1,0),0)</f>
        <v>5</v>
      </c>
      <c r="N77" s="746">
        <f>VLOOKUP($D$3&amp;"_"&amp;N$3,データシート2!$A:$SI,MATCH($G$2&amp;"_"&amp;$B77,データシート2!$A$1:$SI$1,0),0)</f>
        <v>5</v>
      </c>
      <c r="O77" s="746">
        <f>VLOOKUP($D$3&amp;"_"&amp;O$3,データシート2!$A:$SI,MATCH($G$2&amp;"_"&amp;$B77,データシート2!$A$1:$SI$1,0),0)</f>
        <v>4</v>
      </c>
      <c r="P77" s="746">
        <f>VLOOKUP($D$3&amp;"_"&amp;P$3,データシート2!$A:$SI,MATCH($G$2&amp;"_"&amp;$B77,データシート2!$A$1:$SI$1,0),0)</f>
        <v>3</v>
      </c>
      <c r="Q77" s="747">
        <f>VLOOKUP($D$3&amp;"_"&amp;Q$3,データシート2!$A:$SI,MATCH($G$2&amp;"_"&amp;$B77,データシート2!$A$1:$SI$1,0),0)</f>
        <v>2</v>
      </c>
      <c r="R77" s="934">
        <f>VLOOKUP($D$3&amp;"_"&amp;R$3,データシート2!$A:$SI,MATCH($R$2&amp;"_"&amp;$B77,データシート2!$A$1:$SI$1,0),0)</f>
        <v>20.314</v>
      </c>
      <c r="S77" s="935">
        <f>VLOOKUP($D$3&amp;"_"&amp;S$3,データシート2!$A:$SI,MATCH($R$2&amp;"_"&amp;$B77,データシート2!$A$1:$SI$1,0),0)</f>
        <v>33.140999999999998</v>
      </c>
      <c r="T77" s="935">
        <f>VLOOKUP($D$3&amp;"_"&amp;T$3,データシート2!$A:$SI,MATCH($R$2&amp;"_"&amp;$B77,データシート2!$A$1:$SI$1,0),0)</f>
        <v>32.834000000000003</v>
      </c>
      <c r="U77" s="935">
        <f>VLOOKUP($D$3&amp;"_"&amp;U$3,データシート2!$A:$SI,MATCH($R$2&amp;"_"&amp;$B77,データシート2!$A$1:$SI$1,0),0)</f>
        <v>29.640999999999998</v>
      </c>
      <c r="V77" s="935">
        <f>VLOOKUP($D$3&amp;"_"&amp;V$3,データシート2!$A:$SI,MATCH($R$2&amp;"_"&amp;$B77,データシート2!$A$1:$SI$1,0),0)</f>
        <v>23.273</v>
      </c>
      <c r="W77" s="935">
        <f>VLOOKUP($D$3&amp;"_"&amp;W$3,データシート2!$A:$SI,MATCH($R$2&amp;"_"&amp;$B77,データシート2!$A$1:$SI$1,0),0)</f>
        <v>21.536999999999999</v>
      </c>
      <c r="X77" s="935">
        <f>VLOOKUP($D$3&amp;"_"&amp;X$3,データシート2!$A:$SI,MATCH($R$2&amp;"_"&amp;$B77,データシート2!$A$1:$SI$1,0),0)</f>
        <v>19.189</v>
      </c>
      <c r="Y77" s="935">
        <f>VLOOKUP($D$3&amp;"_"&amp;Y$3,データシート2!$A:$SI,MATCH($R$2&amp;"_"&amp;$B77,データシート2!$A$1:$SI$1,0),0)</f>
        <v>18.234999999999999</v>
      </c>
      <c r="Z77" s="935">
        <f>VLOOKUP($D$3&amp;"_"&amp;Z$3,データシート2!$A:$SI,MATCH($R$2&amp;"_"&amp;$B77,データシート2!$A$1:$SI$1,0),0)</f>
        <v>14.834</v>
      </c>
      <c r="AA77" s="935">
        <f>VLOOKUP($D$3&amp;"_"&amp;AA$3,データシート2!$A:$SI,MATCH($R$2&amp;"_"&amp;$B77,データシート2!$A$1:$SI$1,0),0)</f>
        <v>10.911</v>
      </c>
      <c r="AB77" s="936">
        <f>VLOOKUP($D$3&amp;"_"&amp;AB$3,データシート2!$A:$SI,MATCH($R$2&amp;"_"&amp;$B77,データシート2!$A$1:$SI$1,0),0)</f>
        <v>5.3449999999999998</v>
      </c>
    </row>
    <row r="78" spans="2:28" s="756" customFormat="1" ht="16.5" customHeight="1">
      <c r="B78" s="748"/>
      <c r="C78" s="749">
        <v>50</v>
      </c>
      <c r="D78" s="750" t="s">
        <v>589</v>
      </c>
      <c r="E78" s="749"/>
      <c r="F78" s="751"/>
      <c r="G78" s="765">
        <f>VLOOKUP($D$3&amp;"_"&amp;G$3,データシート2!$A:$SI,MATCH($G$2&amp;"_"&amp;$C78,データシート2!$A$1:$SI$1,0),0)</f>
        <v>0</v>
      </c>
      <c r="H78" s="753">
        <f>VLOOKUP($D$3&amp;"_"&amp;H$3,データシート2!$A:$SI,MATCH($G$2&amp;"_"&amp;$C78,データシート2!$A$1:$SI$1,0),0)</f>
        <v>0</v>
      </c>
      <c r="I78" s="753">
        <f>VLOOKUP($D$3&amp;"_"&amp;I$3,データシート2!$A:$SI,MATCH($G$2&amp;"_"&amp;$C78,データシート2!$A$1:$SI$1,0),0)</f>
        <v>0</v>
      </c>
      <c r="J78" s="753">
        <f>VLOOKUP($D$3&amp;"_"&amp;J$3,データシート2!$A:$SI,MATCH($G$2&amp;"_"&amp;$C78,データシート2!$A$1:$SI$1,0),0)</f>
        <v>0</v>
      </c>
      <c r="K78" s="754">
        <f>VLOOKUP($D$3&amp;"_"&amp;K$3,データシート2!$A:$SI,MATCH($G$2&amp;"_"&amp;$C78,データシート2!$A$1:$SI$1,0),0)</f>
        <v>0</v>
      </c>
      <c r="L78" s="754">
        <f>VLOOKUP($D$3&amp;"_"&amp;L$3,データシート2!$A:$SI,MATCH($G$2&amp;"_"&amp;$C78,データシート2!$A$1:$SI$1,0),0)</f>
        <v>0</v>
      </c>
      <c r="M78" s="754">
        <f>VLOOKUP($D$3&amp;"_"&amp;M$3,データシート2!$A:$SI,MATCH($G$2&amp;"_"&amp;$C78,データシート2!$A$1:$SI$1,0),0)</f>
        <v>0</v>
      </c>
      <c r="N78" s="754">
        <f>VLOOKUP($D$3&amp;"_"&amp;N$3,データシート2!$A:$SI,MATCH($G$2&amp;"_"&amp;$C78,データシート2!$A$1:$SI$1,0),0)</f>
        <v>0</v>
      </c>
      <c r="O78" s="754">
        <f>VLOOKUP($D$3&amp;"_"&amp;O$3,データシート2!$A:$SI,MATCH($G$2&amp;"_"&amp;$C78,データシート2!$A$1:$SI$1,0),0)</f>
        <v>0</v>
      </c>
      <c r="P78" s="754">
        <f>VLOOKUP($D$3&amp;"_"&amp;P$3,データシート2!$A:$SI,MATCH($G$2&amp;"_"&amp;$C78,データシート2!$A$1:$SI$1,0),0)</f>
        <v>0</v>
      </c>
      <c r="Q78" s="755">
        <f>VLOOKUP($D$3&amp;"_"&amp;Q$3,データシート2!$A:$SI,MATCH($G$2&amp;"_"&amp;$C78,データシート2!$A$1:$SI$1,0),0)</f>
        <v>0</v>
      </c>
      <c r="R78" s="943">
        <f>VLOOKUP($D$3&amp;"_"&amp;R$3,データシート2!$A:$SI,MATCH($R$2&amp;"_"&amp;$C78,データシート2!$A$1:$SI$1,0),0)</f>
        <v>0</v>
      </c>
      <c r="S78" s="938">
        <f>VLOOKUP($D$3&amp;"_"&amp;S$3,データシート2!$A:$SI,MATCH($R$2&amp;"_"&amp;$C78,データシート2!$A$1:$SI$1,0),0)</f>
        <v>0</v>
      </c>
      <c r="T78" s="938">
        <f>VLOOKUP($D$3&amp;"_"&amp;T$3,データシート2!$A:$SI,MATCH($R$2&amp;"_"&amp;$C78,データシート2!$A$1:$SI$1,0),0)</f>
        <v>0</v>
      </c>
      <c r="U78" s="938">
        <f>VLOOKUP($D$3&amp;"_"&amp;U$3,データシート2!$A:$SI,MATCH($R$2&amp;"_"&amp;$C78,データシート2!$A$1:$SI$1,0),0)</f>
        <v>0</v>
      </c>
      <c r="V78" s="938">
        <f>VLOOKUP($D$3&amp;"_"&amp;V$3,データシート2!$A:$SI,MATCH($R$2&amp;"_"&amp;$C78,データシート2!$A$1:$SI$1,0),0)</f>
        <v>0</v>
      </c>
      <c r="W78" s="938">
        <f>VLOOKUP($D$3&amp;"_"&amp;W$3,データシート2!$A:$SI,MATCH($R$2&amp;"_"&amp;$C78,データシート2!$A$1:$SI$1,0),0)</f>
        <v>0</v>
      </c>
      <c r="X78" s="938">
        <f>VLOOKUP($D$3&amp;"_"&amp;X$3,データシート2!$A:$SI,MATCH($R$2&amp;"_"&amp;$C78,データシート2!$A$1:$SI$1,0),0)</f>
        <v>0</v>
      </c>
      <c r="Y78" s="938">
        <f>VLOOKUP($D$3&amp;"_"&amp;Y$3,データシート2!$A:$SI,MATCH($R$2&amp;"_"&amp;$C78,データシート2!$A$1:$SI$1,0),0)</f>
        <v>0</v>
      </c>
      <c r="Z78" s="938">
        <f>VLOOKUP($D$3&amp;"_"&amp;Z$3,データシート2!$A:$SI,MATCH($R$2&amp;"_"&amp;$C78,データシート2!$A$1:$SI$1,0),0)</f>
        <v>0</v>
      </c>
      <c r="AA78" s="938">
        <f>VLOOKUP($D$3&amp;"_"&amp;AA$3,データシート2!$A:$SI,MATCH($R$2&amp;"_"&amp;$C78,データシート2!$A$1:$SI$1,0),0)</f>
        <v>0</v>
      </c>
      <c r="AB78" s="939">
        <f>VLOOKUP($D$3&amp;"_"&amp;AB$3,データシート2!$A:$SI,MATCH($R$2&amp;"_"&amp;$C78,データシート2!$A$1:$SI$1,0),0)</f>
        <v>0</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0</v>
      </c>
      <c r="H80" s="777">
        <f>VLOOKUP($D$3&amp;"_"&amp;H$3,データシート2!$A:$SI,MATCH($G$2&amp;"_"&amp;$C80,データシート2!$A$1:$SI$1,0),0)</f>
        <v>0</v>
      </c>
      <c r="I80" s="777">
        <f>VLOOKUP($D$3&amp;"_"&amp;I$3,データシート2!$A:$SI,MATCH($G$2&amp;"_"&amp;$C80,データシート2!$A$1:$SI$1,0),0)</f>
        <v>0</v>
      </c>
      <c r="J80" s="777">
        <f>VLOOKUP($D$3&amp;"_"&amp;J$3,データシート2!$A:$SI,MATCH($G$2&amp;"_"&amp;$C80,データシート2!$A$1:$SI$1,0),0)</f>
        <v>0</v>
      </c>
      <c r="K80" s="778">
        <f>VLOOKUP($D$3&amp;"_"&amp;K$3,データシート2!$A:$SI,MATCH($G$2&amp;"_"&amp;$C80,データシート2!$A$1:$SI$1,0),0)</f>
        <v>0</v>
      </c>
      <c r="L80" s="778">
        <f>VLOOKUP($D$3&amp;"_"&amp;L$3,データシート2!$A:$SI,MATCH($G$2&amp;"_"&amp;$C80,データシート2!$A$1:$SI$1,0),0)</f>
        <v>0</v>
      </c>
      <c r="M80" s="778">
        <f>VLOOKUP($D$3&amp;"_"&amp;M$3,データシート2!$A:$SI,MATCH($G$2&amp;"_"&amp;$C80,データシート2!$A$1:$SI$1,0),0)</f>
        <v>0</v>
      </c>
      <c r="N80" s="778">
        <f>VLOOKUP($D$3&amp;"_"&amp;N$3,データシート2!$A:$SI,MATCH($G$2&amp;"_"&amp;$C80,データシート2!$A$1:$SI$1,0),0)</f>
        <v>0</v>
      </c>
      <c r="O80" s="778">
        <f>VLOOKUP($D$3&amp;"_"&amp;O$3,データシート2!$A:$SI,MATCH($G$2&amp;"_"&amp;$C80,データシート2!$A$1:$SI$1,0),0)</f>
        <v>0</v>
      </c>
      <c r="P80" s="778">
        <f>VLOOKUP($D$3&amp;"_"&amp;P$3,データシート2!$A:$SI,MATCH($G$2&amp;"_"&amp;$C80,データシート2!$A$1:$SI$1,0),0)</f>
        <v>0</v>
      </c>
      <c r="Q80" s="779">
        <f>VLOOKUP($D$3&amp;"_"&amp;Q$3,データシート2!$A:$SI,MATCH($G$2&amp;"_"&amp;$C80,データシート2!$A$1:$SI$1,0),0)</f>
        <v>0</v>
      </c>
      <c r="R80" s="947">
        <f>VLOOKUP($D$3&amp;"_"&amp;R$3,データシート2!$A:$SI,MATCH($R$2&amp;"_"&amp;$C80,データシート2!$A$1:$SI$1,0),0)</f>
        <v>0</v>
      </c>
      <c r="S80" s="948">
        <f>VLOOKUP($D$3&amp;"_"&amp;S$3,データシート2!$A:$SI,MATCH($R$2&amp;"_"&amp;$C80,データシート2!$A$1:$SI$1,0),0)</f>
        <v>0</v>
      </c>
      <c r="T80" s="948">
        <f>VLOOKUP($D$3&amp;"_"&amp;T$3,データシート2!$A:$SI,MATCH($R$2&amp;"_"&amp;$C80,データシート2!$A$1:$SI$1,0),0)</f>
        <v>0</v>
      </c>
      <c r="U80" s="948">
        <f>VLOOKUP($D$3&amp;"_"&amp;U$3,データシート2!$A:$SI,MATCH($R$2&amp;"_"&amp;$C80,データシート2!$A$1:$SI$1,0),0)</f>
        <v>0</v>
      </c>
      <c r="V80" s="948">
        <f>VLOOKUP($D$3&amp;"_"&amp;V$3,データシート2!$A:$SI,MATCH($R$2&amp;"_"&amp;$C80,データシート2!$A$1:$SI$1,0),0)</f>
        <v>0</v>
      </c>
      <c r="W80" s="948">
        <f>VLOOKUP($D$3&amp;"_"&amp;W$3,データシート2!$A:$SI,MATCH($R$2&amp;"_"&amp;$C80,データシート2!$A$1:$SI$1,0),0)</f>
        <v>0</v>
      </c>
      <c r="X80" s="948">
        <f>VLOOKUP($D$3&amp;"_"&amp;X$3,データシート2!$A:$SI,MATCH($R$2&amp;"_"&amp;$C80,データシート2!$A$1:$SI$1,0),0)</f>
        <v>0</v>
      </c>
      <c r="Y80" s="948">
        <f>VLOOKUP($D$3&amp;"_"&amp;Y$3,データシート2!$A:$SI,MATCH($R$2&amp;"_"&amp;$C80,データシート2!$A$1:$SI$1,0),0)</f>
        <v>0</v>
      </c>
      <c r="Z80" s="948">
        <f>VLOOKUP($D$3&amp;"_"&amp;Z$3,データシート2!$A:$SI,MATCH($R$2&amp;"_"&amp;$C80,データシート2!$A$1:$SI$1,0),0)</f>
        <v>0</v>
      </c>
      <c r="AA80" s="948">
        <f>VLOOKUP($D$3&amp;"_"&amp;AA$3,データシート2!$A:$SI,MATCH($R$2&amp;"_"&amp;$C80,データシート2!$A$1:$SI$1,0),0)</f>
        <v>0</v>
      </c>
      <c r="AB80" s="949">
        <f>VLOOKUP($D$3&amp;"_"&amp;AB$3,データシート2!$A:$SI,MATCH($R$2&amp;"_"&amp;$C80,データシート2!$A$1:$SI$1,0),0)</f>
        <v>0</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0</v>
      </c>
      <c r="H82" s="777">
        <f>VLOOKUP($D$3&amp;"_"&amp;H$3,データシート2!$A:$SI,MATCH($G$2&amp;"_"&amp;$C82,データシート2!$A$1:$SI$1,0),0)</f>
        <v>0</v>
      </c>
      <c r="I82" s="777">
        <f>VLOOKUP($D$3&amp;"_"&amp;I$3,データシート2!$A:$SI,MATCH($G$2&amp;"_"&amp;$C82,データシート2!$A$1:$SI$1,0),0)</f>
        <v>0</v>
      </c>
      <c r="J82" s="777">
        <f>VLOOKUP($D$3&amp;"_"&amp;J$3,データシート2!$A:$SI,MATCH($G$2&amp;"_"&amp;$C82,データシート2!$A$1:$SI$1,0),0)</f>
        <v>0</v>
      </c>
      <c r="K82" s="778">
        <f>VLOOKUP($D$3&amp;"_"&amp;K$3,データシート2!$A:$SI,MATCH($G$2&amp;"_"&amp;$C82,データシート2!$A$1:$SI$1,0),0)</f>
        <v>0</v>
      </c>
      <c r="L82" s="778">
        <f>VLOOKUP($D$3&amp;"_"&amp;L$3,データシート2!$A:$SI,MATCH($G$2&amp;"_"&amp;$C82,データシート2!$A$1:$SI$1,0),0)</f>
        <v>0</v>
      </c>
      <c r="M82" s="778">
        <f>VLOOKUP($D$3&amp;"_"&amp;M$3,データシート2!$A:$SI,MATCH($G$2&amp;"_"&amp;$C82,データシート2!$A$1:$SI$1,0),0)</f>
        <v>0</v>
      </c>
      <c r="N82" s="778">
        <f>VLOOKUP($D$3&amp;"_"&amp;N$3,データシート2!$A:$SI,MATCH($G$2&amp;"_"&amp;$C82,データシート2!$A$1:$SI$1,0),0)</f>
        <v>0</v>
      </c>
      <c r="O82" s="778">
        <f>VLOOKUP($D$3&amp;"_"&amp;O$3,データシート2!$A:$SI,MATCH($G$2&amp;"_"&amp;$C82,データシート2!$A$1:$SI$1,0),0)</f>
        <v>0</v>
      </c>
      <c r="P82" s="778">
        <f>VLOOKUP($D$3&amp;"_"&amp;P$3,データシート2!$A:$SI,MATCH($G$2&amp;"_"&amp;$C82,データシート2!$A$1:$SI$1,0),0)</f>
        <v>0</v>
      </c>
      <c r="Q82" s="779">
        <f>VLOOKUP($D$3&amp;"_"&amp;Q$3,データシート2!$A:$SI,MATCH($G$2&amp;"_"&amp;$C82,データシート2!$A$1:$SI$1,0),0)</f>
        <v>0</v>
      </c>
      <c r="R82" s="947">
        <f>VLOOKUP($D$3&amp;"_"&amp;R$3,データシート2!$A:$SI,MATCH($R$2&amp;"_"&amp;$C82,データシート2!$A$1:$SI$1,0),0)</f>
        <v>0</v>
      </c>
      <c r="S82" s="948">
        <f>VLOOKUP($D$3&amp;"_"&amp;S$3,データシート2!$A:$SI,MATCH($R$2&amp;"_"&amp;$C82,データシート2!$A$1:$SI$1,0),0)</f>
        <v>0</v>
      </c>
      <c r="T82" s="948">
        <f>VLOOKUP($D$3&amp;"_"&amp;T$3,データシート2!$A:$SI,MATCH($R$2&amp;"_"&amp;$C82,データシート2!$A$1:$SI$1,0),0)</f>
        <v>0</v>
      </c>
      <c r="U82" s="948">
        <f>VLOOKUP($D$3&amp;"_"&amp;U$3,データシート2!$A:$SI,MATCH($R$2&amp;"_"&amp;$C82,データシート2!$A$1:$SI$1,0),0)</f>
        <v>0</v>
      </c>
      <c r="V82" s="948">
        <f>VLOOKUP($D$3&amp;"_"&amp;V$3,データシート2!$A:$SI,MATCH($R$2&amp;"_"&amp;$C82,データシート2!$A$1:$SI$1,0),0)</f>
        <v>0</v>
      </c>
      <c r="W82" s="948">
        <f>VLOOKUP($D$3&amp;"_"&amp;W$3,データシート2!$A:$SI,MATCH($R$2&amp;"_"&amp;$C82,データシート2!$A$1:$SI$1,0),0)</f>
        <v>0</v>
      </c>
      <c r="X82" s="948">
        <f>VLOOKUP($D$3&amp;"_"&amp;X$3,データシート2!$A:$SI,MATCH($R$2&amp;"_"&amp;$C82,データシート2!$A$1:$SI$1,0),0)</f>
        <v>0</v>
      </c>
      <c r="Y82" s="948">
        <f>VLOOKUP($D$3&amp;"_"&amp;Y$3,データシート2!$A:$SI,MATCH($R$2&amp;"_"&amp;$C82,データシート2!$A$1:$SI$1,0),0)</f>
        <v>0</v>
      </c>
      <c r="Z82" s="948">
        <f>VLOOKUP($D$3&amp;"_"&amp;Z$3,データシート2!$A:$SI,MATCH($R$2&amp;"_"&amp;$C82,データシート2!$A$1:$SI$1,0),0)</f>
        <v>0</v>
      </c>
      <c r="AA82" s="948">
        <f>VLOOKUP($D$3&amp;"_"&amp;AA$3,データシート2!$A:$SI,MATCH($R$2&amp;"_"&amp;$C82,データシート2!$A$1:$SI$1,0),0)</f>
        <v>0</v>
      </c>
      <c r="AB82" s="949">
        <f>VLOOKUP($D$3&amp;"_"&amp;AB$3,データシート2!$A:$SI,MATCH($R$2&amp;"_"&amp;$C82,データシート2!$A$1:$SI$1,0),0)</f>
        <v>0</v>
      </c>
    </row>
    <row r="83" spans="2:28" s="756" customFormat="1" ht="16.5" customHeight="1">
      <c r="B83" s="748"/>
      <c r="C83" s="773">
        <v>55</v>
      </c>
      <c r="D83" s="774" t="s">
        <v>594</v>
      </c>
      <c r="E83" s="773"/>
      <c r="F83" s="775"/>
      <c r="G83" s="776">
        <f>VLOOKUP($D$3&amp;"_"&amp;G$3,データシート2!$A:$SI,MATCH($G$2&amp;"_"&amp;$C83,データシート2!$A$1:$SI$1,0),0)</f>
        <v>0</v>
      </c>
      <c r="H83" s="777">
        <f>VLOOKUP($D$3&amp;"_"&amp;H$3,データシート2!$A:$SI,MATCH($G$2&amp;"_"&amp;$C83,データシート2!$A$1:$SI$1,0),0)</f>
        <v>0</v>
      </c>
      <c r="I83" s="777">
        <f>VLOOKUP($D$3&amp;"_"&amp;I$3,データシート2!$A:$SI,MATCH($G$2&amp;"_"&amp;$C83,データシート2!$A$1:$SI$1,0),0)</f>
        <v>0</v>
      </c>
      <c r="J83" s="777">
        <f>VLOOKUP($D$3&amp;"_"&amp;J$3,データシート2!$A:$SI,MATCH($G$2&amp;"_"&amp;$C83,データシート2!$A$1:$SI$1,0),0)</f>
        <v>0</v>
      </c>
      <c r="K83" s="778">
        <f>VLOOKUP($D$3&amp;"_"&amp;K$3,データシート2!$A:$SI,MATCH($G$2&amp;"_"&amp;$C83,データシート2!$A$1:$SI$1,0),0)</f>
        <v>0</v>
      </c>
      <c r="L83" s="778">
        <f>VLOOKUP($D$3&amp;"_"&amp;L$3,データシート2!$A:$SI,MATCH($G$2&amp;"_"&amp;$C83,データシート2!$A$1:$SI$1,0),0)</f>
        <v>0</v>
      </c>
      <c r="M83" s="778">
        <f>VLOOKUP($D$3&amp;"_"&amp;M$3,データシート2!$A:$SI,MATCH($G$2&amp;"_"&amp;$C83,データシート2!$A$1:$SI$1,0),0)</f>
        <v>0</v>
      </c>
      <c r="N83" s="778">
        <f>VLOOKUP($D$3&amp;"_"&amp;N$3,データシート2!$A:$SI,MATCH($G$2&amp;"_"&amp;$C83,データシート2!$A$1:$SI$1,0),0)</f>
        <v>0</v>
      </c>
      <c r="O83" s="778">
        <f>VLOOKUP($D$3&amp;"_"&amp;O$3,データシート2!$A:$SI,MATCH($G$2&amp;"_"&amp;$C83,データシート2!$A$1:$SI$1,0),0)</f>
        <v>0</v>
      </c>
      <c r="P83" s="778">
        <f>VLOOKUP($D$3&amp;"_"&amp;P$3,データシート2!$A:$SI,MATCH($G$2&amp;"_"&amp;$C83,データシート2!$A$1:$SI$1,0),0)</f>
        <v>0</v>
      </c>
      <c r="Q83" s="779">
        <f>VLOOKUP($D$3&amp;"_"&amp;Q$3,データシート2!$A:$SI,MATCH($G$2&amp;"_"&amp;$C83,データシート2!$A$1:$SI$1,0),0)</f>
        <v>0</v>
      </c>
      <c r="R83" s="947">
        <f>VLOOKUP($D$3&amp;"_"&amp;R$3,データシート2!$A:$SI,MATCH($R$2&amp;"_"&amp;$C83,データシート2!$A$1:$SI$1,0),0)</f>
        <v>0</v>
      </c>
      <c r="S83" s="948">
        <f>VLOOKUP($D$3&amp;"_"&amp;S$3,データシート2!$A:$SI,MATCH($R$2&amp;"_"&amp;$C83,データシート2!$A$1:$SI$1,0),0)</f>
        <v>0</v>
      </c>
      <c r="T83" s="948">
        <f>VLOOKUP($D$3&amp;"_"&amp;T$3,データシート2!$A:$SI,MATCH($R$2&amp;"_"&amp;$C83,データシート2!$A$1:$SI$1,0),0)</f>
        <v>0</v>
      </c>
      <c r="U83" s="948">
        <f>VLOOKUP($D$3&amp;"_"&amp;U$3,データシート2!$A:$SI,MATCH($R$2&amp;"_"&amp;$C83,データシート2!$A$1:$SI$1,0),0)</f>
        <v>0</v>
      </c>
      <c r="V83" s="948">
        <f>VLOOKUP($D$3&amp;"_"&amp;V$3,データシート2!$A:$SI,MATCH($R$2&amp;"_"&amp;$C83,データシート2!$A$1:$SI$1,0),0)</f>
        <v>0</v>
      </c>
      <c r="W83" s="948">
        <f>VLOOKUP($D$3&amp;"_"&amp;W$3,データシート2!$A:$SI,MATCH($R$2&amp;"_"&amp;$C83,データシート2!$A$1:$SI$1,0),0)</f>
        <v>0</v>
      </c>
      <c r="X83" s="948">
        <f>VLOOKUP($D$3&amp;"_"&amp;X$3,データシート2!$A:$SI,MATCH($R$2&amp;"_"&amp;$C83,データシート2!$A$1:$SI$1,0),0)</f>
        <v>0</v>
      </c>
      <c r="Y83" s="948">
        <f>VLOOKUP($D$3&amp;"_"&amp;Y$3,データシート2!$A:$SI,MATCH($R$2&amp;"_"&amp;$C83,データシート2!$A$1:$SI$1,0),0)</f>
        <v>0</v>
      </c>
      <c r="Z83" s="948">
        <f>VLOOKUP($D$3&amp;"_"&amp;Z$3,データシート2!$A:$SI,MATCH($R$2&amp;"_"&amp;$C83,データシート2!$A$1:$SI$1,0),0)</f>
        <v>0</v>
      </c>
      <c r="AA83" s="948">
        <f>VLOOKUP($D$3&amp;"_"&amp;AA$3,データシート2!$A:$SI,MATCH($R$2&amp;"_"&amp;$C83,データシート2!$A$1:$SI$1,0),0)</f>
        <v>0</v>
      </c>
      <c r="AB83" s="949">
        <f>VLOOKUP($D$3&amp;"_"&amp;AB$3,データシート2!$A:$SI,MATCH($R$2&amp;"_"&amp;$C83,データシート2!$A$1:$SI$1,0),0)</f>
        <v>0</v>
      </c>
    </row>
    <row r="84" spans="2:28" s="756" customFormat="1" ht="16.5" customHeight="1">
      <c r="B84" s="748"/>
      <c r="C84" s="773">
        <v>56</v>
      </c>
      <c r="D84" s="774" t="s">
        <v>595</v>
      </c>
      <c r="E84" s="773"/>
      <c r="F84" s="775"/>
      <c r="G84" s="776">
        <f>VLOOKUP($D$3&amp;"_"&amp;G$3,データシート2!$A:$SI,MATCH($G$2&amp;"_"&amp;$C84,データシート2!$A$1:$SI$1,0),0)</f>
        <v>6</v>
      </c>
      <c r="H84" s="777">
        <f>VLOOKUP($D$3&amp;"_"&amp;H$3,データシート2!$A:$SI,MATCH($G$2&amp;"_"&amp;$C84,データシート2!$A$1:$SI$1,0),0)</f>
        <v>8</v>
      </c>
      <c r="I84" s="777">
        <f>VLOOKUP($D$3&amp;"_"&amp;I$3,データシート2!$A:$SI,MATCH($G$2&amp;"_"&amp;$C84,データシート2!$A$1:$SI$1,0),0)</f>
        <v>8</v>
      </c>
      <c r="J84" s="777">
        <f>VLOOKUP($D$3&amp;"_"&amp;J$3,データシート2!$A:$SI,MATCH($G$2&amp;"_"&amp;$C84,データシート2!$A$1:$SI$1,0),0)</f>
        <v>8</v>
      </c>
      <c r="K84" s="778">
        <f>VLOOKUP($D$3&amp;"_"&amp;K$3,データシート2!$A:$SI,MATCH($G$2&amp;"_"&amp;$C84,データシート2!$A$1:$SI$1,0),0)</f>
        <v>6</v>
      </c>
      <c r="L84" s="778">
        <f>VLOOKUP($D$3&amp;"_"&amp;L$3,データシート2!$A:$SI,MATCH($G$2&amp;"_"&amp;$C84,データシート2!$A$1:$SI$1,0),0)</f>
        <v>6</v>
      </c>
      <c r="M84" s="778">
        <f>VLOOKUP($D$3&amp;"_"&amp;M$3,データシート2!$A:$SI,MATCH($G$2&amp;"_"&amp;$C84,データシート2!$A$1:$SI$1,0),0)</f>
        <v>5</v>
      </c>
      <c r="N84" s="778">
        <f>VLOOKUP($D$3&amp;"_"&amp;N$3,データシート2!$A:$SI,MATCH($G$2&amp;"_"&amp;$C84,データシート2!$A$1:$SI$1,0),0)</f>
        <v>5</v>
      </c>
      <c r="O84" s="778">
        <f>VLOOKUP($D$3&amp;"_"&amp;O$3,データシート2!$A:$SI,MATCH($G$2&amp;"_"&amp;$C84,データシート2!$A$1:$SI$1,0),0)</f>
        <v>4</v>
      </c>
      <c r="P84" s="778">
        <f>VLOOKUP($D$3&amp;"_"&amp;P$3,データシート2!$A:$SI,MATCH($G$2&amp;"_"&amp;$C84,データシート2!$A$1:$SI$1,0),0)</f>
        <v>2</v>
      </c>
      <c r="Q84" s="779">
        <f>VLOOKUP($D$3&amp;"_"&amp;Q$3,データシート2!$A:$SI,MATCH($G$2&amp;"_"&amp;$C84,データシート2!$A$1:$SI$1,0),0)</f>
        <v>1</v>
      </c>
      <c r="R84" s="947">
        <f>VLOOKUP($D$3&amp;"_"&amp;R$3,データシート2!$A:$SI,MATCH($R$2&amp;"_"&amp;$C84,データシート2!$A$1:$SI$1,0),0)</f>
        <v>20.314</v>
      </c>
      <c r="S84" s="948">
        <f>VLOOKUP($D$3&amp;"_"&amp;S$3,データシート2!$A:$SI,MATCH($R$2&amp;"_"&amp;$C84,データシート2!$A$1:$SI$1,0),0)</f>
        <v>33.140999999999998</v>
      </c>
      <c r="T84" s="948">
        <f>VLOOKUP($D$3&amp;"_"&amp;T$3,データシート2!$A:$SI,MATCH($R$2&amp;"_"&amp;$C84,データシート2!$A$1:$SI$1,0),0)</f>
        <v>32.834000000000003</v>
      </c>
      <c r="U84" s="948">
        <f>VLOOKUP($D$3&amp;"_"&amp;U$3,データシート2!$A:$SI,MATCH($R$2&amp;"_"&amp;$C84,データシート2!$A$1:$SI$1,0),0)</f>
        <v>29.640999999999998</v>
      </c>
      <c r="V84" s="948">
        <f>VLOOKUP($D$3&amp;"_"&amp;V$3,データシート2!$A:$SI,MATCH($R$2&amp;"_"&amp;$C84,データシート2!$A$1:$SI$1,0),0)</f>
        <v>23.273</v>
      </c>
      <c r="W84" s="948">
        <f>VLOOKUP($D$3&amp;"_"&amp;W$3,データシート2!$A:$SI,MATCH($R$2&amp;"_"&amp;$C84,データシート2!$A$1:$SI$1,0),0)</f>
        <v>21.536999999999999</v>
      </c>
      <c r="X84" s="948">
        <f>VLOOKUP($D$3&amp;"_"&amp;X$3,データシート2!$A:$SI,MATCH($R$2&amp;"_"&amp;$C84,データシート2!$A$1:$SI$1,0),0)</f>
        <v>19.189</v>
      </c>
      <c r="Y84" s="948">
        <f>VLOOKUP($D$3&amp;"_"&amp;Y$3,データシート2!$A:$SI,MATCH($R$2&amp;"_"&amp;$C84,データシート2!$A$1:$SI$1,0),0)</f>
        <v>18.234999999999999</v>
      </c>
      <c r="Z84" s="948">
        <f>VLOOKUP($D$3&amp;"_"&amp;Z$3,データシート2!$A:$SI,MATCH($R$2&amp;"_"&amp;$C84,データシート2!$A$1:$SI$1,0),0)</f>
        <v>14.834</v>
      </c>
      <c r="AA84" s="948">
        <f>VLOOKUP($D$3&amp;"_"&amp;AA$3,データシート2!$A:$SI,MATCH($R$2&amp;"_"&amp;$C84,データシート2!$A$1:$SI$1,0),0)</f>
        <v>7.734</v>
      </c>
      <c r="AB84" s="949">
        <f>VLOOKUP($D$3&amp;"_"&amp;AB$3,データシート2!$A:$SI,MATCH($R$2&amp;"_"&amp;$C84,データシート2!$A$1:$SI$1,0),0)</f>
        <v>2.4809999999999999</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0</v>
      </c>
      <c r="O85" s="778">
        <f>VLOOKUP($D$3&amp;"_"&amp;O$3,データシート2!$A:$SI,MATCH($G$2&amp;"_"&amp;$C85,データシート2!$A$1:$SI$1,0),0)</f>
        <v>0</v>
      </c>
      <c r="P85" s="778">
        <f>VLOOKUP($D$3&amp;"_"&amp;P$3,データシート2!$A:$SI,MATCH($G$2&amp;"_"&amp;$C85,データシート2!$A$1:$SI$1,0),0)</f>
        <v>0</v>
      </c>
      <c r="Q85" s="779">
        <f>VLOOKUP($D$3&amp;"_"&amp;Q$3,データシート2!$A:$SI,MATCH($G$2&amp;"_"&amp;$C85,データシート2!$A$1:$SI$1,0),0)</f>
        <v>0</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0</v>
      </c>
      <c r="Z85" s="948">
        <f>VLOOKUP($D$3&amp;"_"&amp;Z$3,データシート2!$A:$SI,MATCH($R$2&amp;"_"&amp;$C85,データシート2!$A$1:$SI$1,0),0)</f>
        <v>0</v>
      </c>
      <c r="AA85" s="948">
        <f>VLOOKUP($D$3&amp;"_"&amp;AA$3,データシート2!$A:$SI,MATCH($R$2&amp;"_"&amp;$C85,データシート2!$A$1:$SI$1,0),0)</f>
        <v>0</v>
      </c>
      <c r="AB85" s="949">
        <f>VLOOKUP($D$3&amp;"_"&amp;AB$3,データシート2!$A:$SI,MATCH($R$2&amp;"_"&amp;$C85,データシート2!$A$1:$SI$1,0),0)</f>
        <v>0</v>
      </c>
    </row>
    <row r="86" spans="2:28" s="756" customFormat="1" ht="16.5" customHeight="1">
      <c r="B86" s="748"/>
      <c r="C86" s="773">
        <v>58</v>
      </c>
      <c r="D86" s="774" t="s">
        <v>597</v>
      </c>
      <c r="E86" s="773"/>
      <c r="F86" s="775"/>
      <c r="G86" s="776">
        <f>VLOOKUP($D$3&amp;"_"&amp;G$3,データシート2!$A:$SI,MATCH($G$2&amp;"_"&amp;$C86,データシート2!$A$1:$SI$1,0),0)</f>
        <v>0</v>
      </c>
      <c r="H86" s="777">
        <f>VLOOKUP($D$3&amp;"_"&amp;H$3,データシート2!$A:$SI,MATCH($G$2&amp;"_"&amp;$C86,データシート2!$A$1:$SI$1,0),0)</f>
        <v>0</v>
      </c>
      <c r="I86" s="777">
        <f>VLOOKUP($D$3&amp;"_"&amp;I$3,データシート2!$A:$SI,MATCH($G$2&amp;"_"&amp;$C86,データシート2!$A$1:$SI$1,0),0)</f>
        <v>0</v>
      </c>
      <c r="J86" s="777">
        <f>VLOOKUP($D$3&amp;"_"&amp;J$3,データシート2!$A:$SI,MATCH($G$2&amp;"_"&amp;$C86,データシート2!$A$1:$SI$1,0),0)</f>
        <v>0</v>
      </c>
      <c r="K86" s="778">
        <f>VLOOKUP($D$3&amp;"_"&amp;K$3,データシート2!$A:$SI,MATCH($G$2&amp;"_"&amp;$C86,データシート2!$A$1:$SI$1,0),0)</f>
        <v>0</v>
      </c>
      <c r="L86" s="778">
        <f>VLOOKUP($D$3&amp;"_"&amp;L$3,データシート2!$A:$SI,MATCH($G$2&amp;"_"&amp;$C86,データシート2!$A$1:$SI$1,0),0)</f>
        <v>0</v>
      </c>
      <c r="M86" s="778">
        <f>VLOOKUP($D$3&amp;"_"&amp;M$3,データシート2!$A:$SI,MATCH($G$2&amp;"_"&amp;$C86,データシート2!$A$1:$SI$1,0),0)</f>
        <v>0</v>
      </c>
      <c r="N86" s="778">
        <f>VLOOKUP($D$3&amp;"_"&amp;N$3,データシート2!$A:$SI,MATCH($G$2&amp;"_"&amp;$C86,データシート2!$A$1:$SI$1,0),0)</f>
        <v>0</v>
      </c>
      <c r="O86" s="778">
        <f>VLOOKUP($D$3&amp;"_"&amp;O$3,データシート2!$A:$SI,MATCH($G$2&amp;"_"&amp;$C86,データシート2!$A$1:$SI$1,0),0)</f>
        <v>0</v>
      </c>
      <c r="P86" s="778">
        <f>VLOOKUP($D$3&amp;"_"&amp;P$3,データシート2!$A:$SI,MATCH($G$2&amp;"_"&amp;$C86,データシート2!$A$1:$SI$1,0),0)</f>
        <v>1</v>
      </c>
      <c r="Q86" s="779">
        <f>VLOOKUP($D$3&amp;"_"&amp;Q$3,データシート2!$A:$SI,MATCH($G$2&amp;"_"&amp;$C86,データシート2!$A$1:$SI$1,0),0)</f>
        <v>1</v>
      </c>
      <c r="R86" s="947">
        <f>VLOOKUP($D$3&amp;"_"&amp;R$3,データシート2!$A:$SI,MATCH($R$2&amp;"_"&amp;$C86,データシート2!$A$1:$SI$1,0),0)</f>
        <v>0</v>
      </c>
      <c r="S86" s="948">
        <f>VLOOKUP($D$3&amp;"_"&amp;S$3,データシート2!$A:$SI,MATCH($R$2&amp;"_"&amp;$C86,データシート2!$A$1:$SI$1,0),0)</f>
        <v>0</v>
      </c>
      <c r="T86" s="948">
        <f>VLOOKUP($D$3&amp;"_"&amp;T$3,データシート2!$A:$SI,MATCH($R$2&amp;"_"&amp;$C86,データシート2!$A$1:$SI$1,0),0)</f>
        <v>0</v>
      </c>
      <c r="U86" s="948">
        <f>VLOOKUP($D$3&amp;"_"&amp;U$3,データシート2!$A:$SI,MATCH($R$2&amp;"_"&amp;$C86,データシート2!$A$1:$SI$1,0),0)</f>
        <v>0</v>
      </c>
      <c r="V86" s="948">
        <f>VLOOKUP($D$3&amp;"_"&amp;V$3,データシート2!$A:$SI,MATCH($R$2&amp;"_"&amp;$C86,データシート2!$A$1:$SI$1,0),0)</f>
        <v>0</v>
      </c>
      <c r="W86" s="948">
        <f>VLOOKUP($D$3&amp;"_"&amp;W$3,データシート2!$A:$SI,MATCH($R$2&amp;"_"&amp;$C86,データシート2!$A$1:$SI$1,0),0)</f>
        <v>0</v>
      </c>
      <c r="X86" s="948">
        <f>VLOOKUP($D$3&amp;"_"&amp;X$3,データシート2!$A:$SI,MATCH($R$2&amp;"_"&amp;$C86,データシート2!$A$1:$SI$1,0),0)</f>
        <v>0</v>
      </c>
      <c r="Y86" s="948">
        <f>VLOOKUP($D$3&amp;"_"&amp;Y$3,データシート2!$A:$SI,MATCH($R$2&amp;"_"&amp;$C86,データシート2!$A$1:$SI$1,0),0)</f>
        <v>0</v>
      </c>
      <c r="Z86" s="948">
        <f>VLOOKUP($D$3&amp;"_"&amp;Z$3,データシート2!$A:$SI,MATCH($R$2&amp;"_"&amp;$C86,データシート2!$A$1:$SI$1,0),0)</f>
        <v>0</v>
      </c>
      <c r="AA86" s="948">
        <f>VLOOKUP($D$3&amp;"_"&amp;AA$3,データシート2!$A:$SI,MATCH($R$2&amp;"_"&amp;$C86,データシート2!$A$1:$SI$1,0),0)</f>
        <v>3.177</v>
      </c>
      <c r="AB86" s="949">
        <f>VLOOKUP($D$3&amp;"_"&amp;AB$3,データシート2!$A:$SI,MATCH($R$2&amp;"_"&amp;$C86,データシート2!$A$1:$SI$1,0),0)</f>
        <v>2.8639999999999999</v>
      </c>
    </row>
    <row r="87" spans="2:28" s="756" customFormat="1" ht="16.5" customHeight="1">
      <c r="B87" s="748"/>
      <c r="C87" s="773">
        <v>59</v>
      </c>
      <c r="D87" s="774" t="s">
        <v>598</v>
      </c>
      <c r="E87" s="773"/>
      <c r="F87" s="775"/>
      <c r="G87" s="776">
        <f>VLOOKUP($D$3&amp;"_"&amp;G$3,データシート2!$A:$SI,MATCH($G$2&amp;"_"&amp;$C87,データシート2!$A$1:$SI$1,0),0)</f>
        <v>0</v>
      </c>
      <c r="H87" s="777">
        <f>VLOOKUP($D$3&amp;"_"&amp;H$3,データシート2!$A:$SI,MATCH($G$2&amp;"_"&amp;$C87,データシート2!$A$1:$SI$1,0),0)</f>
        <v>0</v>
      </c>
      <c r="I87" s="777">
        <f>VLOOKUP($D$3&amp;"_"&amp;I$3,データシート2!$A:$SI,MATCH($G$2&amp;"_"&amp;$C87,データシート2!$A$1:$SI$1,0),0)</f>
        <v>0</v>
      </c>
      <c r="J87" s="777">
        <f>VLOOKUP($D$3&amp;"_"&amp;J$3,データシート2!$A:$SI,MATCH($G$2&amp;"_"&amp;$C87,データシート2!$A$1:$SI$1,0),0)</f>
        <v>0</v>
      </c>
      <c r="K87" s="778">
        <f>VLOOKUP($D$3&amp;"_"&amp;K$3,データシート2!$A:$SI,MATCH($G$2&amp;"_"&amp;$C87,データシート2!$A$1:$SI$1,0),0)</f>
        <v>0</v>
      </c>
      <c r="L87" s="778">
        <f>VLOOKUP($D$3&amp;"_"&amp;L$3,データシート2!$A:$SI,MATCH($G$2&amp;"_"&amp;$C87,データシート2!$A$1:$SI$1,0),0)</f>
        <v>0</v>
      </c>
      <c r="M87" s="778">
        <f>VLOOKUP($D$3&amp;"_"&amp;M$3,データシート2!$A:$SI,MATCH($G$2&amp;"_"&amp;$C87,データシート2!$A$1:$SI$1,0),0)</f>
        <v>0</v>
      </c>
      <c r="N87" s="778">
        <f>VLOOKUP($D$3&amp;"_"&amp;N$3,データシート2!$A:$SI,MATCH($G$2&amp;"_"&amp;$C87,データシート2!$A$1:$SI$1,0),0)</f>
        <v>0</v>
      </c>
      <c r="O87" s="778">
        <f>VLOOKUP($D$3&amp;"_"&amp;O$3,データシート2!$A:$SI,MATCH($G$2&amp;"_"&amp;$C87,データシート2!$A$1:$SI$1,0),0)</f>
        <v>0</v>
      </c>
      <c r="P87" s="778">
        <f>VLOOKUP($D$3&amp;"_"&amp;P$3,データシート2!$A:$SI,MATCH($G$2&amp;"_"&amp;$C87,データシート2!$A$1:$SI$1,0),0)</f>
        <v>0</v>
      </c>
      <c r="Q87" s="779">
        <f>VLOOKUP($D$3&amp;"_"&amp;Q$3,データシート2!$A:$SI,MATCH($G$2&amp;"_"&amp;$C87,データシート2!$A$1:$SI$1,0),0)</f>
        <v>0</v>
      </c>
      <c r="R87" s="947">
        <f>VLOOKUP($D$3&amp;"_"&amp;R$3,データシート2!$A:$SI,MATCH($R$2&amp;"_"&amp;$C87,データシート2!$A$1:$SI$1,0),0)</f>
        <v>0</v>
      </c>
      <c r="S87" s="948">
        <f>VLOOKUP($D$3&amp;"_"&amp;S$3,データシート2!$A:$SI,MATCH($R$2&amp;"_"&amp;$C87,データシート2!$A$1:$SI$1,0),0)</f>
        <v>0</v>
      </c>
      <c r="T87" s="948">
        <f>VLOOKUP($D$3&amp;"_"&amp;T$3,データシート2!$A:$SI,MATCH($R$2&amp;"_"&amp;$C87,データシート2!$A$1:$SI$1,0),0)</f>
        <v>0</v>
      </c>
      <c r="U87" s="948">
        <f>VLOOKUP($D$3&amp;"_"&amp;U$3,データシート2!$A:$SI,MATCH($R$2&amp;"_"&amp;$C87,データシート2!$A$1:$SI$1,0),0)</f>
        <v>0</v>
      </c>
      <c r="V87" s="948">
        <f>VLOOKUP($D$3&amp;"_"&amp;V$3,データシート2!$A:$SI,MATCH($R$2&amp;"_"&amp;$C87,データシート2!$A$1:$SI$1,0),0)</f>
        <v>0</v>
      </c>
      <c r="W87" s="948">
        <f>VLOOKUP($D$3&amp;"_"&amp;W$3,データシート2!$A:$SI,MATCH($R$2&amp;"_"&amp;$C87,データシート2!$A$1:$SI$1,0),0)</f>
        <v>0</v>
      </c>
      <c r="X87" s="948">
        <f>VLOOKUP($D$3&amp;"_"&amp;X$3,データシート2!$A:$SI,MATCH($R$2&amp;"_"&amp;$C87,データシート2!$A$1:$SI$1,0),0)</f>
        <v>0</v>
      </c>
      <c r="Y87" s="948">
        <f>VLOOKUP($D$3&amp;"_"&amp;Y$3,データシート2!$A:$SI,MATCH($R$2&amp;"_"&amp;$C87,データシート2!$A$1:$SI$1,0),0)</f>
        <v>0</v>
      </c>
      <c r="Z87" s="948">
        <f>VLOOKUP($D$3&amp;"_"&amp;Z$3,データシート2!$A:$SI,MATCH($R$2&amp;"_"&amp;$C87,データシート2!$A$1:$SI$1,0),0)</f>
        <v>0</v>
      </c>
      <c r="AA87" s="948">
        <f>VLOOKUP($D$3&amp;"_"&amp;AA$3,データシート2!$A:$SI,MATCH($R$2&amp;"_"&amp;$C87,データシート2!$A$1:$SI$1,0),0)</f>
        <v>0</v>
      </c>
      <c r="AB87" s="949">
        <f>VLOOKUP($D$3&amp;"_"&amp;AB$3,データシート2!$A:$SI,MATCH($R$2&amp;"_"&amp;$C87,データシート2!$A$1:$SI$1,0),0)</f>
        <v>0</v>
      </c>
    </row>
    <row r="88" spans="2:28" s="756" customFormat="1" ht="16.5" customHeight="1">
      <c r="B88" s="748"/>
      <c r="C88" s="773">
        <v>60</v>
      </c>
      <c r="D88" s="774" t="s">
        <v>599</v>
      </c>
      <c r="E88" s="773"/>
      <c r="F88" s="775"/>
      <c r="G88" s="776">
        <f>VLOOKUP($D$3&amp;"_"&amp;G$3,データシート2!$A:$SI,MATCH($G$2&amp;"_"&amp;$C88,データシート2!$A$1:$SI$1,0),0)</f>
        <v>0</v>
      </c>
      <c r="H88" s="777">
        <f>VLOOKUP($D$3&amp;"_"&amp;H$3,データシート2!$A:$SI,MATCH($G$2&amp;"_"&amp;$C88,データシート2!$A$1:$SI$1,0),0)</f>
        <v>0</v>
      </c>
      <c r="I88" s="777">
        <f>VLOOKUP($D$3&amp;"_"&amp;I$3,データシート2!$A:$SI,MATCH($G$2&amp;"_"&amp;$C88,データシート2!$A$1:$SI$1,0),0)</f>
        <v>0</v>
      </c>
      <c r="J88" s="777">
        <f>VLOOKUP($D$3&amp;"_"&amp;J$3,データシート2!$A:$SI,MATCH($G$2&amp;"_"&amp;$C88,データシート2!$A$1:$SI$1,0),0)</f>
        <v>0</v>
      </c>
      <c r="K88" s="778">
        <f>VLOOKUP($D$3&amp;"_"&amp;K$3,データシート2!$A:$SI,MATCH($G$2&amp;"_"&amp;$C88,データシート2!$A$1:$SI$1,0),0)</f>
        <v>0</v>
      </c>
      <c r="L88" s="778">
        <f>VLOOKUP($D$3&amp;"_"&amp;L$3,データシート2!$A:$SI,MATCH($G$2&amp;"_"&amp;$C88,データシート2!$A$1:$SI$1,0),0)</f>
        <v>0</v>
      </c>
      <c r="M88" s="778">
        <f>VLOOKUP($D$3&amp;"_"&amp;M$3,データシート2!$A:$SI,MATCH($G$2&amp;"_"&amp;$C88,データシート2!$A$1:$SI$1,0),0)</f>
        <v>0</v>
      </c>
      <c r="N88" s="778">
        <f>VLOOKUP($D$3&amp;"_"&amp;N$3,データシート2!$A:$SI,MATCH($G$2&amp;"_"&amp;$C88,データシート2!$A$1:$SI$1,0),0)</f>
        <v>0</v>
      </c>
      <c r="O88" s="778">
        <f>VLOOKUP($D$3&amp;"_"&amp;O$3,データシート2!$A:$SI,MATCH($G$2&amp;"_"&amp;$C88,データシート2!$A$1:$SI$1,0),0)</f>
        <v>0</v>
      </c>
      <c r="P88" s="778">
        <f>VLOOKUP($D$3&amp;"_"&amp;P$3,データシート2!$A:$SI,MATCH($G$2&amp;"_"&amp;$C88,データシート2!$A$1:$SI$1,0),0)</f>
        <v>0</v>
      </c>
      <c r="Q88" s="779">
        <f>VLOOKUP($D$3&amp;"_"&amp;Q$3,データシート2!$A:$SI,MATCH($G$2&amp;"_"&amp;$C88,データシート2!$A$1:$SI$1,0),0)</f>
        <v>0</v>
      </c>
      <c r="R88" s="947">
        <f>VLOOKUP($D$3&amp;"_"&amp;R$3,データシート2!$A:$SI,MATCH($R$2&amp;"_"&amp;$C88,データシート2!$A$1:$SI$1,0),0)</f>
        <v>0</v>
      </c>
      <c r="S88" s="948">
        <f>VLOOKUP($D$3&amp;"_"&amp;S$3,データシート2!$A:$SI,MATCH($R$2&amp;"_"&amp;$C88,データシート2!$A$1:$SI$1,0),0)</f>
        <v>0</v>
      </c>
      <c r="T88" s="948">
        <f>VLOOKUP($D$3&amp;"_"&amp;T$3,データシート2!$A:$SI,MATCH($R$2&amp;"_"&amp;$C88,データシート2!$A$1:$SI$1,0),0)</f>
        <v>0</v>
      </c>
      <c r="U88" s="948">
        <f>VLOOKUP($D$3&amp;"_"&amp;U$3,データシート2!$A:$SI,MATCH($R$2&amp;"_"&amp;$C88,データシート2!$A$1:$SI$1,0),0)</f>
        <v>0</v>
      </c>
      <c r="V88" s="948">
        <f>VLOOKUP($D$3&amp;"_"&amp;V$3,データシート2!$A:$SI,MATCH($R$2&amp;"_"&amp;$C88,データシート2!$A$1:$SI$1,0),0)</f>
        <v>0</v>
      </c>
      <c r="W88" s="948">
        <f>VLOOKUP($D$3&amp;"_"&amp;W$3,データシート2!$A:$SI,MATCH($R$2&amp;"_"&amp;$C88,データシート2!$A$1:$SI$1,0),0)</f>
        <v>0</v>
      </c>
      <c r="X88" s="948">
        <f>VLOOKUP($D$3&amp;"_"&amp;X$3,データシート2!$A:$SI,MATCH($R$2&amp;"_"&amp;$C88,データシート2!$A$1:$SI$1,0),0)</f>
        <v>0</v>
      </c>
      <c r="Y88" s="948">
        <f>VLOOKUP($D$3&amp;"_"&amp;Y$3,データシート2!$A:$SI,MATCH($R$2&amp;"_"&amp;$C88,データシート2!$A$1:$SI$1,0),0)</f>
        <v>0</v>
      </c>
      <c r="Z88" s="948">
        <f>VLOOKUP($D$3&amp;"_"&amp;Z$3,データシート2!$A:$SI,MATCH($R$2&amp;"_"&amp;$C88,データシート2!$A$1:$SI$1,0),0)</f>
        <v>0</v>
      </c>
      <c r="AA88" s="948">
        <f>VLOOKUP($D$3&amp;"_"&amp;AA$3,データシート2!$A:$SI,MATCH($R$2&amp;"_"&amp;$C88,データシート2!$A$1:$SI$1,0),0)</f>
        <v>0</v>
      </c>
      <c r="AB88" s="949">
        <f>VLOOKUP($D$3&amp;"_"&amp;AB$3,データシート2!$A:$SI,MATCH($R$2&amp;"_"&amp;$C88,データシート2!$A$1:$SI$1,0),0)</f>
        <v>0</v>
      </c>
    </row>
    <row r="89" spans="2:28" s="756" customFormat="1" ht="16.5" customHeight="1">
      <c r="B89" s="757"/>
      <c r="C89" s="758">
        <v>61</v>
      </c>
      <c r="D89" s="759" t="s">
        <v>600</v>
      </c>
      <c r="E89" s="758"/>
      <c r="F89" s="760"/>
      <c r="G89" s="761">
        <f>VLOOKUP($D$3&amp;"_"&amp;G$3,データシート2!$A:$SI,MATCH($G$2&amp;"_"&amp;$C89,データシート2!$A$1:$SI$1,0),0)</f>
        <v>0</v>
      </c>
      <c r="H89" s="762">
        <f>VLOOKUP($D$3&amp;"_"&amp;H$3,データシート2!$A:$SI,MATCH($G$2&amp;"_"&amp;$C89,データシート2!$A$1:$SI$1,0),0)</f>
        <v>0</v>
      </c>
      <c r="I89" s="762">
        <f>VLOOKUP($D$3&amp;"_"&amp;I$3,データシート2!$A:$SI,MATCH($G$2&amp;"_"&amp;$C89,データシート2!$A$1:$SI$1,0),0)</f>
        <v>0</v>
      </c>
      <c r="J89" s="762">
        <f>VLOOKUP($D$3&amp;"_"&amp;J$3,データシート2!$A:$SI,MATCH($G$2&amp;"_"&amp;$C89,データシート2!$A$1:$SI$1,0),0)</f>
        <v>0</v>
      </c>
      <c r="K89" s="763">
        <f>VLOOKUP($D$3&amp;"_"&amp;K$3,データシート2!$A:$SI,MATCH($G$2&amp;"_"&amp;$C89,データシート2!$A$1:$SI$1,0),0)</f>
        <v>0</v>
      </c>
      <c r="L89" s="763">
        <f>VLOOKUP($D$3&amp;"_"&amp;L$3,データシート2!$A:$SI,MATCH($G$2&amp;"_"&amp;$C89,データシート2!$A$1:$SI$1,0),0)</f>
        <v>0</v>
      </c>
      <c r="M89" s="763">
        <f>VLOOKUP($D$3&amp;"_"&amp;M$3,データシート2!$A:$SI,MATCH($G$2&amp;"_"&amp;$C89,データシート2!$A$1:$SI$1,0),0)</f>
        <v>0</v>
      </c>
      <c r="N89" s="763">
        <f>VLOOKUP($D$3&amp;"_"&amp;N$3,データシート2!$A:$SI,MATCH($G$2&amp;"_"&amp;$C89,データシート2!$A$1:$SI$1,0),0)</f>
        <v>0</v>
      </c>
      <c r="O89" s="763">
        <f>VLOOKUP($D$3&amp;"_"&amp;O$3,データシート2!$A:$SI,MATCH($G$2&amp;"_"&amp;$C89,データシート2!$A$1:$SI$1,0),0)</f>
        <v>0</v>
      </c>
      <c r="P89" s="763">
        <f>VLOOKUP($D$3&amp;"_"&amp;P$3,データシート2!$A:$SI,MATCH($G$2&amp;"_"&amp;$C89,データシート2!$A$1:$SI$1,0),0)</f>
        <v>0</v>
      </c>
      <c r="Q89" s="764">
        <f>VLOOKUP($D$3&amp;"_"&amp;Q$3,データシート2!$A:$SI,MATCH($G$2&amp;"_"&amp;$C89,データシート2!$A$1:$SI$1,0),0)</f>
        <v>0</v>
      </c>
      <c r="R89" s="940">
        <f>VLOOKUP($D$3&amp;"_"&amp;R$3,データシート2!$A:$SI,MATCH($R$2&amp;"_"&amp;$C89,データシート2!$A$1:$SI$1,0),0)</f>
        <v>0</v>
      </c>
      <c r="S89" s="941">
        <f>VLOOKUP($D$3&amp;"_"&amp;S$3,データシート2!$A:$SI,MATCH($R$2&amp;"_"&amp;$C89,データシート2!$A$1:$SI$1,0),0)</f>
        <v>0</v>
      </c>
      <c r="T89" s="941">
        <f>VLOOKUP($D$3&amp;"_"&amp;T$3,データシート2!$A:$SI,MATCH($R$2&amp;"_"&amp;$C89,データシート2!$A$1:$SI$1,0),0)</f>
        <v>0</v>
      </c>
      <c r="U89" s="941">
        <f>VLOOKUP($D$3&amp;"_"&amp;U$3,データシート2!$A:$SI,MATCH($R$2&amp;"_"&amp;$C89,データシート2!$A$1:$SI$1,0),0)</f>
        <v>0</v>
      </c>
      <c r="V89" s="941">
        <f>VLOOKUP($D$3&amp;"_"&amp;V$3,データシート2!$A:$SI,MATCH($R$2&amp;"_"&amp;$C89,データシート2!$A$1:$SI$1,0),0)</f>
        <v>0</v>
      </c>
      <c r="W89" s="941">
        <f>VLOOKUP($D$3&amp;"_"&amp;W$3,データシート2!$A:$SI,MATCH($R$2&amp;"_"&amp;$C89,データシート2!$A$1:$SI$1,0),0)</f>
        <v>0</v>
      </c>
      <c r="X89" s="941">
        <f>VLOOKUP($D$3&amp;"_"&amp;X$3,データシート2!$A:$SI,MATCH($R$2&amp;"_"&amp;$C89,データシート2!$A$1:$SI$1,0),0)</f>
        <v>0</v>
      </c>
      <c r="Y89" s="941">
        <f>VLOOKUP($D$3&amp;"_"&amp;Y$3,データシート2!$A:$SI,MATCH($R$2&amp;"_"&amp;$C89,データシート2!$A$1:$SI$1,0),0)</f>
        <v>0</v>
      </c>
      <c r="Z89" s="941">
        <f>VLOOKUP($D$3&amp;"_"&amp;Z$3,データシート2!$A:$SI,MATCH($R$2&amp;"_"&amp;$C89,データシート2!$A$1:$SI$1,0),0)</f>
        <v>0</v>
      </c>
      <c r="AA89" s="941">
        <f>VLOOKUP($D$3&amp;"_"&amp;AA$3,データシート2!$A:$SI,MATCH($R$2&amp;"_"&amp;$C89,データシート2!$A$1:$SI$1,0),0)</f>
        <v>0</v>
      </c>
      <c r="AB89" s="942">
        <f>VLOOKUP($D$3&amp;"_"&amp;AB$3,データシート2!$A:$SI,MATCH($R$2&amp;"_"&amp;$C89,データシート2!$A$1:$SI$1,0),0)</f>
        <v>0</v>
      </c>
    </row>
    <row r="90" spans="2:28" s="22" customFormat="1" ht="20.45" customHeight="1">
      <c r="B90" s="740" t="s">
        <v>601</v>
      </c>
      <c r="C90" s="741" t="s">
        <v>602</v>
      </c>
      <c r="D90" s="742"/>
      <c r="E90" s="743"/>
      <c r="F90" s="742"/>
      <c r="G90" s="744">
        <f>VLOOKUP($D$3&amp;"_"&amp;G$3,データシート2!$A:$SI,MATCH($G$2&amp;"_"&amp;$B90,データシート2!$A$1:$SI$1,0),0)</f>
        <v>1</v>
      </c>
      <c r="H90" s="745">
        <f>VLOOKUP($D$3&amp;"_"&amp;H$3,データシート2!$A:$SI,MATCH($G$2&amp;"_"&amp;$B90,データシート2!$A$1:$SI$1,0),0)</f>
        <v>1</v>
      </c>
      <c r="I90" s="745">
        <f>VLOOKUP($D$3&amp;"_"&amp;I$3,データシート2!$A:$SI,MATCH($G$2&amp;"_"&amp;$B90,データシート2!$A$1:$SI$1,0),0)</f>
        <v>1</v>
      </c>
      <c r="J90" s="745">
        <f>VLOOKUP($D$3&amp;"_"&amp;J$3,データシート2!$A:$SI,MATCH($G$2&amp;"_"&amp;$B90,データシート2!$A$1:$SI$1,0),0)</f>
        <v>1</v>
      </c>
      <c r="K90" s="746">
        <f>VLOOKUP($D$3&amp;"_"&amp;K$3,データシート2!$A:$SI,MATCH($G$2&amp;"_"&amp;$B90,データシート2!$A$1:$SI$1,0),0)</f>
        <v>1</v>
      </c>
      <c r="L90" s="746">
        <f>VLOOKUP($D$3&amp;"_"&amp;L$3,データシート2!$A:$SI,MATCH($G$2&amp;"_"&amp;$B90,データシート2!$A$1:$SI$1,0),0)</f>
        <v>1</v>
      </c>
      <c r="M90" s="746">
        <f>VLOOKUP($D$3&amp;"_"&amp;M$3,データシート2!$A:$SI,MATCH($G$2&amp;"_"&amp;$B90,データシート2!$A$1:$SI$1,0),0)</f>
        <v>1</v>
      </c>
      <c r="N90" s="746">
        <f>VLOOKUP($D$3&amp;"_"&amp;N$3,データシート2!$A:$SI,MATCH($G$2&amp;"_"&amp;$B90,データシート2!$A$1:$SI$1,0),0)</f>
        <v>1</v>
      </c>
      <c r="O90" s="746">
        <f>VLOOKUP($D$3&amp;"_"&amp;O$3,データシート2!$A:$SI,MATCH($G$2&amp;"_"&amp;$B90,データシート2!$A$1:$SI$1,0),0)</f>
        <v>1</v>
      </c>
      <c r="P90" s="746">
        <f>VLOOKUP($D$3&amp;"_"&amp;P$3,データシート2!$A:$SI,MATCH($G$2&amp;"_"&amp;$B90,データシート2!$A$1:$SI$1,0),0)</f>
        <v>1</v>
      </c>
      <c r="Q90" s="747">
        <f>VLOOKUP($D$3&amp;"_"&amp;Q$3,データシート2!$A:$SI,MATCH($G$2&amp;"_"&amp;$B90,データシート2!$A$1:$SI$1,0),0)</f>
        <v>1</v>
      </c>
      <c r="R90" s="934">
        <f>VLOOKUP($D$3&amp;"_"&amp;R$3,データシート2!$A:$SI,MATCH($R$2&amp;"_"&amp;$B90,データシート2!$A$1:$SI$1,0),0)</f>
        <v>3.7730000000000001</v>
      </c>
      <c r="S90" s="935">
        <f>VLOOKUP($D$3&amp;"_"&amp;S$3,データシート2!$A:$SI,MATCH($R$2&amp;"_"&amp;$B90,データシート2!$A$1:$SI$1,0),0)</f>
        <v>4.7530000000000001</v>
      </c>
      <c r="T90" s="935">
        <f>VLOOKUP($D$3&amp;"_"&amp;T$3,データシート2!$A:$SI,MATCH($R$2&amp;"_"&amp;$B90,データシート2!$A$1:$SI$1,0),0)</f>
        <v>4.7060000000000004</v>
      </c>
      <c r="U90" s="935">
        <f>VLOOKUP($D$3&amp;"_"&amp;U$3,データシート2!$A:$SI,MATCH($R$2&amp;"_"&amp;$B90,データシート2!$A$1:$SI$1,0),0)</f>
        <v>4.3150000000000004</v>
      </c>
      <c r="V90" s="935">
        <f>VLOOKUP($D$3&amp;"_"&amp;V$3,データシート2!$A:$SI,MATCH($R$2&amp;"_"&amp;$B90,データシート2!$A$1:$SI$1,0),0)</f>
        <v>3.9169999999999998</v>
      </c>
      <c r="W90" s="935">
        <f>VLOOKUP($D$3&amp;"_"&amp;W$3,データシート2!$A:$SI,MATCH($R$2&amp;"_"&amp;$B90,データシート2!$A$1:$SI$1,0),0)</f>
        <v>3.8439999999999999</v>
      </c>
      <c r="X90" s="935">
        <f>VLOOKUP($D$3&amp;"_"&amp;X$3,データシート2!$A:$SI,MATCH($R$2&amp;"_"&amp;$B90,データシート2!$A$1:$SI$1,0),0)</f>
        <v>3.6509999999999998</v>
      </c>
      <c r="Y90" s="935">
        <f>VLOOKUP($D$3&amp;"_"&amp;Y$3,データシート2!$A:$SI,MATCH($R$2&amp;"_"&amp;$B90,データシート2!$A$1:$SI$1,0),0)</f>
        <v>2.9279999999999999</v>
      </c>
      <c r="Z90" s="935">
        <f>VLOOKUP($D$3&amp;"_"&amp;Z$3,データシート2!$A:$SI,MATCH($R$2&amp;"_"&amp;$B90,データシート2!$A$1:$SI$1,0),0)</f>
        <v>2.8730000000000002</v>
      </c>
      <c r="AA90" s="935">
        <f>VLOOKUP($D$3&amp;"_"&amp;AA$3,データシート2!$A:$SI,MATCH($R$2&amp;"_"&amp;$B90,データシート2!$A$1:$SI$1,0),0)</f>
        <v>2.9260000000000002</v>
      </c>
      <c r="AB90" s="936">
        <f>VLOOKUP($D$3&amp;"_"&amp;AB$3,データシート2!$A:$SI,MATCH($R$2&amp;"_"&amp;$B90,データシート2!$A$1:$SI$1,0),0)</f>
        <v>2.7519999999999998</v>
      </c>
    </row>
    <row r="91" spans="2:28" s="756" customFormat="1" ht="16.5" customHeight="1">
      <c r="B91" s="748"/>
      <c r="C91" s="749">
        <v>62</v>
      </c>
      <c r="D91" s="750" t="s">
        <v>603</v>
      </c>
      <c r="E91" s="749"/>
      <c r="F91" s="751"/>
      <c r="G91" s="765">
        <f>VLOOKUP($D$3&amp;"_"&amp;G$3,データシート2!$A:$SI,MATCH($G$2&amp;"_"&amp;$C91,データシート2!$A$1:$SI$1,0),0)</f>
        <v>1</v>
      </c>
      <c r="H91" s="753">
        <f>VLOOKUP($D$3&amp;"_"&amp;H$3,データシート2!$A:$SI,MATCH($G$2&amp;"_"&amp;$C91,データシート2!$A$1:$SI$1,0),0)</f>
        <v>1</v>
      </c>
      <c r="I91" s="753">
        <f>VLOOKUP($D$3&amp;"_"&amp;I$3,データシート2!$A:$SI,MATCH($G$2&amp;"_"&amp;$C91,データシート2!$A$1:$SI$1,0),0)</f>
        <v>1</v>
      </c>
      <c r="J91" s="753">
        <f>VLOOKUP($D$3&amp;"_"&amp;J$3,データシート2!$A:$SI,MATCH($G$2&amp;"_"&amp;$C91,データシート2!$A$1:$SI$1,0),0)</f>
        <v>1</v>
      </c>
      <c r="K91" s="754">
        <f>VLOOKUP($D$3&amp;"_"&amp;K$3,データシート2!$A:$SI,MATCH($G$2&amp;"_"&amp;$C91,データシート2!$A$1:$SI$1,0),0)</f>
        <v>1</v>
      </c>
      <c r="L91" s="754">
        <f>VLOOKUP($D$3&amp;"_"&amp;L$3,データシート2!$A:$SI,MATCH($G$2&amp;"_"&amp;$C91,データシート2!$A$1:$SI$1,0),0)</f>
        <v>1</v>
      </c>
      <c r="M91" s="754">
        <f>VLOOKUP($D$3&amp;"_"&amp;M$3,データシート2!$A:$SI,MATCH($G$2&amp;"_"&amp;$C91,データシート2!$A$1:$SI$1,0),0)</f>
        <v>1</v>
      </c>
      <c r="N91" s="754">
        <f>VLOOKUP($D$3&amp;"_"&amp;N$3,データシート2!$A:$SI,MATCH($G$2&amp;"_"&amp;$C91,データシート2!$A$1:$SI$1,0),0)</f>
        <v>1</v>
      </c>
      <c r="O91" s="754">
        <f>VLOOKUP($D$3&amp;"_"&amp;O$3,データシート2!$A:$SI,MATCH($G$2&amp;"_"&amp;$C91,データシート2!$A$1:$SI$1,0),0)</f>
        <v>1</v>
      </c>
      <c r="P91" s="754">
        <f>VLOOKUP($D$3&amp;"_"&amp;P$3,データシート2!$A:$SI,MATCH($G$2&amp;"_"&amp;$C91,データシート2!$A$1:$SI$1,0),0)</f>
        <v>1</v>
      </c>
      <c r="Q91" s="755">
        <f>VLOOKUP($D$3&amp;"_"&amp;Q$3,データシート2!$A:$SI,MATCH($G$2&amp;"_"&amp;$C91,データシート2!$A$1:$SI$1,0),0)</f>
        <v>1</v>
      </c>
      <c r="R91" s="943">
        <f>VLOOKUP($D$3&amp;"_"&amp;R$3,データシート2!$A:$SI,MATCH($R$2&amp;"_"&amp;$C91,データシート2!$A$1:$SI$1,0),0)</f>
        <v>3.7730000000000001</v>
      </c>
      <c r="S91" s="938">
        <f>VLOOKUP($D$3&amp;"_"&amp;S$3,データシート2!$A:$SI,MATCH($R$2&amp;"_"&amp;$C91,データシート2!$A$1:$SI$1,0),0)</f>
        <v>4.7530000000000001</v>
      </c>
      <c r="T91" s="938">
        <f>VLOOKUP($D$3&amp;"_"&amp;T$3,データシート2!$A:$SI,MATCH($R$2&amp;"_"&amp;$C91,データシート2!$A$1:$SI$1,0),0)</f>
        <v>4.7060000000000004</v>
      </c>
      <c r="U91" s="938">
        <f>VLOOKUP($D$3&amp;"_"&amp;U$3,データシート2!$A:$SI,MATCH($R$2&amp;"_"&amp;$C91,データシート2!$A$1:$SI$1,0),0)</f>
        <v>4.3150000000000004</v>
      </c>
      <c r="V91" s="938">
        <f>VLOOKUP($D$3&amp;"_"&amp;V$3,データシート2!$A:$SI,MATCH($R$2&amp;"_"&amp;$C91,データシート2!$A$1:$SI$1,0),0)</f>
        <v>3.9169999999999998</v>
      </c>
      <c r="W91" s="938">
        <f>VLOOKUP($D$3&amp;"_"&amp;W$3,データシート2!$A:$SI,MATCH($R$2&amp;"_"&amp;$C91,データシート2!$A$1:$SI$1,0),0)</f>
        <v>3.8439999999999999</v>
      </c>
      <c r="X91" s="938">
        <f>VLOOKUP($D$3&amp;"_"&amp;X$3,データシート2!$A:$SI,MATCH($R$2&amp;"_"&amp;$C91,データシート2!$A$1:$SI$1,0),0)</f>
        <v>3.6509999999999998</v>
      </c>
      <c r="Y91" s="938">
        <f>VLOOKUP($D$3&amp;"_"&amp;Y$3,データシート2!$A:$SI,MATCH($R$2&amp;"_"&amp;$C91,データシート2!$A$1:$SI$1,0),0)</f>
        <v>2.9279999999999999</v>
      </c>
      <c r="Z91" s="938">
        <f>VLOOKUP($D$3&amp;"_"&amp;Z$3,データシート2!$A:$SI,MATCH($R$2&amp;"_"&amp;$C91,データシート2!$A$1:$SI$1,0),0)</f>
        <v>2.8730000000000002</v>
      </c>
      <c r="AA91" s="938">
        <f>VLOOKUP($D$3&amp;"_"&amp;AA$3,データシート2!$A:$SI,MATCH($R$2&amp;"_"&amp;$C91,データシート2!$A$1:$SI$1,0),0)</f>
        <v>2.9260000000000002</v>
      </c>
      <c r="AB91" s="939">
        <f>VLOOKUP($D$3&amp;"_"&amp;AB$3,データシート2!$A:$SI,MATCH($R$2&amp;"_"&amp;$C91,データシート2!$A$1:$SI$1,0),0)</f>
        <v>2.7519999999999998</v>
      </c>
    </row>
    <row r="92" spans="2:28" s="756" customFormat="1" ht="16.5" customHeight="1">
      <c r="B92" s="748"/>
      <c r="C92" s="773">
        <v>63</v>
      </c>
      <c r="D92" s="774" t="s">
        <v>604</v>
      </c>
      <c r="E92" s="773"/>
      <c r="F92" s="775"/>
      <c r="G92" s="776">
        <f>VLOOKUP($D$3&amp;"_"&amp;G$3,データシート2!$A:$SI,MATCH($G$2&amp;"_"&amp;$C92,データシート2!$A$1:$SI$1,0),0)</f>
        <v>0</v>
      </c>
      <c r="H92" s="777">
        <f>VLOOKUP($D$3&amp;"_"&amp;H$3,データシート2!$A:$SI,MATCH($G$2&amp;"_"&amp;$C92,データシート2!$A$1:$SI$1,0),0)</f>
        <v>0</v>
      </c>
      <c r="I92" s="777">
        <f>VLOOKUP($D$3&amp;"_"&amp;I$3,データシート2!$A:$SI,MATCH($G$2&amp;"_"&amp;$C92,データシート2!$A$1:$SI$1,0),0)</f>
        <v>0</v>
      </c>
      <c r="J92" s="777">
        <f>VLOOKUP($D$3&amp;"_"&amp;J$3,データシート2!$A:$SI,MATCH($G$2&amp;"_"&amp;$C92,データシート2!$A$1:$SI$1,0),0)</f>
        <v>0</v>
      </c>
      <c r="K92" s="778">
        <f>VLOOKUP($D$3&amp;"_"&amp;K$3,データシート2!$A:$SI,MATCH($G$2&amp;"_"&amp;$C92,データシート2!$A$1:$SI$1,0),0)</f>
        <v>0</v>
      </c>
      <c r="L92" s="778">
        <f>VLOOKUP($D$3&amp;"_"&amp;L$3,データシート2!$A:$SI,MATCH($G$2&amp;"_"&amp;$C92,データシート2!$A$1:$SI$1,0),0)</f>
        <v>0</v>
      </c>
      <c r="M92" s="778">
        <f>VLOOKUP($D$3&amp;"_"&amp;M$3,データシート2!$A:$SI,MATCH($G$2&amp;"_"&amp;$C92,データシート2!$A$1:$SI$1,0),0)</f>
        <v>0</v>
      </c>
      <c r="N92" s="778">
        <f>VLOOKUP($D$3&amp;"_"&amp;N$3,データシート2!$A:$SI,MATCH($G$2&amp;"_"&amp;$C92,データシート2!$A$1:$SI$1,0),0)</f>
        <v>0</v>
      </c>
      <c r="O92" s="778">
        <f>VLOOKUP($D$3&amp;"_"&amp;O$3,データシート2!$A:$SI,MATCH($G$2&amp;"_"&amp;$C92,データシート2!$A$1:$SI$1,0),0)</f>
        <v>0</v>
      </c>
      <c r="P92" s="778">
        <f>VLOOKUP($D$3&amp;"_"&amp;P$3,データシート2!$A:$SI,MATCH($G$2&amp;"_"&amp;$C92,データシート2!$A$1:$SI$1,0),0)</f>
        <v>0</v>
      </c>
      <c r="Q92" s="779">
        <f>VLOOKUP($D$3&amp;"_"&amp;Q$3,データシート2!$A:$SI,MATCH($G$2&amp;"_"&amp;$C92,データシート2!$A$1:$SI$1,0),0)</f>
        <v>0</v>
      </c>
      <c r="R92" s="947">
        <f>VLOOKUP($D$3&amp;"_"&amp;R$3,データシート2!$A:$SI,MATCH($R$2&amp;"_"&amp;$C92,データシート2!$A$1:$SI$1,0),0)</f>
        <v>0</v>
      </c>
      <c r="S92" s="948">
        <f>VLOOKUP($D$3&amp;"_"&amp;S$3,データシート2!$A:$SI,MATCH($R$2&amp;"_"&amp;$C92,データシート2!$A$1:$SI$1,0),0)</f>
        <v>0</v>
      </c>
      <c r="T92" s="948">
        <f>VLOOKUP($D$3&amp;"_"&amp;T$3,データシート2!$A:$SI,MATCH($R$2&amp;"_"&amp;$C92,データシート2!$A$1:$SI$1,0),0)</f>
        <v>0</v>
      </c>
      <c r="U92" s="948">
        <f>VLOOKUP($D$3&amp;"_"&amp;U$3,データシート2!$A:$SI,MATCH($R$2&amp;"_"&amp;$C92,データシート2!$A$1:$SI$1,0),0)</f>
        <v>0</v>
      </c>
      <c r="V92" s="948">
        <f>VLOOKUP($D$3&amp;"_"&amp;V$3,データシート2!$A:$SI,MATCH($R$2&amp;"_"&amp;$C92,データシート2!$A$1:$SI$1,0),0)</f>
        <v>0</v>
      </c>
      <c r="W92" s="948">
        <f>VLOOKUP($D$3&amp;"_"&amp;W$3,データシート2!$A:$SI,MATCH($R$2&amp;"_"&amp;$C92,データシート2!$A$1:$SI$1,0),0)</f>
        <v>0</v>
      </c>
      <c r="X92" s="948">
        <f>VLOOKUP($D$3&amp;"_"&amp;X$3,データシート2!$A:$SI,MATCH($R$2&amp;"_"&amp;$C92,データシート2!$A$1:$SI$1,0),0)</f>
        <v>0</v>
      </c>
      <c r="Y92" s="948">
        <f>VLOOKUP($D$3&amp;"_"&amp;Y$3,データシート2!$A:$SI,MATCH($R$2&amp;"_"&amp;$C92,データシート2!$A$1:$SI$1,0),0)</f>
        <v>0</v>
      </c>
      <c r="Z92" s="948">
        <f>VLOOKUP($D$3&amp;"_"&amp;Z$3,データシート2!$A:$SI,MATCH($R$2&amp;"_"&amp;$C92,データシート2!$A$1:$SI$1,0),0)</f>
        <v>0</v>
      </c>
      <c r="AA92" s="948">
        <f>VLOOKUP($D$3&amp;"_"&amp;AA$3,データシート2!$A:$SI,MATCH($R$2&amp;"_"&amp;$C92,データシート2!$A$1:$SI$1,0),0)</f>
        <v>0</v>
      </c>
      <c r="AB92" s="949">
        <f>VLOOKUP($D$3&amp;"_"&amp;AB$3,データシート2!$A:$SI,MATCH($R$2&amp;"_"&amp;$C92,データシート2!$A$1:$SI$1,0),0)</f>
        <v>0</v>
      </c>
    </row>
    <row r="93" spans="2:28" s="756" customFormat="1" ht="16.5" customHeight="1">
      <c r="B93" s="748"/>
      <c r="C93" s="773">
        <v>64</v>
      </c>
      <c r="D93" s="774" t="s">
        <v>605</v>
      </c>
      <c r="E93" s="773"/>
      <c r="F93" s="775"/>
      <c r="G93" s="776">
        <f>VLOOKUP($D$3&amp;"_"&amp;G$3,データシート2!$A:$SI,MATCH($G$2&amp;"_"&amp;$C93,データシート2!$A$1:$SI$1,0),0)</f>
        <v>0</v>
      </c>
      <c r="H93" s="777">
        <f>VLOOKUP($D$3&amp;"_"&amp;H$3,データシート2!$A:$SI,MATCH($G$2&amp;"_"&amp;$C93,データシート2!$A$1:$SI$1,0),0)</f>
        <v>0</v>
      </c>
      <c r="I93" s="777">
        <f>VLOOKUP($D$3&amp;"_"&amp;I$3,データシート2!$A:$SI,MATCH($G$2&amp;"_"&amp;$C93,データシート2!$A$1:$SI$1,0),0)</f>
        <v>0</v>
      </c>
      <c r="J93" s="777">
        <f>VLOOKUP($D$3&amp;"_"&amp;J$3,データシート2!$A:$SI,MATCH($G$2&amp;"_"&amp;$C93,データシート2!$A$1:$SI$1,0),0)</f>
        <v>0</v>
      </c>
      <c r="K93" s="778">
        <f>VLOOKUP($D$3&amp;"_"&amp;K$3,データシート2!$A:$SI,MATCH($G$2&amp;"_"&amp;$C93,データシート2!$A$1:$SI$1,0),0)</f>
        <v>0</v>
      </c>
      <c r="L93" s="778">
        <f>VLOOKUP($D$3&amp;"_"&amp;L$3,データシート2!$A:$SI,MATCH($G$2&amp;"_"&amp;$C93,データシート2!$A$1:$SI$1,0),0)</f>
        <v>0</v>
      </c>
      <c r="M93" s="778">
        <f>VLOOKUP($D$3&amp;"_"&amp;M$3,データシート2!$A:$SI,MATCH($G$2&amp;"_"&amp;$C93,データシート2!$A$1:$SI$1,0),0)</f>
        <v>0</v>
      </c>
      <c r="N93" s="778">
        <f>VLOOKUP($D$3&amp;"_"&amp;N$3,データシート2!$A:$SI,MATCH($G$2&amp;"_"&amp;$C93,データシート2!$A$1:$SI$1,0),0)</f>
        <v>0</v>
      </c>
      <c r="O93" s="778">
        <f>VLOOKUP($D$3&amp;"_"&amp;O$3,データシート2!$A:$SI,MATCH($G$2&amp;"_"&amp;$C93,データシート2!$A$1:$SI$1,0),0)</f>
        <v>0</v>
      </c>
      <c r="P93" s="778">
        <f>VLOOKUP($D$3&amp;"_"&amp;P$3,データシート2!$A:$SI,MATCH($G$2&amp;"_"&amp;$C93,データシート2!$A$1:$SI$1,0),0)</f>
        <v>0</v>
      </c>
      <c r="Q93" s="779">
        <f>VLOOKUP($D$3&amp;"_"&amp;Q$3,データシート2!$A:$SI,MATCH($G$2&amp;"_"&amp;$C93,データシート2!$A$1:$SI$1,0),0)</f>
        <v>0</v>
      </c>
      <c r="R93" s="947">
        <f>VLOOKUP($D$3&amp;"_"&amp;R$3,データシート2!$A:$SI,MATCH($R$2&amp;"_"&amp;$C93,データシート2!$A$1:$SI$1,0),0)</f>
        <v>0</v>
      </c>
      <c r="S93" s="948">
        <f>VLOOKUP($D$3&amp;"_"&amp;S$3,データシート2!$A:$SI,MATCH($R$2&amp;"_"&amp;$C93,データシート2!$A$1:$SI$1,0),0)</f>
        <v>0</v>
      </c>
      <c r="T93" s="948">
        <f>VLOOKUP($D$3&amp;"_"&amp;T$3,データシート2!$A:$SI,MATCH($R$2&amp;"_"&amp;$C93,データシート2!$A$1:$SI$1,0),0)</f>
        <v>0</v>
      </c>
      <c r="U93" s="948">
        <f>VLOOKUP($D$3&amp;"_"&amp;U$3,データシート2!$A:$SI,MATCH($R$2&amp;"_"&amp;$C93,データシート2!$A$1:$SI$1,0),0)</f>
        <v>0</v>
      </c>
      <c r="V93" s="948">
        <f>VLOOKUP($D$3&amp;"_"&amp;V$3,データシート2!$A:$SI,MATCH($R$2&amp;"_"&amp;$C93,データシート2!$A$1:$SI$1,0),0)</f>
        <v>0</v>
      </c>
      <c r="W93" s="948">
        <f>VLOOKUP($D$3&amp;"_"&amp;W$3,データシート2!$A:$SI,MATCH($R$2&amp;"_"&amp;$C93,データシート2!$A$1:$SI$1,0),0)</f>
        <v>0</v>
      </c>
      <c r="X93" s="948">
        <f>VLOOKUP($D$3&amp;"_"&amp;X$3,データシート2!$A:$SI,MATCH($R$2&amp;"_"&amp;$C93,データシート2!$A$1:$SI$1,0),0)</f>
        <v>0</v>
      </c>
      <c r="Y93" s="948">
        <f>VLOOKUP($D$3&amp;"_"&amp;Y$3,データシート2!$A:$SI,MATCH($R$2&amp;"_"&amp;$C93,データシート2!$A$1:$SI$1,0),0)</f>
        <v>0</v>
      </c>
      <c r="Z93" s="948">
        <f>VLOOKUP($D$3&amp;"_"&amp;Z$3,データシート2!$A:$SI,MATCH($R$2&amp;"_"&amp;$C93,データシート2!$A$1:$SI$1,0),0)</f>
        <v>0</v>
      </c>
      <c r="AA93" s="948">
        <f>VLOOKUP($D$3&amp;"_"&amp;AA$3,データシート2!$A:$SI,MATCH($R$2&amp;"_"&amp;$C93,データシート2!$A$1:$SI$1,0),0)</f>
        <v>0</v>
      </c>
      <c r="AB93" s="949">
        <f>VLOOKUP($D$3&amp;"_"&amp;AB$3,データシート2!$A:$SI,MATCH($R$2&amp;"_"&amp;$C93,データシート2!$A$1:$SI$1,0),0)</f>
        <v>0</v>
      </c>
    </row>
    <row r="94" spans="2:28" s="756" customFormat="1" ht="16.5" customHeight="1">
      <c r="B94" s="748"/>
      <c r="C94" s="773">
        <v>65</v>
      </c>
      <c r="D94" s="774" t="s">
        <v>606</v>
      </c>
      <c r="E94" s="773"/>
      <c r="F94" s="775"/>
      <c r="G94" s="776">
        <f>VLOOKUP($D$3&amp;"_"&amp;G$3,データシート2!$A:$SI,MATCH($G$2&amp;"_"&amp;$C94,データシート2!$A$1:$SI$1,0),0)</f>
        <v>0</v>
      </c>
      <c r="H94" s="777">
        <f>VLOOKUP($D$3&amp;"_"&amp;H$3,データシート2!$A:$SI,MATCH($G$2&amp;"_"&amp;$C94,データシート2!$A$1:$SI$1,0),0)</f>
        <v>0</v>
      </c>
      <c r="I94" s="777">
        <f>VLOOKUP($D$3&amp;"_"&amp;I$3,データシート2!$A:$SI,MATCH($G$2&amp;"_"&amp;$C94,データシート2!$A$1:$SI$1,0),0)</f>
        <v>0</v>
      </c>
      <c r="J94" s="777">
        <f>VLOOKUP($D$3&amp;"_"&amp;J$3,データシート2!$A:$SI,MATCH($G$2&amp;"_"&amp;$C94,データシート2!$A$1:$SI$1,0),0)</f>
        <v>0</v>
      </c>
      <c r="K94" s="778">
        <f>VLOOKUP($D$3&amp;"_"&amp;K$3,データシート2!$A:$SI,MATCH($G$2&amp;"_"&amp;$C94,データシート2!$A$1:$SI$1,0),0)</f>
        <v>0</v>
      </c>
      <c r="L94" s="778">
        <f>VLOOKUP($D$3&amp;"_"&amp;L$3,データシート2!$A:$SI,MATCH($G$2&amp;"_"&amp;$C94,データシート2!$A$1:$SI$1,0),0)</f>
        <v>0</v>
      </c>
      <c r="M94" s="778">
        <f>VLOOKUP($D$3&amp;"_"&amp;M$3,データシート2!$A:$SI,MATCH($G$2&amp;"_"&amp;$C94,データシート2!$A$1:$SI$1,0),0)</f>
        <v>0</v>
      </c>
      <c r="N94" s="778">
        <f>VLOOKUP($D$3&amp;"_"&amp;N$3,データシート2!$A:$SI,MATCH($G$2&amp;"_"&amp;$C94,データシート2!$A$1:$SI$1,0),0)</f>
        <v>0</v>
      </c>
      <c r="O94" s="778">
        <f>VLOOKUP($D$3&amp;"_"&amp;O$3,データシート2!$A:$SI,MATCH($G$2&amp;"_"&amp;$C94,データシート2!$A$1:$SI$1,0),0)</f>
        <v>0</v>
      </c>
      <c r="P94" s="778">
        <f>VLOOKUP($D$3&amp;"_"&amp;P$3,データシート2!$A:$SI,MATCH($G$2&amp;"_"&amp;$C94,データシート2!$A$1:$SI$1,0),0)</f>
        <v>0</v>
      </c>
      <c r="Q94" s="779">
        <f>VLOOKUP($D$3&amp;"_"&amp;Q$3,データシート2!$A:$SI,MATCH($G$2&amp;"_"&amp;$C94,データシート2!$A$1:$SI$1,0),0)</f>
        <v>0</v>
      </c>
      <c r="R94" s="947">
        <f>VLOOKUP($D$3&amp;"_"&amp;R$3,データシート2!$A:$SI,MATCH($R$2&amp;"_"&amp;$C94,データシート2!$A$1:$SI$1,0),0)</f>
        <v>0</v>
      </c>
      <c r="S94" s="948">
        <f>VLOOKUP($D$3&amp;"_"&amp;S$3,データシート2!$A:$SI,MATCH($R$2&amp;"_"&amp;$C94,データシート2!$A$1:$SI$1,0),0)</f>
        <v>0</v>
      </c>
      <c r="T94" s="948">
        <f>VLOOKUP($D$3&amp;"_"&amp;T$3,データシート2!$A:$SI,MATCH($R$2&amp;"_"&amp;$C94,データシート2!$A$1:$SI$1,0),0)</f>
        <v>0</v>
      </c>
      <c r="U94" s="948">
        <f>VLOOKUP($D$3&amp;"_"&amp;U$3,データシート2!$A:$SI,MATCH($R$2&amp;"_"&amp;$C94,データシート2!$A$1:$SI$1,0),0)</f>
        <v>0</v>
      </c>
      <c r="V94" s="948">
        <f>VLOOKUP($D$3&amp;"_"&amp;V$3,データシート2!$A:$SI,MATCH($R$2&amp;"_"&amp;$C94,データシート2!$A$1:$SI$1,0),0)</f>
        <v>0</v>
      </c>
      <c r="W94" s="948">
        <f>VLOOKUP($D$3&amp;"_"&amp;W$3,データシート2!$A:$SI,MATCH($R$2&amp;"_"&amp;$C94,データシート2!$A$1:$SI$1,0),0)</f>
        <v>0</v>
      </c>
      <c r="X94" s="948">
        <f>VLOOKUP($D$3&amp;"_"&amp;X$3,データシート2!$A:$SI,MATCH($R$2&amp;"_"&amp;$C94,データシート2!$A$1:$SI$1,0),0)</f>
        <v>0</v>
      </c>
      <c r="Y94" s="948">
        <f>VLOOKUP($D$3&amp;"_"&amp;Y$3,データシート2!$A:$SI,MATCH($R$2&amp;"_"&amp;$C94,データシート2!$A$1:$SI$1,0),0)</f>
        <v>0</v>
      </c>
      <c r="Z94" s="948">
        <f>VLOOKUP($D$3&amp;"_"&amp;Z$3,データシート2!$A:$SI,MATCH($R$2&amp;"_"&amp;$C94,データシート2!$A$1:$SI$1,0),0)</f>
        <v>0</v>
      </c>
      <c r="AA94" s="948">
        <f>VLOOKUP($D$3&amp;"_"&amp;AA$3,データシート2!$A:$SI,MATCH($R$2&amp;"_"&amp;$C94,データシート2!$A$1:$SI$1,0),0)</f>
        <v>0</v>
      </c>
      <c r="AB94" s="949">
        <f>VLOOKUP($D$3&amp;"_"&amp;AB$3,データシート2!$A:$SI,MATCH($R$2&amp;"_"&amp;$C94,データシート2!$A$1:$SI$1,0),0)</f>
        <v>0</v>
      </c>
    </row>
    <row r="95" spans="2:28" s="756" customFormat="1" ht="16.5" customHeight="1">
      <c r="B95" s="748"/>
      <c r="C95" s="773">
        <v>66</v>
      </c>
      <c r="D95" s="774" t="s">
        <v>607</v>
      </c>
      <c r="E95" s="773"/>
      <c r="F95" s="775"/>
      <c r="G95" s="776">
        <f>VLOOKUP($D$3&amp;"_"&amp;G$3,データシート2!$A:$SI,MATCH($G$2&amp;"_"&amp;$C95,データシート2!$A$1:$SI$1,0),0)</f>
        <v>0</v>
      </c>
      <c r="H95" s="777">
        <f>VLOOKUP($D$3&amp;"_"&amp;H$3,データシート2!$A:$SI,MATCH($G$2&amp;"_"&amp;$C95,データシート2!$A$1:$SI$1,0),0)</f>
        <v>0</v>
      </c>
      <c r="I95" s="777">
        <f>VLOOKUP($D$3&amp;"_"&amp;I$3,データシート2!$A:$SI,MATCH($G$2&amp;"_"&amp;$C95,データシート2!$A$1:$SI$1,0),0)</f>
        <v>0</v>
      </c>
      <c r="J95" s="777">
        <f>VLOOKUP($D$3&amp;"_"&amp;J$3,データシート2!$A:$SI,MATCH($G$2&amp;"_"&amp;$C95,データシート2!$A$1:$SI$1,0),0)</f>
        <v>0</v>
      </c>
      <c r="K95" s="778">
        <f>VLOOKUP($D$3&amp;"_"&amp;K$3,データシート2!$A:$SI,MATCH($G$2&amp;"_"&amp;$C95,データシート2!$A$1:$SI$1,0),0)</f>
        <v>0</v>
      </c>
      <c r="L95" s="778">
        <f>VLOOKUP($D$3&amp;"_"&amp;L$3,データシート2!$A:$SI,MATCH($G$2&amp;"_"&amp;$C95,データシート2!$A$1:$SI$1,0),0)</f>
        <v>0</v>
      </c>
      <c r="M95" s="778">
        <f>VLOOKUP($D$3&amp;"_"&amp;M$3,データシート2!$A:$SI,MATCH($G$2&amp;"_"&amp;$C95,データシート2!$A$1:$SI$1,0),0)</f>
        <v>0</v>
      </c>
      <c r="N95" s="778">
        <f>VLOOKUP($D$3&amp;"_"&amp;N$3,データシート2!$A:$SI,MATCH($G$2&amp;"_"&amp;$C95,データシート2!$A$1:$SI$1,0),0)</f>
        <v>0</v>
      </c>
      <c r="O95" s="778">
        <f>VLOOKUP($D$3&amp;"_"&amp;O$3,データシート2!$A:$SI,MATCH($G$2&amp;"_"&amp;$C95,データシート2!$A$1:$SI$1,0),0)</f>
        <v>0</v>
      </c>
      <c r="P95" s="778">
        <f>VLOOKUP($D$3&amp;"_"&amp;P$3,データシート2!$A:$SI,MATCH($G$2&amp;"_"&amp;$C95,データシート2!$A$1:$SI$1,0),0)</f>
        <v>0</v>
      </c>
      <c r="Q95" s="779">
        <f>VLOOKUP($D$3&amp;"_"&amp;Q$3,データシート2!$A:$SI,MATCH($G$2&amp;"_"&amp;$C95,データシート2!$A$1:$SI$1,0),0)</f>
        <v>0</v>
      </c>
      <c r="R95" s="947">
        <f>VLOOKUP($D$3&amp;"_"&amp;R$3,データシート2!$A:$SI,MATCH($R$2&amp;"_"&amp;$C95,データシート2!$A$1:$SI$1,0),0)</f>
        <v>0</v>
      </c>
      <c r="S95" s="948">
        <f>VLOOKUP($D$3&amp;"_"&amp;S$3,データシート2!$A:$SI,MATCH($R$2&amp;"_"&amp;$C95,データシート2!$A$1:$SI$1,0),0)</f>
        <v>0</v>
      </c>
      <c r="T95" s="948">
        <f>VLOOKUP($D$3&amp;"_"&amp;T$3,データシート2!$A:$SI,MATCH($R$2&amp;"_"&amp;$C95,データシート2!$A$1:$SI$1,0),0)</f>
        <v>0</v>
      </c>
      <c r="U95" s="948">
        <f>VLOOKUP($D$3&amp;"_"&amp;U$3,データシート2!$A:$SI,MATCH($R$2&amp;"_"&amp;$C95,データシート2!$A$1:$SI$1,0),0)</f>
        <v>0</v>
      </c>
      <c r="V95" s="948">
        <f>VLOOKUP($D$3&amp;"_"&amp;V$3,データシート2!$A:$SI,MATCH($R$2&amp;"_"&amp;$C95,データシート2!$A$1:$SI$1,0),0)</f>
        <v>0</v>
      </c>
      <c r="W95" s="948">
        <f>VLOOKUP($D$3&amp;"_"&amp;W$3,データシート2!$A:$SI,MATCH($R$2&amp;"_"&amp;$C95,データシート2!$A$1:$SI$1,0),0)</f>
        <v>0</v>
      </c>
      <c r="X95" s="948">
        <f>VLOOKUP($D$3&amp;"_"&amp;X$3,データシート2!$A:$SI,MATCH($R$2&amp;"_"&amp;$C95,データシート2!$A$1:$SI$1,0),0)</f>
        <v>0</v>
      </c>
      <c r="Y95" s="948">
        <f>VLOOKUP($D$3&amp;"_"&amp;Y$3,データシート2!$A:$SI,MATCH($R$2&amp;"_"&amp;$C95,データシート2!$A$1:$SI$1,0),0)</f>
        <v>0</v>
      </c>
      <c r="Z95" s="948">
        <f>VLOOKUP($D$3&amp;"_"&amp;Z$3,データシート2!$A:$SI,MATCH($R$2&amp;"_"&amp;$C95,データシート2!$A$1:$SI$1,0),0)</f>
        <v>0</v>
      </c>
      <c r="AA95" s="948">
        <f>VLOOKUP($D$3&amp;"_"&amp;AA$3,データシート2!$A:$SI,MATCH($R$2&amp;"_"&amp;$C95,データシート2!$A$1:$SI$1,0),0)</f>
        <v>0</v>
      </c>
      <c r="AB95" s="949">
        <f>VLOOKUP($D$3&amp;"_"&amp;AB$3,データシート2!$A:$SI,MATCH($R$2&amp;"_"&amp;$C95,データシート2!$A$1:$SI$1,0),0)</f>
        <v>0</v>
      </c>
    </row>
    <row r="96" spans="2:28" s="756" customFormat="1" ht="16.5" customHeight="1">
      <c r="B96" s="757"/>
      <c r="C96" s="758">
        <v>67</v>
      </c>
      <c r="D96" s="759" t="s">
        <v>608</v>
      </c>
      <c r="E96" s="758"/>
      <c r="F96" s="760"/>
      <c r="G96" s="761">
        <f>VLOOKUP($D$3&amp;"_"&amp;G$3,データシート2!$A:$SI,MATCH($G$2&amp;"_"&amp;$C96,データシート2!$A$1:$SI$1,0),0)</f>
        <v>0</v>
      </c>
      <c r="H96" s="762">
        <f>VLOOKUP($D$3&amp;"_"&amp;H$3,データシート2!$A:$SI,MATCH($G$2&amp;"_"&amp;$C96,データシート2!$A$1:$SI$1,0),0)</f>
        <v>0</v>
      </c>
      <c r="I96" s="762">
        <f>VLOOKUP($D$3&amp;"_"&amp;I$3,データシート2!$A:$SI,MATCH($G$2&amp;"_"&amp;$C96,データシート2!$A$1:$SI$1,0),0)</f>
        <v>0</v>
      </c>
      <c r="J96" s="762">
        <f>VLOOKUP($D$3&amp;"_"&amp;J$3,データシート2!$A:$SI,MATCH($G$2&amp;"_"&amp;$C96,データシート2!$A$1:$SI$1,0),0)</f>
        <v>0</v>
      </c>
      <c r="K96" s="763">
        <f>VLOOKUP($D$3&amp;"_"&amp;K$3,データシート2!$A:$SI,MATCH($G$2&amp;"_"&amp;$C96,データシート2!$A$1:$SI$1,0),0)</f>
        <v>0</v>
      </c>
      <c r="L96" s="763">
        <f>VLOOKUP($D$3&amp;"_"&amp;L$3,データシート2!$A:$SI,MATCH($G$2&amp;"_"&amp;$C96,データシート2!$A$1:$SI$1,0),0)</f>
        <v>0</v>
      </c>
      <c r="M96" s="763">
        <f>VLOOKUP($D$3&amp;"_"&amp;M$3,データシート2!$A:$SI,MATCH($G$2&amp;"_"&amp;$C96,データシート2!$A$1:$SI$1,0),0)</f>
        <v>0</v>
      </c>
      <c r="N96" s="763">
        <f>VLOOKUP($D$3&amp;"_"&amp;N$3,データシート2!$A:$SI,MATCH($G$2&amp;"_"&amp;$C96,データシート2!$A$1:$SI$1,0),0)</f>
        <v>0</v>
      </c>
      <c r="O96" s="763">
        <f>VLOOKUP($D$3&amp;"_"&amp;O$3,データシート2!$A:$SI,MATCH($G$2&amp;"_"&amp;$C96,データシート2!$A$1:$SI$1,0),0)</f>
        <v>0</v>
      </c>
      <c r="P96" s="763">
        <f>VLOOKUP($D$3&amp;"_"&amp;P$3,データシート2!$A:$SI,MATCH($G$2&amp;"_"&amp;$C96,データシート2!$A$1:$SI$1,0),0)</f>
        <v>0</v>
      </c>
      <c r="Q96" s="764">
        <f>VLOOKUP($D$3&amp;"_"&amp;Q$3,データシート2!$A:$SI,MATCH($G$2&amp;"_"&amp;$C96,データシート2!$A$1:$SI$1,0),0)</f>
        <v>0</v>
      </c>
      <c r="R96" s="940">
        <f>VLOOKUP($D$3&amp;"_"&amp;R$3,データシート2!$A:$SI,MATCH($R$2&amp;"_"&amp;$C96,データシート2!$A$1:$SI$1,0),0)</f>
        <v>0</v>
      </c>
      <c r="S96" s="941">
        <f>VLOOKUP($D$3&amp;"_"&amp;S$3,データシート2!$A:$SI,MATCH($R$2&amp;"_"&amp;$C96,データシート2!$A$1:$SI$1,0),0)</f>
        <v>0</v>
      </c>
      <c r="T96" s="941">
        <f>VLOOKUP($D$3&amp;"_"&amp;T$3,データシート2!$A:$SI,MATCH($R$2&amp;"_"&amp;$C96,データシート2!$A$1:$SI$1,0),0)</f>
        <v>0</v>
      </c>
      <c r="U96" s="941">
        <f>VLOOKUP($D$3&amp;"_"&amp;U$3,データシート2!$A:$SI,MATCH($R$2&amp;"_"&amp;$C96,データシート2!$A$1:$SI$1,0),0)</f>
        <v>0</v>
      </c>
      <c r="V96" s="941">
        <f>VLOOKUP($D$3&amp;"_"&amp;V$3,データシート2!$A:$SI,MATCH($R$2&amp;"_"&amp;$C96,データシート2!$A$1:$SI$1,0),0)</f>
        <v>0</v>
      </c>
      <c r="W96" s="941">
        <f>VLOOKUP($D$3&amp;"_"&amp;W$3,データシート2!$A:$SI,MATCH($R$2&amp;"_"&amp;$C96,データシート2!$A$1:$SI$1,0),0)</f>
        <v>0</v>
      </c>
      <c r="X96" s="941">
        <f>VLOOKUP($D$3&amp;"_"&amp;X$3,データシート2!$A:$SI,MATCH($R$2&amp;"_"&amp;$C96,データシート2!$A$1:$SI$1,0),0)</f>
        <v>0</v>
      </c>
      <c r="Y96" s="941">
        <f>VLOOKUP($D$3&amp;"_"&amp;Y$3,データシート2!$A:$SI,MATCH($R$2&amp;"_"&amp;$C96,データシート2!$A$1:$SI$1,0),0)</f>
        <v>0</v>
      </c>
      <c r="Z96" s="941">
        <f>VLOOKUP($D$3&amp;"_"&amp;Z$3,データシート2!$A:$SI,MATCH($R$2&amp;"_"&amp;$C96,データシート2!$A$1:$SI$1,0),0)</f>
        <v>0</v>
      </c>
      <c r="AA96" s="941">
        <f>VLOOKUP($D$3&amp;"_"&amp;AA$3,データシート2!$A:$SI,MATCH($R$2&amp;"_"&amp;$C96,データシート2!$A$1:$SI$1,0),0)</f>
        <v>0</v>
      </c>
      <c r="AB96" s="942">
        <f>VLOOKUP($D$3&amp;"_"&amp;AB$3,データシート2!$A:$SI,MATCH($R$2&amp;"_"&amp;$C96,データシート2!$A$1:$SI$1,0),0)</f>
        <v>0</v>
      </c>
    </row>
    <row r="97" spans="2:28" s="22" customFormat="1" ht="20.45" customHeight="1">
      <c r="B97" s="740" t="s">
        <v>609</v>
      </c>
      <c r="C97" s="741" t="s">
        <v>610</v>
      </c>
      <c r="D97" s="742"/>
      <c r="E97" s="743"/>
      <c r="F97" s="742"/>
      <c r="G97" s="744">
        <f>VLOOKUP($D$3&amp;"_"&amp;G$3,データシート2!$A:$SI,MATCH($G$2&amp;"_"&amp;$B97,データシート2!$A$1:$SI$1,0),0)</f>
        <v>2</v>
      </c>
      <c r="H97" s="745">
        <f>VLOOKUP($D$3&amp;"_"&amp;H$3,データシート2!$A:$SI,MATCH($G$2&amp;"_"&amp;$B97,データシート2!$A$1:$SI$1,0),0)</f>
        <v>2</v>
      </c>
      <c r="I97" s="745">
        <f>VLOOKUP($D$3&amp;"_"&amp;I$3,データシート2!$A:$SI,MATCH($G$2&amp;"_"&amp;$B97,データシート2!$A$1:$SI$1,0),0)</f>
        <v>2</v>
      </c>
      <c r="J97" s="745">
        <f>VLOOKUP($D$3&amp;"_"&amp;J$3,データシート2!$A:$SI,MATCH($G$2&amp;"_"&amp;$B97,データシート2!$A$1:$SI$1,0),0)</f>
        <v>2</v>
      </c>
      <c r="K97" s="746">
        <f>VLOOKUP($D$3&amp;"_"&amp;K$3,データシート2!$A:$SI,MATCH($G$2&amp;"_"&amp;$B97,データシート2!$A$1:$SI$1,0),0)</f>
        <v>2</v>
      </c>
      <c r="L97" s="746">
        <f>VLOOKUP($D$3&amp;"_"&amp;L$3,データシート2!$A:$SI,MATCH($G$2&amp;"_"&amp;$B97,データシート2!$A$1:$SI$1,0),0)</f>
        <v>2</v>
      </c>
      <c r="M97" s="746">
        <f>VLOOKUP($D$3&amp;"_"&amp;M$3,データシート2!$A:$SI,MATCH($G$2&amp;"_"&amp;$B97,データシート2!$A$1:$SI$1,0),0)</f>
        <v>2</v>
      </c>
      <c r="N97" s="746">
        <f>VLOOKUP($D$3&amp;"_"&amp;N$3,データシート2!$A:$SI,MATCH($G$2&amp;"_"&amp;$B97,データシート2!$A$1:$SI$1,0),0)</f>
        <v>2</v>
      </c>
      <c r="O97" s="746">
        <f>VLOOKUP($D$3&amp;"_"&amp;O$3,データシート2!$A:$SI,MATCH($G$2&amp;"_"&amp;$B97,データシート2!$A$1:$SI$1,0),0)</f>
        <v>2</v>
      </c>
      <c r="P97" s="746">
        <f>VLOOKUP($D$3&amp;"_"&amp;P$3,データシート2!$A:$SI,MATCH($G$2&amp;"_"&amp;$B97,データシート2!$A$1:$SI$1,0),0)</f>
        <v>2</v>
      </c>
      <c r="Q97" s="747">
        <f>VLOOKUP($D$3&amp;"_"&amp;Q$3,データシート2!$A:$SI,MATCH($G$2&amp;"_"&amp;$B97,データシート2!$A$1:$SI$1,0),0)</f>
        <v>2</v>
      </c>
      <c r="R97" s="934">
        <f>VLOOKUP($D$3&amp;"_"&amp;R$3,データシート2!$A:$SI,MATCH($R$2&amp;"_"&amp;$B97,データシート2!$A$1:$SI$1,0),0)</f>
        <v>7.5010000000000003</v>
      </c>
      <c r="S97" s="935">
        <f>VLOOKUP($D$3&amp;"_"&amp;S$3,データシート2!$A:$SI,MATCH($R$2&amp;"_"&amp;$B97,データシート2!$A$1:$SI$1,0),0)</f>
        <v>8.6950000000000003</v>
      </c>
      <c r="T97" s="935">
        <f>VLOOKUP($D$3&amp;"_"&amp;T$3,データシート2!$A:$SI,MATCH($R$2&amp;"_"&amp;$B97,データシート2!$A$1:$SI$1,0),0)</f>
        <v>9.6359999999999992</v>
      </c>
      <c r="U97" s="935">
        <f>VLOOKUP($D$3&amp;"_"&amp;U$3,データシート2!$A:$SI,MATCH($R$2&amp;"_"&amp;$B97,データシート2!$A$1:$SI$1,0),0)</f>
        <v>9.1690000000000005</v>
      </c>
      <c r="V97" s="935">
        <f>VLOOKUP($D$3&amp;"_"&amp;V$3,データシート2!$A:$SI,MATCH($R$2&amp;"_"&amp;$B97,データシート2!$A$1:$SI$1,0),0)</f>
        <v>9.3019999999999996</v>
      </c>
      <c r="W97" s="935">
        <f>VLOOKUP($D$3&amp;"_"&amp;W$3,データシート2!$A:$SI,MATCH($R$2&amp;"_"&amp;$B97,データシート2!$A$1:$SI$1,0),0)</f>
        <v>8.9420000000000002</v>
      </c>
      <c r="X97" s="935">
        <f>VLOOKUP($D$3&amp;"_"&amp;X$3,データシート2!$A:$SI,MATCH($R$2&amp;"_"&amp;$B97,データシート2!$A$1:$SI$1,0),0)</f>
        <v>8.52</v>
      </c>
      <c r="Y97" s="935">
        <f>VLOOKUP($D$3&amp;"_"&amp;Y$3,データシート2!$A:$SI,MATCH($R$2&amp;"_"&amp;$B97,データシート2!$A$1:$SI$1,0),0)</f>
        <v>8.7919999999999998</v>
      </c>
      <c r="Z97" s="935">
        <f>VLOOKUP($D$3&amp;"_"&amp;Z$3,データシート2!$A:$SI,MATCH($R$2&amp;"_"&amp;$B97,データシート2!$A$1:$SI$1,0),0)</f>
        <v>7.9870000000000001</v>
      </c>
      <c r="AA97" s="935">
        <f>VLOOKUP($D$3&amp;"_"&amp;AA$3,データシート2!$A:$SI,MATCH($R$2&amp;"_"&amp;$B97,データシート2!$A$1:$SI$1,0),0)</f>
        <v>5.6980000000000004</v>
      </c>
      <c r="AB97" s="936">
        <f>VLOOKUP($D$3&amp;"_"&amp;AB$3,データシート2!$A:$SI,MATCH($R$2&amp;"_"&amp;$B97,データシート2!$A$1:$SI$1,0),0)</f>
        <v>6.3609999999999998</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2</v>
      </c>
      <c r="H99" s="777">
        <f>VLOOKUP($D$3&amp;"_"&amp;H$3,データシート2!$A:$SI,MATCH($G$2&amp;"_"&amp;$C99,データシート2!$A$1:$SI$1,0),0)</f>
        <v>2</v>
      </c>
      <c r="I99" s="777">
        <f>VLOOKUP($D$3&amp;"_"&amp;I$3,データシート2!$A:$SI,MATCH($G$2&amp;"_"&amp;$C99,データシート2!$A$1:$SI$1,0),0)</f>
        <v>2</v>
      </c>
      <c r="J99" s="777">
        <f>VLOOKUP($D$3&amp;"_"&amp;J$3,データシート2!$A:$SI,MATCH($G$2&amp;"_"&amp;$C99,データシート2!$A$1:$SI$1,0),0)</f>
        <v>2</v>
      </c>
      <c r="K99" s="778">
        <f>VLOOKUP($D$3&amp;"_"&amp;K$3,データシート2!$A:$SI,MATCH($G$2&amp;"_"&amp;$C99,データシート2!$A$1:$SI$1,0),0)</f>
        <v>2</v>
      </c>
      <c r="L99" s="778">
        <f>VLOOKUP($D$3&amp;"_"&amp;L$3,データシート2!$A:$SI,MATCH($G$2&amp;"_"&amp;$C99,データシート2!$A$1:$SI$1,0),0)</f>
        <v>2</v>
      </c>
      <c r="M99" s="778">
        <f>VLOOKUP($D$3&amp;"_"&amp;M$3,データシート2!$A:$SI,MATCH($G$2&amp;"_"&amp;$C99,データシート2!$A$1:$SI$1,0),0)</f>
        <v>2</v>
      </c>
      <c r="N99" s="778">
        <f>VLOOKUP($D$3&amp;"_"&amp;N$3,データシート2!$A:$SI,MATCH($G$2&amp;"_"&amp;$C99,データシート2!$A$1:$SI$1,0),0)</f>
        <v>2</v>
      </c>
      <c r="O99" s="778">
        <f>VLOOKUP($D$3&amp;"_"&amp;O$3,データシート2!$A:$SI,MATCH($G$2&amp;"_"&amp;$C99,データシート2!$A$1:$SI$1,0),0)</f>
        <v>2</v>
      </c>
      <c r="P99" s="778">
        <f>VLOOKUP($D$3&amp;"_"&amp;P$3,データシート2!$A:$SI,MATCH($G$2&amp;"_"&amp;$C99,データシート2!$A$1:$SI$1,0),0)</f>
        <v>2</v>
      </c>
      <c r="Q99" s="779">
        <f>VLOOKUP($D$3&amp;"_"&amp;Q$3,データシート2!$A:$SI,MATCH($G$2&amp;"_"&amp;$C99,データシート2!$A$1:$SI$1,0),0)</f>
        <v>2</v>
      </c>
      <c r="R99" s="947">
        <f>VLOOKUP($D$3&amp;"_"&amp;R$3,データシート2!$A:$SI,MATCH($R$2&amp;"_"&amp;$C99,データシート2!$A$1:$SI$1,0),0)</f>
        <v>7.5010000000000003</v>
      </c>
      <c r="S99" s="948">
        <f>VLOOKUP($D$3&amp;"_"&amp;S$3,データシート2!$A:$SI,MATCH($R$2&amp;"_"&amp;$C99,データシート2!$A$1:$SI$1,0),0)</f>
        <v>8.6950000000000003</v>
      </c>
      <c r="T99" s="948">
        <f>VLOOKUP($D$3&amp;"_"&amp;T$3,データシート2!$A:$SI,MATCH($R$2&amp;"_"&amp;$C99,データシート2!$A$1:$SI$1,0),0)</f>
        <v>9.6359999999999992</v>
      </c>
      <c r="U99" s="948">
        <f>VLOOKUP($D$3&amp;"_"&amp;U$3,データシート2!$A:$SI,MATCH($R$2&amp;"_"&amp;$C99,データシート2!$A$1:$SI$1,0),0)</f>
        <v>9.1690000000000005</v>
      </c>
      <c r="V99" s="948">
        <f>VLOOKUP($D$3&amp;"_"&amp;V$3,データシート2!$A:$SI,MATCH($R$2&amp;"_"&amp;$C99,データシート2!$A$1:$SI$1,0),0)</f>
        <v>9.3019999999999996</v>
      </c>
      <c r="W99" s="948">
        <f>VLOOKUP($D$3&amp;"_"&amp;W$3,データシート2!$A:$SI,MATCH($R$2&amp;"_"&amp;$C99,データシート2!$A$1:$SI$1,0),0)</f>
        <v>8.9420000000000002</v>
      </c>
      <c r="X99" s="948">
        <f>VLOOKUP($D$3&amp;"_"&amp;X$3,データシート2!$A:$SI,MATCH($R$2&amp;"_"&amp;$C99,データシート2!$A$1:$SI$1,0),0)</f>
        <v>8.52</v>
      </c>
      <c r="Y99" s="948">
        <f>VLOOKUP($D$3&amp;"_"&amp;Y$3,データシート2!$A:$SI,MATCH($R$2&amp;"_"&amp;$C99,データシート2!$A$1:$SI$1,0),0)</f>
        <v>8.7919999999999998</v>
      </c>
      <c r="Z99" s="948">
        <f>VLOOKUP($D$3&amp;"_"&amp;Z$3,データシート2!$A:$SI,MATCH($R$2&amp;"_"&amp;$C99,データシート2!$A$1:$SI$1,0),0)</f>
        <v>7.9870000000000001</v>
      </c>
      <c r="AA99" s="948">
        <f>VLOOKUP($D$3&amp;"_"&amp;AA$3,データシート2!$A:$SI,MATCH($R$2&amp;"_"&amp;$C99,データシート2!$A$1:$SI$1,0),0)</f>
        <v>5.6980000000000004</v>
      </c>
      <c r="AB99" s="949">
        <f>VLOOKUP($D$3&amp;"_"&amp;AB$3,データシート2!$A:$SI,MATCH($R$2&amp;"_"&amp;$C99,データシート2!$A$1:$SI$1,0),0)</f>
        <v>6.3609999999999998</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0</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0</v>
      </c>
      <c r="O100" s="763">
        <f>VLOOKUP($D$3&amp;"_"&amp;O$3,データシート2!$A:$SI,MATCH($G$2&amp;"_"&amp;$C100,データシート2!$A$1:$SI$1,0),0)</f>
        <v>0</v>
      </c>
      <c r="P100" s="763">
        <f>VLOOKUP($D$3&amp;"_"&amp;P$3,データシート2!$A:$SI,MATCH($G$2&amp;"_"&amp;$C100,データシート2!$A$1:$SI$1,0),0)</f>
        <v>0</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0</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0</v>
      </c>
      <c r="Z100" s="941">
        <f>VLOOKUP($D$3&amp;"_"&amp;Z$3,データシート2!$A:$SI,MATCH($R$2&amp;"_"&amp;$C100,データシート2!$A$1:$SI$1,0),0)</f>
        <v>0</v>
      </c>
      <c r="AA100" s="941">
        <f>VLOOKUP($D$3&amp;"_"&amp;AA$3,データシート2!$A:$SI,MATCH($R$2&amp;"_"&amp;$C100,データシート2!$A$1:$SI$1,0),0)</f>
        <v>0</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1</v>
      </c>
      <c r="H101" s="745">
        <f>VLOOKUP($D$3&amp;"_"&amp;H$3,データシート2!$A:$SI,MATCH($G$2&amp;"_"&amp;$B101,データシート2!$A$1:$SI$1,0),0)</f>
        <v>0</v>
      </c>
      <c r="I101" s="745">
        <f>VLOOKUP($D$3&amp;"_"&amp;I$3,データシート2!$A:$SI,MATCH($G$2&amp;"_"&amp;$B101,データシート2!$A$1:$SI$1,0),0)</f>
        <v>0</v>
      </c>
      <c r="J101" s="745">
        <f>VLOOKUP($D$3&amp;"_"&amp;J$3,データシート2!$A:$SI,MATCH($G$2&amp;"_"&amp;$B101,データシート2!$A$1:$SI$1,0),0)</f>
        <v>0</v>
      </c>
      <c r="K101" s="746">
        <f>VLOOKUP($D$3&amp;"_"&amp;K$3,データシート2!$A:$SI,MATCH($G$2&amp;"_"&amp;$B101,データシート2!$A$1:$SI$1,0),0)</f>
        <v>0</v>
      </c>
      <c r="L101" s="746">
        <f>VLOOKUP($D$3&amp;"_"&amp;L$3,データシート2!$A:$SI,MATCH($G$2&amp;"_"&amp;$B101,データシート2!$A$1:$SI$1,0),0)</f>
        <v>0</v>
      </c>
      <c r="M101" s="746">
        <f>VLOOKUP($D$3&amp;"_"&amp;M$3,データシート2!$A:$SI,MATCH($G$2&amp;"_"&amp;$B101,データシート2!$A$1:$SI$1,0),0)</f>
        <v>0</v>
      </c>
      <c r="N101" s="746">
        <f>VLOOKUP($D$3&amp;"_"&amp;N$3,データシート2!$A:$SI,MATCH($G$2&amp;"_"&amp;$B101,データシート2!$A$1:$SI$1,0),0)</f>
        <v>0</v>
      </c>
      <c r="O101" s="746">
        <f>VLOOKUP($D$3&amp;"_"&amp;O$3,データシート2!$A:$SI,MATCH($G$2&amp;"_"&amp;$B101,データシート2!$A$1:$SI$1,0),0)</f>
        <v>0</v>
      </c>
      <c r="P101" s="746">
        <f>VLOOKUP($D$3&amp;"_"&amp;P$3,データシート2!$A:$SI,MATCH($G$2&amp;"_"&amp;$B101,データシート2!$A$1:$SI$1,0),0)</f>
        <v>0</v>
      </c>
      <c r="Q101" s="747">
        <f>VLOOKUP($D$3&amp;"_"&amp;Q$3,データシート2!$A:$SI,MATCH($G$2&amp;"_"&amp;$B101,データシート2!$A$1:$SI$1,0),0)</f>
        <v>0</v>
      </c>
      <c r="R101" s="934">
        <f>VLOOKUP($D$3&amp;"_"&amp;R$3,データシート2!$A:$SI,MATCH($R$2&amp;"_"&amp;$B101,データシート2!$A$1:$SI$1,0),0)</f>
        <v>739.50400000000002</v>
      </c>
      <c r="S101" s="935">
        <f>VLOOKUP($D$3&amp;"_"&amp;S$3,データシート2!$A:$SI,MATCH($R$2&amp;"_"&amp;$B101,データシート2!$A$1:$SI$1,0),0)</f>
        <v>0</v>
      </c>
      <c r="T101" s="935">
        <f>VLOOKUP($D$3&amp;"_"&amp;T$3,データシート2!$A:$SI,MATCH($R$2&amp;"_"&amp;$B101,データシート2!$A$1:$SI$1,0),0)</f>
        <v>0</v>
      </c>
      <c r="U101" s="935">
        <f>VLOOKUP($D$3&amp;"_"&amp;U$3,データシート2!$A:$SI,MATCH($R$2&amp;"_"&amp;$B101,データシート2!$A$1:$SI$1,0),0)</f>
        <v>0</v>
      </c>
      <c r="V101" s="935">
        <f>VLOOKUP($D$3&amp;"_"&amp;V$3,データシート2!$A:$SI,MATCH($R$2&amp;"_"&amp;$B101,データシート2!$A$1:$SI$1,0),0)</f>
        <v>0</v>
      </c>
      <c r="W101" s="935">
        <f>VLOOKUP($D$3&amp;"_"&amp;W$3,データシート2!$A:$SI,MATCH($R$2&amp;"_"&amp;$B101,データシート2!$A$1:$SI$1,0),0)</f>
        <v>0</v>
      </c>
      <c r="X101" s="935">
        <f>VLOOKUP($D$3&amp;"_"&amp;X$3,データシート2!$A:$SI,MATCH($R$2&amp;"_"&amp;$B101,データシート2!$A$1:$SI$1,0),0)</f>
        <v>0</v>
      </c>
      <c r="Y101" s="935">
        <f>VLOOKUP($D$3&amp;"_"&amp;Y$3,データシート2!$A:$SI,MATCH($R$2&amp;"_"&amp;$B101,データシート2!$A$1:$SI$1,0),0)</f>
        <v>0</v>
      </c>
      <c r="Z101" s="935">
        <f>VLOOKUP($D$3&amp;"_"&amp;Z$3,データシート2!$A:$SI,MATCH($R$2&amp;"_"&amp;$B101,データシート2!$A$1:$SI$1,0),0)</f>
        <v>0</v>
      </c>
      <c r="AA101" s="935">
        <f>VLOOKUP($D$3&amp;"_"&amp;AA$3,データシート2!$A:$SI,MATCH($R$2&amp;"_"&amp;$B101,データシート2!$A$1:$SI$1,0),0)</f>
        <v>0</v>
      </c>
      <c r="AB101" s="936">
        <f>VLOOKUP($D$3&amp;"_"&amp;AB$3,データシート2!$A:$SI,MATCH($R$2&amp;"_"&amp;$B101,データシート2!$A$1:$SI$1,0),0)</f>
        <v>0</v>
      </c>
    </row>
    <row r="102" spans="2:28" s="756" customFormat="1" ht="16.5" customHeight="1">
      <c r="B102" s="748"/>
      <c r="C102" s="749">
        <v>71</v>
      </c>
      <c r="D102" s="750" t="s">
        <v>616</v>
      </c>
      <c r="E102" s="749"/>
      <c r="F102" s="751"/>
      <c r="G102" s="765">
        <f>VLOOKUP($D$3&amp;"_"&amp;G$3,データシート2!$A:$SI,MATCH($G$2&amp;"_"&amp;$C102,データシート2!$A$1:$SI$1,0),0)</f>
        <v>1</v>
      </c>
      <c r="H102" s="753">
        <f>VLOOKUP($D$3&amp;"_"&amp;H$3,データシート2!$A:$SI,MATCH($G$2&amp;"_"&amp;$C102,データシート2!$A$1:$SI$1,0),0)</f>
        <v>0</v>
      </c>
      <c r="I102" s="753">
        <f>VLOOKUP($D$3&amp;"_"&amp;I$3,データシート2!$A:$SI,MATCH($G$2&amp;"_"&amp;$C102,データシート2!$A$1:$SI$1,0),0)</f>
        <v>0</v>
      </c>
      <c r="J102" s="753">
        <f>VLOOKUP($D$3&amp;"_"&amp;J$3,データシート2!$A:$SI,MATCH($G$2&amp;"_"&amp;$C102,データシート2!$A$1:$SI$1,0),0)</f>
        <v>0</v>
      </c>
      <c r="K102" s="754">
        <f>VLOOKUP($D$3&amp;"_"&amp;K$3,データシート2!$A:$SI,MATCH($G$2&amp;"_"&amp;$C102,データシート2!$A$1:$SI$1,0),0)</f>
        <v>0</v>
      </c>
      <c r="L102" s="754">
        <f>VLOOKUP($D$3&amp;"_"&amp;L$3,データシート2!$A:$SI,MATCH($G$2&amp;"_"&amp;$C102,データシート2!$A$1:$SI$1,0),0)</f>
        <v>0</v>
      </c>
      <c r="M102" s="754">
        <f>VLOOKUP($D$3&amp;"_"&amp;M$3,データシート2!$A:$SI,MATCH($G$2&amp;"_"&amp;$C102,データシート2!$A$1:$SI$1,0),0)</f>
        <v>0</v>
      </c>
      <c r="N102" s="754">
        <f>VLOOKUP($D$3&amp;"_"&amp;N$3,データシート2!$A:$SI,MATCH($G$2&amp;"_"&amp;$C102,データシート2!$A$1:$SI$1,0),0)</f>
        <v>0</v>
      </c>
      <c r="O102" s="754">
        <f>VLOOKUP($D$3&amp;"_"&amp;O$3,データシート2!$A:$SI,MATCH($G$2&amp;"_"&amp;$C102,データシート2!$A$1:$SI$1,0),0)</f>
        <v>0</v>
      </c>
      <c r="P102" s="754">
        <f>VLOOKUP($D$3&amp;"_"&amp;P$3,データシート2!$A:$SI,MATCH($G$2&amp;"_"&amp;$C102,データシート2!$A$1:$SI$1,0),0)</f>
        <v>0</v>
      </c>
      <c r="Q102" s="755">
        <f>VLOOKUP($D$3&amp;"_"&amp;Q$3,データシート2!$A:$SI,MATCH($G$2&amp;"_"&amp;$C102,データシート2!$A$1:$SI$1,0),0)</f>
        <v>0</v>
      </c>
      <c r="R102" s="943">
        <f>VLOOKUP($D$3&amp;"_"&amp;R$3,データシート2!$A:$SI,MATCH($R$2&amp;"_"&amp;$C102,データシート2!$A$1:$SI$1,0),0)</f>
        <v>739.50400000000002</v>
      </c>
      <c r="S102" s="938">
        <f>VLOOKUP($D$3&amp;"_"&amp;S$3,データシート2!$A:$SI,MATCH($R$2&amp;"_"&amp;$C102,データシート2!$A$1:$SI$1,0),0)</f>
        <v>0</v>
      </c>
      <c r="T102" s="938">
        <f>VLOOKUP($D$3&amp;"_"&amp;T$3,データシート2!$A:$SI,MATCH($R$2&amp;"_"&amp;$C102,データシート2!$A$1:$SI$1,0),0)</f>
        <v>0</v>
      </c>
      <c r="U102" s="938">
        <f>VLOOKUP($D$3&amp;"_"&amp;U$3,データシート2!$A:$SI,MATCH($R$2&amp;"_"&amp;$C102,データシート2!$A$1:$SI$1,0),0)</f>
        <v>0</v>
      </c>
      <c r="V102" s="938">
        <f>VLOOKUP($D$3&amp;"_"&amp;V$3,データシート2!$A:$SI,MATCH($R$2&amp;"_"&amp;$C102,データシート2!$A$1:$SI$1,0),0)</f>
        <v>0</v>
      </c>
      <c r="W102" s="938">
        <f>VLOOKUP($D$3&amp;"_"&amp;W$3,データシート2!$A:$SI,MATCH($R$2&amp;"_"&amp;$C102,データシート2!$A$1:$SI$1,0),0)</f>
        <v>0</v>
      </c>
      <c r="X102" s="938">
        <f>VLOOKUP($D$3&amp;"_"&amp;X$3,データシート2!$A:$SI,MATCH($R$2&amp;"_"&amp;$C102,データシート2!$A$1:$SI$1,0),0)</f>
        <v>0</v>
      </c>
      <c r="Y102" s="938">
        <f>VLOOKUP($D$3&amp;"_"&amp;Y$3,データシート2!$A:$SI,MATCH($R$2&amp;"_"&amp;$C102,データシート2!$A$1:$SI$1,0),0)</f>
        <v>0</v>
      </c>
      <c r="Z102" s="938">
        <f>VLOOKUP($D$3&amp;"_"&amp;Z$3,データシート2!$A:$SI,MATCH($R$2&amp;"_"&amp;$C102,データシート2!$A$1:$SI$1,0),0)</f>
        <v>0</v>
      </c>
      <c r="AA102" s="938">
        <f>VLOOKUP($D$3&amp;"_"&amp;AA$3,データシート2!$A:$SI,MATCH($R$2&amp;"_"&amp;$C102,データシート2!$A$1:$SI$1,0),0)</f>
        <v>0</v>
      </c>
      <c r="AB102" s="939">
        <f>VLOOKUP($D$3&amp;"_"&amp;AB$3,データシート2!$A:$SI,MATCH($R$2&amp;"_"&amp;$C102,データシート2!$A$1:$SI$1,0),0)</f>
        <v>0</v>
      </c>
    </row>
    <row r="103" spans="2:28" s="756" customFormat="1" ht="16.5" customHeight="1">
      <c r="B103" s="748"/>
      <c r="C103" s="773">
        <v>72</v>
      </c>
      <c r="D103" s="774" t="s">
        <v>617</v>
      </c>
      <c r="E103" s="773"/>
      <c r="F103" s="775"/>
      <c r="G103" s="776">
        <f>VLOOKUP($D$3&amp;"_"&amp;G$3,データシート2!$A:$SI,MATCH($G$2&amp;"_"&amp;$C103,データシート2!$A$1:$SI$1,0),0)</f>
        <v>0</v>
      </c>
      <c r="H103" s="777">
        <f>VLOOKUP($D$3&amp;"_"&amp;H$3,データシート2!$A:$SI,MATCH($G$2&amp;"_"&amp;$C103,データシート2!$A$1:$SI$1,0),0)</f>
        <v>0</v>
      </c>
      <c r="I103" s="777">
        <f>VLOOKUP($D$3&amp;"_"&amp;I$3,データシート2!$A:$SI,MATCH($G$2&amp;"_"&amp;$C103,データシート2!$A$1:$SI$1,0),0)</f>
        <v>0</v>
      </c>
      <c r="J103" s="777">
        <f>VLOOKUP($D$3&amp;"_"&amp;J$3,データシート2!$A:$SI,MATCH($G$2&amp;"_"&amp;$C103,データシート2!$A$1:$SI$1,0),0)</f>
        <v>0</v>
      </c>
      <c r="K103" s="778">
        <f>VLOOKUP($D$3&amp;"_"&amp;K$3,データシート2!$A:$SI,MATCH($G$2&amp;"_"&amp;$C103,データシート2!$A$1:$SI$1,0),0)</f>
        <v>0</v>
      </c>
      <c r="L103" s="778">
        <f>VLOOKUP($D$3&amp;"_"&amp;L$3,データシート2!$A:$SI,MATCH($G$2&amp;"_"&amp;$C103,データシート2!$A$1:$SI$1,0),0)</f>
        <v>0</v>
      </c>
      <c r="M103" s="778">
        <f>VLOOKUP($D$3&amp;"_"&amp;M$3,データシート2!$A:$SI,MATCH($G$2&amp;"_"&amp;$C103,データシート2!$A$1:$SI$1,0),0)</f>
        <v>0</v>
      </c>
      <c r="N103" s="778">
        <f>VLOOKUP($D$3&amp;"_"&amp;N$3,データシート2!$A:$SI,MATCH($G$2&amp;"_"&amp;$C103,データシート2!$A$1:$SI$1,0),0)</f>
        <v>0</v>
      </c>
      <c r="O103" s="778">
        <f>VLOOKUP($D$3&amp;"_"&amp;O$3,データシート2!$A:$SI,MATCH($G$2&amp;"_"&amp;$C103,データシート2!$A$1:$SI$1,0),0)</f>
        <v>0</v>
      </c>
      <c r="P103" s="778">
        <f>VLOOKUP($D$3&amp;"_"&amp;P$3,データシート2!$A:$SI,MATCH($G$2&amp;"_"&amp;$C103,データシート2!$A$1:$SI$1,0),0)</f>
        <v>0</v>
      </c>
      <c r="Q103" s="779">
        <f>VLOOKUP($D$3&amp;"_"&amp;Q$3,データシート2!$A:$SI,MATCH($G$2&amp;"_"&amp;$C103,データシート2!$A$1:$SI$1,0),0)</f>
        <v>0</v>
      </c>
      <c r="R103" s="947">
        <f>VLOOKUP($D$3&amp;"_"&amp;R$3,データシート2!$A:$SI,MATCH($R$2&amp;"_"&amp;$C103,データシート2!$A$1:$SI$1,0),0)</f>
        <v>0</v>
      </c>
      <c r="S103" s="948">
        <f>VLOOKUP($D$3&amp;"_"&amp;S$3,データシート2!$A:$SI,MATCH($R$2&amp;"_"&amp;$C103,データシート2!$A$1:$SI$1,0),0)</f>
        <v>0</v>
      </c>
      <c r="T103" s="948">
        <f>VLOOKUP($D$3&amp;"_"&amp;T$3,データシート2!$A:$SI,MATCH($R$2&amp;"_"&amp;$C103,データシート2!$A$1:$SI$1,0),0)</f>
        <v>0</v>
      </c>
      <c r="U103" s="948">
        <f>VLOOKUP($D$3&amp;"_"&amp;U$3,データシート2!$A:$SI,MATCH($R$2&amp;"_"&amp;$C103,データシート2!$A$1:$SI$1,0),0)</f>
        <v>0</v>
      </c>
      <c r="V103" s="948">
        <f>VLOOKUP($D$3&amp;"_"&amp;V$3,データシート2!$A:$SI,MATCH($R$2&amp;"_"&amp;$C103,データシート2!$A$1:$SI$1,0),0)</f>
        <v>0</v>
      </c>
      <c r="W103" s="948">
        <f>VLOOKUP($D$3&amp;"_"&amp;W$3,データシート2!$A:$SI,MATCH($R$2&amp;"_"&amp;$C103,データシート2!$A$1:$SI$1,0),0)</f>
        <v>0</v>
      </c>
      <c r="X103" s="948">
        <f>VLOOKUP($D$3&amp;"_"&amp;X$3,データシート2!$A:$SI,MATCH($R$2&amp;"_"&amp;$C103,データシート2!$A$1:$SI$1,0),0)</f>
        <v>0</v>
      </c>
      <c r="Y103" s="948">
        <f>VLOOKUP($D$3&amp;"_"&amp;Y$3,データシート2!$A:$SI,MATCH($R$2&amp;"_"&amp;$C103,データシート2!$A$1:$SI$1,0),0)</f>
        <v>0</v>
      </c>
      <c r="Z103" s="948">
        <f>VLOOKUP($D$3&amp;"_"&amp;Z$3,データシート2!$A:$SI,MATCH($R$2&amp;"_"&amp;$C103,データシート2!$A$1:$SI$1,0),0)</f>
        <v>0</v>
      </c>
      <c r="AA103" s="948">
        <f>VLOOKUP($D$3&amp;"_"&amp;AA$3,データシート2!$A:$SI,MATCH($R$2&amp;"_"&amp;$C103,データシート2!$A$1:$SI$1,0),0)</f>
        <v>0</v>
      </c>
      <c r="AB103" s="949">
        <f>VLOOKUP($D$3&amp;"_"&amp;AB$3,データシート2!$A:$SI,MATCH($R$2&amp;"_"&amp;$C103,データシート2!$A$1:$SI$1,0),0)</f>
        <v>0</v>
      </c>
    </row>
    <row r="104" spans="2:28" s="756" customFormat="1" ht="16.5" customHeight="1">
      <c r="B104" s="748"/>
      <c r="C104" s="773">
        <v>73</v>
      </c>
      <c r="D104" s="774" t="s">
        <v>618</v>
      </c>
      <c r="E104" s="773"/>
      <c r="F104" s="775"/>
      <c r="G104" s="776">
        <f>VLOOKUP($D$3&amp;"_"&amp;G$3,データシート2!$A:$SI,MATCH($G$2&amp;"_"&amp;$C104,データシート2!$A$1:$SI$1,0),0)</f>
        <v>0</v>
      </c>
      <c r="H104" s="777">
        <f>VLOOKUP($D$3&amp;"_"&amp;H$3,データシート2!$A:$SI,MATCH($G$2&amp;"_"&amp;$C104,データシート2!$A$1:$SI$1,0),0)</f>
        <v>0</v>
      </c>
      <c r="I104" s="777">
        <f>VLOOKUP($D$3&amp;"_"&amp;I$3,データシート2!$A:$SI,MATCH($G$2&amp;"_"&amp;$C104,データシート2!$A$1:$SI$1,0),0)</f>
        <v>0</v>
      </c>
      <c r="J104" s="777">
        <f>VLOOKUP($D$3&amp;"_"&amp;J$3,データシート2!$A:$SI,MATCH($G$2&amp;"_"&amp;$C104,データシート2!$A$1:$SI$1,0),0)</f>
        <v>0</v>
      </c>
      <c r="K104" s="778">
        <f>VLOOKUP($D$3&amp;"_"&amp;K$3,データシート2!$A:$SI,MATCH($G$2&amp;"_"&amp;$C104,データシート2!$A$1:$SI$1,0),0)</f>
        <v>0</v>
      </c>
      <c r="L104" s="778">
        <f>VLOOKUP($D$3&amp;"_"&amp;L$3,データシート2!$A:$SI,MATCH($G$2&amp;"_"&amp;$C104,データシート2!$A$1:$SI$1,0),0)</f>
        <v>0</v>
      </c>
      <c r="M104" s="778">
        <f>VLOOKUP($D$3&amp;"_"&amp;M$3,データシート2!$A:$SI,MATCH($G$2&amp;"_"&amp;$C104,データシート2!$A$1:$SI$1,0),0)</f>
        <v>0</v>
      </c>
      <c r="N104" s="778">
        <f>VLOOKUP($D$3&amp;"_"&amp;N$3,データシート2!$A:$SI,MATCH($G$2&amp;"_"&amp;$C104,データシート2!$A$1:$SI$1,0),0)</f>
        <v>0</v>
      </c>
      <c r="O104" s="778">
        <f>VLOOKUP($D$3&amp;"_"&amp;O$3,データシート2!$A:$SI,MATCH($G$2&amp;"_"&amp;$C104,データシート2!$A$1:$SI$1,0),0)</f>
        <v>0</v>
      </c>
      <c r="P104" s="778">
        <f>VLOOKUP($D$3&amp;"_"&amp;P$3,データシート2!$A:$SI,MATCH($G$2&amp;"_"&amp;$C104,データシート2!$A$1:$SI$1,0),0)</f>
        <v>0</v>
      </c>
      <c r="Q104" s="779">
        <f>VLOOKUP($D$3&amp;"_"&amp;Q$3,データシート2!$A:$SI,MATCH($G$2&amp;"_"&amp;$C104,データシート2!$A$1:$SI$1,0),0)</f>
        <v>0</v>
      </c>
      <c r="R104" s="947">
        <f>VLOOKUP($D$3&amp;"_"&amp;R$3,データシート2!$A:$SI,MATCH($R$2&amp;"_"&amp;$C104,データシート2!$A$1:$SI$1,0),0)</f>
        <v>0</v>
      </c>
      <c r="S104" s="948">
        <f>VLOOKUP($D$3&amp;"_"&amp;S$3,データシート2!$A:$SI,MATCH($R$2&amp;"_"&amp;$C104,データシート2!$A$1:$SI$1,0),0)</f>
        <v>0</v>
      </c>
      <c r="T104" s="948">
        <f>VLOOKUP($D$3&amp;"_"&amp;T$3,データシート2!$A:$SI,MATCH($R$2&amp;"_"&amp;$C104,データシート2!$A$1:$SI$1,0),0)</f>
        <v>0</v>
      </c>
      <c r="U104" s="948">
        <f>VLOOKUP($D$3&amp;"_"&amp;U$3,データシート2!$A:$SI,MATCH($R$2&amp;"_"&amp;$C104,データシート2!$A$1:$SI$1,0),0)</f>
        <v>0</v>
      </c>
      <c r="V104" s="948">
        <f>VLOOKUP($D$3&amp;"_"&amp;V$3,データシート2!$A:$SI,MATCH($R$2&amp;"_"&amp;$C104,データシート2!$A$1:$SI$1,0),0)</f>
        <v>0</v>
      </c>
      <c r="W104" s="948">
        <f>VLOOKUP($D$3&amp;"_"&amp;W$3,データシート2!$A:$SI,MATCH($R$2&amp;"_"&amp;$C104,データシート2!$A$1:$SI$1,0),0)</f>
        <v>0</v>
      </c>
      <c r="X104" s="948">
        <f>VLOOKUP($D$3&amp;"_"&amp;X$3,データシート2!$A:$SI,MATCH($R$2&amp;"_"&amp;$C104,データシート2!$A$1:$SI$1,0),0)</f>
        <v>0</v>
      </c>
      <c r="Y104" s="948">
        <f>VLOOKUP($D$3&amp;"_"&amp;Y$3,データシート2!$A:$SI,MATCH($R$2&amp;"_"&amp;$C104,データシート2!$A$1:$SI$1,0),0)</f>
        <v>0</v>
      </c>
      <c r="Z104" s="948">
        <f>VLOOKUP($D$3&amp;"_"&amp;Z$3,データシート2!$A:$SI,MATCH($R$2&amp;"_"&amp;$C104,データシート2!$A$1:$SI$1,0),0)</f>
        <v>0</v>
      </c>
      <c r="AA104" s="948">
        <f>VLOOKUP($D$3&amp;"_"&amp;AA$3,データシート2!$A:$SI,MATCH($R$2&amp;"_"&amp;$C104,データシート2!$A$1:$SI$1,0),0)</f>
        <v>0</v>
      </c>
      <c r="AB104" s="949">
        <f>VLOOKUP($D$3&amp;"_"&amp;AB$3,データシート2!$A:$SI,MATCH($R$2&amp;"_"&amp;$C104,データシート2!$A$1:$SI$1,0),0)</f>
        <v>0</v>
      </c>
    </row>
    <row r="105" spans="2:28" s="756" customFormat="1" ht="16.5" customHeight="1">
      <c r="B105" s="757"/>
      <c r="C105" s="758">
        <v>74</v>
      </c>
      <c r="D105" s="759" t="s">
        <v>619</v>
      </c>
      <c r="E105" s="758"/>
      <c r="F105" s="760"/>
      <c r="G105" s="761">
        <f>VLOOKUP($D$3&amp;"_"&amp;G$3,データシート2!$A:$SI,MATCH($G$2&amp;"_"&amp;$C105,データシート2!$A$1:$SI$1,0),0)</f>
        <v>0</v>
      </c>
      <c r="H105" s="762">
        <f>VLOOKUP($D$3&amp;"_"&amp;H$3,データシート2!$A:$SI,MATCH($G$2&amp;"_"&amp;$C105,データシート2!$A$1:$SI$1,0),0)</f>
        <v>0</v>
      </c>
      <c r="I105" s="762">
        <f>VLOOKUP($D$3&amp;"_"&amp;I$3,データシート2!$A:$SI,MATCH($G$2&amp;"_"&amp;$C105,データシート2!$A$1:$SI$1,0),0)</f>
        <v>0</v>
      </c>
      <c r="J105" s="762">
        <f>VLOOKUP($D$3&amp;"_"&amp;J$3,データシート2!$A:$SI,MATCH($G$2&amp;"_"&amp;$C105,データシート2!$A$1:$SI$1,0),0)</f>
        <v>0</v>
      </c>
      <c r="K105" s="763">
        <f>VLOOKUP($D$3&amp;"_"&amp;K$3,データシート2!$A:$SI,MATCH($G$2&amp;"_"&amp;$C105,データシート2!$A$1:$SI$1,0),0)</f>
        <v>0</v>
      </c>
      <c r="L105" s="763">
        <f>VLOOKUP($D$3&amp;"_"&amp;L$3,データシート2!$A:$SI,MATCH($G$2&amp;"_"&amp;$C105,データシート2!$A$1:$SI$1,0),0)</f>
        <v>0</v>
      </c>
      <c r="M105" s="763">
        <f>VLOOKUP($D$3&amp;"_"&amp;M$3,データシート2!$A:$SI,MATCH($G$2&amp;"_"&amp;$C105,データシート2!$A$1:$SI$1,0),0)</f>
        <v>0</v>
      </c>
      <c r="N105" s="763">
        <f>VLOOKUP($D$3&amp;"_"&amp;N$3,データシート2!$A:$SI,MATCH($G$2&amp;"_"&amp;$C105,データシート2!$A$1:$SI$1,0),0)</f>
        <v>0</v>
      </c>
      <c r="O105" s="763">
        <f>VLOOKUP($D$3&amp;"_"&amp;O$3,データシート2!$A:$SI,MATCH($G$2&amp;"_"&amp;$C105,データシート2!$A$1:$SI$1,0),0)</f>
        <v>0</v>
      </c>
      <c r="P105" s="763">
        <f>VLOOKUP($D$3&amp;"_"&amp;P$3,データシート2!$A:$SI,MATCH($G$2&amp;"_"&amp;$C105,データシート2!$A$1:$SI$1,0),0)</f>
        <v>0</v>
      </c>
      <c r="Q105" s="764">
        <f>VLOOKUP($D$3&amp;"_"&amp;Q$3,データシート2!$A:$SI,MATCH($G$2&amp;"_"&amp;$C105,データシート2!$A$1:$SI$1,0),0)</f>
        <v>0</v>
      </c>
      <c r="R105" s="940">
        <f>VLOOKUP($D$3&amp;"_"&amp;R$3,データシート2!$A:$SI,MATCH($R$2&amp;"_"&amp;$C105,データシート2!$A$1:$SI$1,0),0)</f>
        <v>0</v>
      </c>
      <c r="S105" s="941">
        <f>VLOOKUP($D$3&amp;"_"&amp;S$3,データシート2!$A:$SI,MATCH($R$2&amp;"_"&amp;$C105,データシート2!$A$1:$SI$1,0),0)</f>
        <v>0</v>
      </c>
      <c r="T105" s="941">
        <f>VLOOKUP($D$3&amp;"_"&amp;T$3,データシート2!$A:$SI,MATCH($R$2&amp;"_"&amp;$C105,データシート2!$A$1:$SI$1,0),0)</f>
        <v>0</v>
      </c>
      <c r="U105" s="941">
        <f>VLOOKUP($D$3&amp;"_"&amp;U$3,データシート2!$A:$SI,MATCH($R$2&amp;"_"&amp;$C105,データシート2!$A$1:$SI$1,0),0)</f>
        <v>0</v>
      </c>
      <c r="V105" s="941">
        <f>VLOOKUP($D$3&amp;"_"&amp;V$3,データシート2!$A:$SI,MATCH($R$2&amp;"_"&amp;$C105,データシート2!$A$1:$SI$1,0),0)</f>
        <v>0</v>
      </c>
      <c r="W105" s="941">
        <f>VLOOKUP($D$3&amp;"_"&amp;W$3,データシート2!$A:$SI,MATCH($R$2&amp;"_"&amp;$C105,データシート2!$A$1:$SI$1,0),0)</f>
        <v>0</v>
      </c>
      <c r="X105" s="941">
        <f>VLOOKUP($D$3&amp;"_"&amp;X$3,データシート2!$A:$SI,MATCH($R$2&amp;"_"&amp;$C105,データシート2!$A$1:$SI$1,0),0)</f>
        <v>0</v>
      </c>
      <c r="Y105" s="941">
        <f>VLOOKUP($D$3&amp;"_"&amp;Y$3,データシート2!$A:$SI,MATCH($R$2&amp;"_"&amp;$C105,データシート2!$A$1:$SI$1,0),0)</f>
        <v>0</v>
      </c>
      <c r="Z105" s="941">
        <f>VLOOKUP($D$3&amp;"_"&amp;Z$3,データシート2!$A:$SI,MATCH($R$2&amp;"_"&amp;$C105,データシート2!$A$1:$SI$1,0),0)</f>
        <v>0</v>
      </c>
      <c r="AA105" s="941">
        <f>VLOOKUP($D$3&amp;"_"&amp;AA$3,データシート2!$A:$SI,MATCH($R$2&amp;"_"&amp;$C105,データシート2!$A$1:$SI$1,0),0)</f>
        <v>0</v>
      </c>
      <c r="AB105" s="942">
        <f>VLOOKUP($D$3&amp;"_"&amp;AB$3,データシート2!$A:$SI,MATCH($R$2&amp;"_"&amp;$C105,データシート2!$A$1:$SI$1,0),0)</f>
        <v>0</v>
      </c>
    </row>
    <row r="106" spans="2:28" s="22" customFormat="1" ht="20.45" customHeight="1">
      <c r="B106" s="740" t="s">
        <v>620</v>
      </c>
      <c r="C106" s="741" t="s">
        <v>621</v>
      </c>
      <c r="D106" s="742"/>
      <c r="E106" s="743"/>
      <c r="F106" s="742"/>
      <c r="G106" s="744">
        <f>VLOOKUP($D$3&amp;"_"&amp;G$3,データシート2!$A:$SI,MATCH($G$2&amp;"_"&amp;$B106,データシート2!$A$1:$SI$1,0),0)</f>
        <v>8</v>
      </c>
      <c r="H106" s="745">
        <f>VLOOKUP($D$3&amp;"_"&amp;H$3,データシート2!$A:$SI,MATCH($G$2&amp;"_"&amp;$B106,データシート2!$A$1:$SI$1,0),0)</f>
        <v>9</v>
      </c>
      <c r="I106" s="745">
        <f>VLOOKUP($D$3&amp;"_"&amp;I$3,データシート2!$A:$SI,MATCH($G$2&amp;"_"&amp;$B106,データシート2!$A$1:$SI$1,0),0)</f>
        <v>8</v>
      </c>
      <c r="J106" s="745">
        <f>VLOOKUP($D$3&amp;"_"&amp;J$3,データシート2!$A:$SI,MATCH($G$2&amp;"_"&amp;$B106,データシート2!$A$1:$SI$1,0),0)</f>
        <v>7</v>
      </c>
      <c r="K106" s="746">
        <f>VLOOKUP($D$3&amp;"_"&amp;K$3,データシート2!$A:$SI,MATCH($G$2&amp;"_"&amp;$B106,データシート2!$A$1:$SI$1,0),0)</f>
        <v>6</v>
      </c>
      <c r="L106" s="746">
        <f>VLOOKUP($D$3&amp;"_"&amp;L$3,データシート2!$A:$SI,MATCH($G$2&amp;"_"&amp;$B106,データシート2!$A$1:$SI$1,0),0)</f>
        <v>6</v>
      </c>
      <c r="M106" s="746">
        <f>VLOOKUP($D$3&amp;"_"&amp;M$3,データシート2!$A:$SI,MATCH($G$2&amp;"_"&amp;$B106,データシート2!$A$1:$SI$1,0),0)</f>
        <v>6</v>
      </c>
      <c r="N106" s="746">
        <f>VLOOKUP($D$3&amp;"_"&amp;N$3,データシート2!$A:$SI,MATCH($G$2&amp;"_"&amp;$B106,データシート2!$A$1:$SI$1,0),0)</f>
        <v>6</v>
      </c>
      <c r="O106" s="746">
        <f>VLOOKUP($D$3&amp;"_"&amp;O$3,データシート2!$A:$SI,MATCH($G$2&amp;"_"&amp;$B106,データシート2!$A$1:$SI$1,0),0)</f>
        <v>5</v>
      </c>
      <c r="P106" s="746">
        <f>VLOOKUP($D$3&amp;"_"&amp;P$3,データシート2!$A:$SI,MATCH($G$2&amp;"_"&amp;$B106,データシート2!$A$1:$SI$1,0),0)</f>
        <v>5</v>
      </c>
      <c r="Q106" s="747">
        <f>VLOOKUP($D$3&amp;"_"&amp;Q$3,データシート2!$A:$SI,MATCH($G$2&amp;"_"&amp;$B106,データシート2!$A$1:$SI$1,0),0)</f>
        <v>5</v>
      </c>
      <c r="R106" s="934">
        <f>VLOOKUP($D$3&amp;"_"&amp;R$3,データシート2!$A:$SI,MATCH($R$2&amp;"_"&amp;$B106,データシート2!$A$1:$SI$1,0),0)</f>
        <v>25.998999999999999</v>
      </c>
      <c r="S106" s="935">
        <f>VLOOKUP($D$3&amp;"_"&amp;S$3,データシート2!$A:$SI,MATCH($R$2&amp;"_"&amp;$B106,データシート2!$A$1:$SI$1,0),0)</f>
        <v>32.015000000000001</v>
      </c>
      <c r="T106" s="935">
        <f>VLOOKUP($D$3&amp;"_"&amp;T$3,データシート2!$A:$SI,MATCH($R$2&amp;"_"&amp;$B106,データシート2!$A$1:$SI$1,0),0)</f>
        <v>33.564999999999998</v>
      </c>
      <c r="U106" s="935">
        <f>VLOOKUP($D$3&amp;"_"&amp;U$3,データシート2!$A:$SI,MATCH($R$2&amp;"_"&amp;$B106,データシート2!$A$1:$SI$1,0),0)</f>
        <v>26.876999999999999</v>
      </c>
      <c r="V106" s="935">
        <f>VLOOKUP($D$3&amp;"_"&amp;V$3,データシート2!$A:$SI,MATCH($R$2&amp;"_"&amp;$B106,データシート2!$A$1:$SI$1,0),0)</f>
        <v>23.863</v>
      </c>
      <c r="W106" s="935">
        <f>VLOOKUP($D$3&amp;"_"&amp;W$3,データシート2!$A:$SI,MATCH($R$2&amp;"_"&amp;$B106,データシート2!$A$1:$SI$1,0),0)</f>
        <v>24.324999999999999</v>
      </c>
      <c r="X106" s="935">
        <f>VLOOKUP($D$3&amp;"_"&amp;X$3,データシート2!$A:$SI,MATCH($R$2&amp;"_"&amp;$B106,データシート2!$A$1:$SI$1,0),0)</f>
        <v>19.347999999999999</v>
      </c>
      <c r="Y106" s="935">
        <f>VLOOKUP($D$3&amp;"_"&amp;Y$3,データシート2!$A:$SI,MATCH($R$2&amp;"_"&amp;$B106,データシート2!$A$1:$SI$1,0),0)</f>
        <v>22.004000000000001</v>
      </c>
      <c r="Z106" s="935">
        <f>VLOOKUP($D$3&amp;"_"&amp;Z$3,データシート2!$A:$SI,MATCH($R$2&amp;"_"&amp;$B106,データシート2!$A$1:$SI$1,0),0)</f>
        <v>16.46</v>
      </c>
      <c r="AA106" s="935">
        <f>VLOOKUP($D$3&amp;"_"&amp;AA$3,データシート2!$A:$SI,MATCH($R$2&amp;"_"&amp;$B106,データシート2!$A$1:$SI$1,0),0)</f>
        <v>12.670999999999999</v>
      </c>
      <c r="AB106" s="936">
        <f>VLOOKUP($D$3&amp;"_"&amp;AB$3,データシート2!$A:$SI,MATCH($R$2&amp;"_"&amp;$B106,データシート2!$A$1:$SI$1,0),0)</f>
        <v>15.997</v>
      </c>
    </row>
    <row r="107" spans="2:28" s="756" customFormat="1" ht="16.5" customHeight="1">
      <c r="B107" s="748"/>
      <c r="C107" s="773">
        <v>75</v>
      </c>
      <c r="D107" s="774" t="s">
        <v>622</v>
      </c>
      <c r="E107" s="749"/>
      <c r="F107" s="751"/>
      <c r="G107" s="776">
        <f>VLOOKUP($D$3&amp;"_"&amp;G$3,データシート2!$A:$SI,MATCH($G$2&amp;"_"&amp;$C107,データシート2!$A$1:$SI$1,0),0)</f>
        <v>8</v>
      </c>
      <c r="H107" s="777">
        <f>VLOOKUP($D$3&amp;"_"&amp;H$3,データシート2!$A:$SI,MATCH($G$2&amp;"_"&amp;$C107,データシート2!$A$1:$SI$1,0),0)</f>
        <v>9</v>
      </c>
      <c r="I107" s="777">
        <f>VLOOKUP($D$3&amp;"_"&amp;I$3,データシート2!$A:$SI,MATCH($G$2&amp;"_"&amp;$C107,データシート2!$A$1:$SI$1,0),0)</f>
        <v>8</v>
      </c>
      <c r="J107" s="777">
        <f>VLOOKUP($D$3&amp;"_"&amp;J$3,データシート2!$A:$SI,MATCH($G$2&amp;"_"&amp;$C107,データシート2!$A$1:$SI$1,0),0)</f>
        <v>7</v>
      </c>
      <c r="K107" s="778">
        <f>VLOOKUP($D$3&amp;"_"&amp;K$3,データシート2!$A:$SI,MATCH($G$2&amp;"_"&amp;$C107,データシート2!$A$1:$SI$1,0),0)</f>
        <v>6</v>
      </c>
      <c r="L107" s="778">
        <f>VLOOKUP($D$3&amp;"_"&amp;L$3,データシート2!$A:$SI,MATCH($G$2&amp;"_"&amp;$C107,データシート2!$A$1:$SI$1,0),0)</f>
        <v>6</v>
      </c>
      <c r="M107" s="778">
        <f>VLOOKUP($D$3&amp;"_"&amp;M$3,データシート2!$A:$SI,MATCH($G$2&amp;"_"&amp;$C107,データシート2!$A$1:$SI$1,0),0)</f>
        <v>6</v>
      </c>
      <c r="N107" s="778">
        <f>VLOOKUP($D$3&amp;"_"&amp;N$3,データシート2!$A:$SI,MATCH($G$2&amp;"_"&amp;$C107,データシート2!$A$1:$SI$1,0),0)</f>
        <v>6</v>
      </c>
      <c r="O107" s="778">
        <f>VLOOKUP($D$3&amp;"_"&amp;O$3,データシート2!$A:$SI,MATCH($G$2&amp;"_"&amp;$C107,データシート2!$A$1:$SI$1,0),0)</f>
        <v>5</v>
      </c>
      <c r="P107" s="778">
        <f>VLOOKUP($D$3&amp;"_"&amp;P$3,データシート2!$A:$SI,MATCH($G$2&amp;"_"&amp;$C107,データシート2!$A$1:$SI$1,0),0)</f>
        <v>5</v>
      </c>
      <c r="Q107" s="779">
        <f>VLOOKUP($D$3&amp;"_"&amp;Q$3,データシート2!$A:$SI,MATCH($G$2&amp;"_"&amp;$C107,データシート2!$A$1:$SI$1,0),0)</f>
        <v>5</v>
      </c>
      <c r="R107" s="947">
        <f>VLOOKUP($D$3&amp;"_"&amp;R$3,データシート2!$A:$SI,MATCH($R$2&amp;"_"&amp;$C107,データシート2!$A$1:$SI$1,0),0)</f>
        <v>25.998999999999999</v>
      </c>
      <c r="S107" s="948">
        <f>VLOOKUP($D$3&amp;"_"&amp;S$3,データシート2!$A:$SI,MATCH($R$2&amp;"_"&amp;$C107,データシート2!$A$1:$SI$1,0),0)</f>
        <v>32.015000000000001</v>
      </c>
      <c r="T107" s="948">
        <f>VLOOKUP($D$3&amp;"_"&amp;T$3,データシート2!$A:$SI,MATCH($R$2&amp;"_"&amp;$C107,データシート2!$A$1:$SI$1,0),0)</f>
        <v>33.564999999999998</v>
      </c>
      <c r="U107" s="948">
        <f>VLOOKUP($D$3&amp;"_"&amp;U$3,データシート2!$A:$SI,MATCH($R$2&amp;"_"&amp;$C107,データシート2!$A$1:$SI$1,0),0)</f>
        <v>26.876999999999999</v>
      </c>
      <c r="V107" s="948">
        <f>VLOOKUP($D$3&amp;"_"&amp;V$3,データシート2!$A:$SI,MATCH($R$2&amp;"_"&amp;$C107,データシート2!$A$1:$SI$1,0),0)</f>
        <v>23.863</v>
      </c>
      <c r="W107" s="948">
        <f>VLOOKUP($D$3&amp;"_"&amp;W$3,データシート2!$A:$SI,MATCH($R$2&amp;"_"&amp;$C107,データシート2!$A$1:$SI$1,0),0)</f>
        <v>24.324999999999999</v>
      </c>
      <c r="X107" s="948">
        <f>VLOOKUP($D$3&amp;"_"&amp;X$3,データシート2!$A:$SI,MATCH($R$2&amp;"_"&amp;$C107,データシート2!$A$1:$SI$1,0),0)</f>
        <v>19.347999999999999</v>
      </c>
      <c r="Y107" s="948">
        <f>VLOOKUP($D$3&amp;"_"&amp;Y$3,データシート2!$A:$SI,MATCH($R$2&amp;"_"&amp;$C107,データシート2!$A$1:$SI$1,0),0)</f>
        <v>22.004000000000001</v>
      </c>
      <c r="Z107" s="948">
        <f>VLOOKUP($D$3&amp;"_"&amp;Z$3,データシート2!$A:$SI,MATCH($R$2&amp;"_"&amp;$C107,データシート2!$A$1:$SI$1,0),0)</f>
        <v>16.46</v>
      </c>
      <c r="AA107" s="948">
        <f>VLOOKUP($D$3&amp;"_"&amp;AA$3,データシート2!$A:$SI,MATCH($R$2&amp;"_"&amp;$C107,データシート2!$A$1:$SI$1,0),0)</f>
        <v>12.670999999999999</v>
      </c>
      <c r="AB107" s="949">
        <f>VLOOKUP($D$3&amp;"_"&amp;AB$3,データシート2!$A:$SI,MATCH($R$2&amp;"_"&amp;$C107,データシート2!$A$1:$SI$1,0),0)</f>
        <v>15.997</v>
      </c>
    </row>
    <row r="108" spans="2:28" s="756" customFormat="1" ht="16.5" customHeight="1">
      <c r="B108" s="748"/>
      <c r="C108" s="773">
        <v>76</v>
      </c>
      <c r="D108" s="774" t="s">
        <v>623</v>
      </c>
      <c r="E108" s="773"/>
      <c r="F108" s="775"/>
      <c r="G108" s="776">
        <f>VLOOKUP($D$3&amp;"_"&amp;G$3,データシート2!$A:$SI,MATCH($G$2&amp;"_"&amp;$C108,データシート2!$A$1:$SI$1,0),0)</f>
        <v>0</v>
      </c>
      <c r="H108" s="777">
        <f>VLOOKUP($D$3&amp;"_"&amp;H$3,データシート2!$A:$SI,MATCH($G$2&amp;"_"&amp;$C108,データシート2!$A$1:$SI$1,0),0)</f>
        <v>0</v>
      </c>
      <c r="I108" s="777">
        <f>VLOOKUP($D$3&amp;"_"&amp;I$3,データシート2!$A:$SI,MATCH($G$2&amp;"_"&amp;$C108,データシート2!$A$1:$SI$1,0),0)</f>
        <v>0</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0</v>
      </c>
      <c r="O108" s="778">
        <f>VLOOKUP($D$3&amp;"_"&amp;O$3,データシート2!$A:$SI,MATCH($G$2&amp;"_"&amp;$C108,データシート2!$A$1:$SI$1,0),0)</f>
        <v>0</v>
      </c>
      <c r="P108" s="778">
        <f>VLOOKUP($D$3&amp;"_"&amp;P$3,データシート2!$A:$SI,MATCH($G$2&amp;"_"&amp;$C108,データシート2!$A$1:$SI$1,0),0)</f>
        <v>0</v>
      </c>
      <c r="Q108" s="779">
        <f>VLOOKUP($D$3&amp;"_"&amp;Q$3,データシート2!$A:$SI,MATCH($G$2&amp;"_"&amp;$C108,データシート2!$A$1:$SI$1,0),0)</f>
        <v>0</v>
      </c>
      <c r="R108" s="947">
        <f>VLOOKUP($D$3&amp;"_"&amp;R$3,データシート2!$A:$SI,MATCH($R$2&amp;"_"&amp;$C108,データシート2!$A$1:$SI$1,0),0)</f>
        <v>0</v>
      </c>
      <c r="S108" s="948">
        <f>VLOOKUP($D$3&amp;"_"&amp;S$3,データシート2!$A:$SI,MATCH($R$2&amp;"_"&amp;$C108,データシート2!$A$1:$SI$1,0),0)</f>
        <v>0</v>
      </c>
      <c r="T108" s="948">
        <f>VLOOKUP($D$3&amp;"_"&amp;T$3,データシート2!$A:$SI,MATCH($R$2&amp;"_"&amp;$C108,データシート2!$A$1:$SI$1,0),0)</f>
        <v>0</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0</v>
      </c>
      <c r="Z108" s="948">
        <f>VLOOKUP($D$3&amp;"_"&amp;Z$3,データシート2!$A:$SI,MATCH($R$2&amp;"_"&amp;$C108,データシート2!$A$1:$SI$1,0),0)</f>
        <v>0</v>
      </c>
      <c r="AA108" s="948">
        <f>VLOOKUP($D$3&amp;"_"&amp;AA$3,データシート2!$A:$SI,MATCH($R$2&amp;"_"&amp;$C108,データシート2!$A$1:$SI$1,0),0)</f>
        <v>0</v>
      </c>
      <c r="AB108" s="949">
        <f>VLOOKUP($D$3&amp;"_"&amp;AB$3,データシート2!$A:$SI,MATCH($R$2&amp;"_"&amp;$C108,データシート2!$A$1:$SI$1,0),0)</f>
        <v>0</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0</v>
      </c>
      <c r="M109" s="763">
        <f>VLOOKUP($D$3&amp;"_"&amp;M$3,データシート2!$A:$SI,MATCH($G$2&amp;"_"&amp;$C109,データシート2!$A$1:$SI$1,0),0)</f>
        <v>0</v>
      </c>
      <c r="N109" s="763">
        <f>VLOOKUP($D$3&amp;"_"&amp;N$3,データシート2!$A:$SI,MATCH($G$2&amp;"_"&amp;$C109,データシート2!$A$1:$SI$1,0),0)</f>
        <v>0</v>
      </c>
      <c r="O109" s="763">
        <f>VLOOKUP($D$3&amp;"_"&amp;O$3,データシート2!$A:$SI,MATCH($G$2&amp;"_"&amp;$C109,データシート2!$A$1:$SI$1,0),0)</f>
        <v>0</v>
      </c>
      <c r="P109" s="763">
        <f>VLOOKUP($D$3&amp;"_"&amp;P$3,データシート2!$A:$SI,MATCH($G$2&amp;"_"&amp;$C109,データシート2!$A$1:$SI$1,0),0)</f>
        <v>0</v>
      </c>
      <c r="Q109" s="764">
        <f>VLOOKUP($D$3&amp;"_"&amp;Q$3,データシート2!$A:$SI,MATCH($G$2&amp;"_"&amp;$C109,データシート2!$A$1:$SI$1,0),0)</f>
        <v>0</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0</v>
      </c>
      <c r="X109" s="941">
        <f>VLOOKUP($D$3&amp;"_"&amp;X$3,データシート2!$A:$SI,MATCH($R$2&amp;"_"&amp;$C109,データシート2!$A$1:$SI$1,0),0)</f>
        <v>0</v>
      </c>
      <c r="Y109" s="941">
        <f>VLOOKUP($D$3&amp;"_"&amp;Y$3,データシート2!$A:$SI,MATCH($R$2&amp;"_"&amp;$C109,データシート2!$A$1:$SI$1,0),0)</f>
        <v>0</v>
      </c>
      <c r="Z109" s="941">
        <f>VLOOKUP($D$3&amp;"_"&amp;Z$3,データシート2!$A:$SI,MATCH($R$2&amp;"_"&amp;$C109,データシート2!$A$1:$SI$1,0),0)</f>
        <v>0</v>
      </c>
      <c r="AA109" s="941">
        <f>VLOOKUP($D$3&amp;"_"&amp;AA$3,データシート2!$A:$SI,MATCH($R$2&amp;"_"&amp;$C109,データシート2!$A$1:$SI$1,0),0)</f>
        <v>0</v>
      </c>
      <c r="AB109" s="942">
        <f>VLOOKUP($D$3&amp;"_"&amp;AB$3,データシート2!$A:$SI,MATCH($R$2&amp;"_"&amp;$C109,データシート2!$A$1:$SI$1,0),0)</f>
        <v>0</v>
      </c>
    </row>
    <row r="110" spans="2:28" s="22" customFormat="1" ht="20.45" customHeight="1">
      <c r="B110" s="740" t="s">
        <v>625</v>
      </c>
      <c r="C110" s="741" t="s">
        <v>626</v>
      </c>
      <c r="D110" s="742"/>
      <c r="E110" s="743"/>
      <c r="F110" s="742"/>
      <c r="G110" s="744">
        <f>VLOOKUP($D$3&amp;"_"&amp;G$3,データシート2!$A:$SI,MATCH($G$2&amp;"_"&amp;$B110,データシート2!$A$1:$SI$1,0),0)</f>
        <v>5</v>
      </c>
      <c r="H110" s="745">
        <f>VLOOKUP($D$3&amp;"_"&amp;H$3,データシート2!$A:$SI,MATCH($G$2&amp;"_"&amp;$B110,データシート2!$A$1:$SI$1,0),0)</f>
        <v>5</v>
      </c>
      <c r="I110" s="745">
        <f>VLOOKUP($D$3&amp;"_"&amp;I$3,データシート2!$A:$SI,MATCH($G$2&amp;"_"&amp;$B110,データシート2!$A$1:$SI$1,0),0)</f>
        <v>5</v>
      </c>
      <c r="J110" s="745">
        <f>VLOOKUP($D$3&amp;"_"&amp;J$3,データシート2!$A:$SI,MATCH($G$2&amp;"_"&amp;$B110,データシート2!$A$1:$SI$1,0),0)</f>
        <v>5</v>
      </c>
      <c r="K110" s="746">
        <f>VLOOKUP($D$3&amp;"_"&amp;K$3,データシート2!$A:$SI,MATCH($G$2&amp;"_"&amp;$B110,データシート2!$A$1:$SI$1,0),0)</f>
        <v>5</v>
      </c>
      <c r="L110" s="746">
        <f>VLOOKUP($D$3&amp;"_"&amp;L$3,データシート2!$A:$SI,MATCH($G$2&amp;"_"&amp;$B110,データシート2!$A$1:$SI$1,0),0)</f>
        <v>5</v>
      </c>
      <c r="M110" s="746">
        <f>VLOOKUP($D$3&amp;"_"&amp;M$3,データシート2!$A:$SI,MATCH($G$2&amp;"_"&amp;$B110,データシート2!$A$1:$SI$1,0),0)</f>
        <v>4</v>
      </c>
      <c r="N110" s="746">
        <f>VLOOKUP($D$3&amp;"_"&amp;N$3,データシート2!$A:$SI,MATCH($G$2&amp;"_"&amp;$B110,データシート2!$A$1:$SI$1,0),0)</f>
        <v>4</v>
      </c>
      <c r="O110" s="746">
        <f>VLOOKUP($D$3&amp;"_"&amp;O$3,データシート2!$A:$SI,MATCH($G$2&amp;"_"&amp;$B110,データシート2!$A$1:$SI$1,0),0)</f>
        <v>4</v>
      </c>
      <c r="P110" s="746">
        <f>VLOOKUP($D$3&amp;"_"&amp;P$3,データシート2!$A:$SI,MATCH($G$2&amp;"_"&amp;$B110,データシート2!$A$1:$SI$1,0),0)</f>
        <v>4</v>
      </c>
      <c r="Q110" s="747">
        <f>VLOOKUP($D$3&amp;"_"&amp;Q$3,データシート2!$A:$SI,MATCH($G$2&amp;"_"&amp;$B110,データシート2!$A$1:$SI$1,0),0)</f>
        <v>4</v>
      </c>
      <c r="R110" s="934">
        <f>VLOOKUP($D$3&amp;"_"&amp;R$3,データシート2!$A:$SI,MATCH($R$2&amp;"_"&amp;$B110,データシート2!$A$1:$SI$1,0),0)</f>
        <v>19.922999999999998</v>
      </c>
      <c r="S110" s="935">
        <f>VLOOKUP($D$3&amp;"_"&amp;S$3,データシート2!$A:$SI,MATCH($R$2&amp;"_"&amp;$B110,データシート2!$A$1:$SI$1,0),0)</f>
        <v>35.484000000000002</v>
      </c>
      <c r="T110" s="935">
        <f>VLOOKUP($D$3&amp;"_"&amp;T$3,データシート2!$A:$SI,MATCH($R$2&amp;"_"&amp;$B110,データシート2!$A$1:$SI$1,0),0)</f>
        <v>37.572000000000003</v>
      </c>
      <c r="U110" s="935">
        <f>VLOOKUP($D$3&amp;"_"&amp;U$3,データシート2!$A:$SI,MATCH($R$2&amp;"_"&amp;$B110,データシート2!$A$1:$SI$1,0),0)</f>
        <v>37.128</v>
      </c>
      <c r="V110" s="935">
        <f>VLOOKUP($D$3&amp;"_"&amp;V$3,データシート2!$A:$SI,MATCH($R$2&amp;"_"&amp;$B110,データシート2!$A$1:$SI$1,0),0)</f>
        <v>35.588000000000001</v>
      </c>
      <c r="W110" s="935">
        <f>VLOOKUP($D$3&amp;"_"&amp;W$3,データシート2!$A:$SI,MATCH($R$2&amp;"_"&amp;$B110,データシート2!$A$1:$SI$1,0),0)</f>
        <v>33.027999999999999</v>
      </c>
      <c r="X110" s="935">
        <f>VLOOKUP($D$3&amp;"_"&amp;X$3,データシート2!$A:$SI,MATCH($R$2&amp;"_"&amp;$B110,データシート2!$A$1:$SI$1,0),0)</f>
        <v>29.486000000000001</v>
      </c>
      <c r="Y110" s="935">
        <f>VLOOKUP($D$3&amp;"_"&amp;Y$3,データシート2!$A:$SI,MATCH($R$2&amp;"_"&amp;$B110,データシート2!$A$1:$SI$1,0),0)</f>
        <v>27.721</v>
      </c>
      <c r="Z110" s="935">
        <f>VLOOKUP($D$3&amp;"_"&amp;Z$3,データシート2!$A:$SI,MATCH($R$2&amp;"_"&amp;$B110,データシート2!$A$1:$SI$1,0),0)</f>
        <v>25.896999999999998</v>
      </c>
      <c r="AA110" s="935">
        <f>VLOOKUP($D$3&amp;"_"&amp;AA$3,データシート2!$A:$SI,MATCH($R$2&amp;"_"&amp;$B110,データシート2!$A$1:$SI$1,0),0)</f>
        <v>20.907</v>
      </c>
      <c r="AB110" s="936">
        <f>VLOOKUP($D$3&amp;"_"&amp;AB$3,データシート2!$A:$SI,MATCH($R$2&amp;"_"&amp;$B110,データシート2!$A$1:$SI$1,0),0)</f>
        <v>21.919</v>
      </c>
    </row>
    <row r="111" spans="2:28" s="756" customFormat="1" ht="16.5" customHeight="1">
      <c r="B111" s="748"/>
      <c r="C111" s="749">
        <v>78</v>
      </c>
      <c r="D111" s="750" t="s">
        <v>627</v>
      </c>
      <c r="E111" s="749"/>
      <c r="F111" s="751"/>
      <c r="G111" s="765">
        <f>VLOOKUP($D$3&amp;"_"&amp;G$3,データシート2!$A:$SI,MATCH($G$2&amp;"_"&amp;$C111,データシート2!$A$1:$SI$1,0),0)</f>
        <v>1</v>
      </c>
      <c r="H111" s="753">
        <f>VLOOKUP($D$3&amp;"_"&amp;H$3,データシート2!$A:$SI,MATCH($G$2&amp;"_"&amp;$C111,データシート2!$A$1:$SI$1,0),0)</f>
        <v>1</v>
      </c>
      <c r="I111" s="753">
        <f>VLOOKUP($D$3&amp;"_"&amp;I$3,データシート2!$A:$SI,MATCH($G$2&amp;"_"&amp;$C111,データシート2!$A$1:$SI$1,0),0)</f>
        <v>1</v>
      </c>
      <c r="J111" s="753">
        <f>VLOOKUP($D$3&amp;"_"&amp;J$3,データシート2!$A:$SI,MATCH($G$2&amp;"_"&amp;$C111,データシート2!$A$1:$SI$1,0),0)</f>
        <v>1</v>
      </c>
      <c r="K111" s="754">
        <f>VLOOKUP($D$3&amp;"_"&amp;K$3,データシート2!$A:$SI,MATCH($G$2&amp;"_"&amp;$C111,データシート2!$A$1:$SI$1,0),0)</f>
        <v>1</v>
      </c>
      <c r="L111" s="754">
        <f>VLOOKUP($D$3&amp;"_"&amp;L$3,データシート2!$A:$SI,MATCH($G$2&amp;"_"&amp;$C111,データシート2!$A$1:$SI$1,0),0)</f>
        <v>1</v>
      </c>
      <c r="M111" s="754">
        <f>VLOOKUP($D$3&amp;"_"&amp;M$3,データシート2!$A:$SI,MATCH($G$2&amp;"_"&amp;$C111,データシート2!$A$1:$SI$1,0),0)</f>
        <v>1</v>
      </c>
      <c r="N111" s="754">
        <f>VLOOKUP($D$3&amp;"_"&amp;N$3,データシート2!$A:$SI,MATCH($G$2&amp;"_"&amp;$C111,データシート2!$A$1:$SI$1,0),0)</f>
        <v>1</v>
      </c>
      <c r="O111" s="754">
        <f>VLOOKUP($D$3&amp;"_"&amp;O$3,データシート2!$A:$SI,MATCH($G$2&amp;"_"&amp;$C111,データシート2!$A$1:$SI$1,0),0)</f>
        <v>1</v>
      </c>
      <c r="P111" s="754">
        <f>VLOOKUP($D$3&amp;"_"&amp;P$3,データシート2!$A:$SI,MATCH($G$2&amp;"_"&amp;$C111,データシート2!$A$1:$SI$1,0),0)</f>
        <v>1</v>
      </c>
      <c r="Q111" s="755">
        <f>VLOOKUP($D$3&amp;"_"&amp;Q$3,データシート2!$A:$SI,MATCH($G$2&amp;"_"&amp;$C111,データシート2!$A$1:$SI$1,0),0)</f>
        <v>1</v>
      </c>
      <c r="R111" s="943">
        <f>VLOOKUP($D$3&amp;"_"&amp;R$3,データシート2!$A:$SI,MATCH($R$2&amp;"_"&amp;$C111,データシート2!$A$1:$SI$1,0),0)</f>
        <v>4.4429999999999996</v>
      </c>
      <c r="S111" s="938">
        <f>VLOOKUP($D$3&amp;"_"&amp;S$3,データシート2!$A:$SI,MATCH($R$2&amp;"_"&amp;$C111,データシート2!$A$1:$SI$1,0),0)</f>
        <v>4.734</v>
      </c>
      <c r="T111" s="938">
        <f>VLOOKUP($D$3&amp;"_"&amp;T$3,データシート2!$A:$SI,MATCH($R$2&amp;"_"&amp;$C111,データシート2!$A$1:$SI$1,0),0)</f>
        <v>4.9409999999999998</v>
      </c>
      <c r="U111" s="938">
        <f>VLOOKUP($D$3&amp;"_"&amp;U$3,データシート2!$A:$SI,MATCH($R$2&amp;"_"&amp;$C111,データシート2!$A$1:$SI$1,0),0)</f>
        <v>4.9660000000000002</v>
      </c>
      <c r="V111" s="938">
        <f>VLOOKUP($D$3&amp;"_"&amp;V$3,データシート2!$A:$SI,MATCH($R$2&amp;"_"&amp;$C111,データシート2!$A$1:$SI$1,0),0)</f>
        <v>4.7770000000000001</v>
      </c>
      <c r="W111" s="938">
        <f>VLOOKUP($D$3&amp;"_"&amp;W$3,データシート2!$A:$SI,MATCH($R$2&amp;"_"&amp;$C111,データシート2!$A$1:$SI$1,0),0)</f>
        <v>4.0289999999999999</v>
      </c>
      <c r="X111" s="938">
        <f>VLOOKUP($D$3&amp;"_"&amp;X$3,データシート2!$A:$SI,MATCH($R$2&amp;"_"&amp;$C111,データシート2!$A$1:$SI$1,0),0)</f>
        <v>4.3630000000000004</v>
      </c>
      <c r="Y111" s="938">
        <f>VLOOKUP($D$3&amp;"_"&amp;Y$3,データシート2!$A:$SI,MATCH($R$2&amp;"_"&amp;$C111,データシート2!$A$1:$SI$1,0),0)</f>
        <v>4.3280000000000003</v>
      </c>
      <c r="Z111" s="938">
        <f>VLOOKUP($D$3&amp;"_"&amp;Z$3,データシート2!$A:$SI,MATCH($R$2&amp;"_"&amp;$C111,データシート2!$A$1:$SI$1,0),0)</f>
        <v>4.4950000000000001</v>
      </c>
      <c r="AA111" s="938">
        <f>VLOOKUP($D$3&amp;"_"&amp;AA$3,データシート2!$A:$SI,MATCH($R$2&amp;"_"&amp;$C111,データシート2!$A$1:$SI$1,0),0)</f>
        <v>2.9609999999999999</v>
      </c>
      <c r="AB111" s="939">
        <f>VLOOKUP($D$3&amp;"_"&amp;AB$3,データシート2!$A:$SI,MATCH($R$2&amp;"_"&amp;$C111,データシート2!$A$1:$SI$1,0),0)</f>
        <v>2.222</v>
      </c>
    </row>
    <row r="112" spans="2:28" s="756" customFormat="1" ht="16.5" customHeight="1">
      <c r="B112" s="748"/>
      <c r="C112" s="773">
        <v>79</v>
      </c>
      <c r="D112" s="774" t="s">
        <v>628</v>
      </c>
      <c r="E112" s="773"/>
      <c r="F112" s="775"/>
      <c r="G112" s="776">
        <f>VLOOKUP($D$3&amp;"_"&amp;G$3,データシート2!$A:$SI,MATCH($G$2&amp;"_"&amp;$C112,データシート2!$A$1:$SI$1,0),0)</f>
        <v>0</v>
      </c>
      <c r="H112" s="777">
        <f>VLOOKUP($D$3&amp;"_"&amp;H$3,データシート2!$A:$SI,MATCH($G$2&amp;"_"&amp;$C112,データシート2!$A$1:$SI$1,0),0)</f>
        <v>0</v>
      </c>
      <c r="I112" s="777">
        <f>VLOOKUP($D$3&amp;"_"&amp;I$3,データシート2!$A:$SI,MATCH($G$2&amp;"_"&amp;$C112,データシート2!$A$1:$SI$1,0),0)</f>
        <v>0</v>
      </c>
      <c r="J112" s="777">
        <f>VLOOKUP($D$3&amp;"_"&amp;J$3,データシート2!$A:$SI,MATCH($G$2&amp;"_"&amp;$C112,データシート2!$A$1:$SI$1,0),0)</f>
        <v>0</v>
      </c>
      <c r="K112" s="778">
        <f>VLOOKUP($D$3&amp;"_"&amp;K$3,データシート2!$A:$SI,MATCH($G$2&amp;"_"&amp;$C112,データシート2!$A$1:$SI$1,0),0)</f>
        <v>0</v>
      </c>
      <c r="L112" s="778">
        <f>VLOOKUP($D$3&amp;"_"&amp;L$3,データシート2!$A:$SI,MATCH($G$2&amp;"_"&amp;$C112,データシート2!$A$1:$SI$1,0),0)</f>
        <v>0</v>
      </c>
      <c r="M112" s="778">
        <f>VLOOKUP($D$3&amp;"_"&amp;M$3,データシート2!$A:$SI,MATCH($G$2&amp;"_"&amp;$C112,データシート2!$A$1:$SI$1,0),0)</f>
        <v>0</v>
      </c>
      <c r="N112" s="778">
        <f>VLOOKUP($D$3&amp;"_"&amp;N$3,データシート2!$A:$SI,MATCH($G$2&amp;"_"&amp;$C112,データシート2!$A$1:$SI$1,0),0)</f>
        <v>0</v>
      </c>
      <c r="O112" s="778">
        <f>VLOOKUP($D$3&amp;"_"&amp;O$3,データシート2!$A:$SI,MATCH($G$2&amp;"_"&amp;$C112,データシート2!$A$1:$SI$1,0),0)</f>
        <v>0</v>
      </c>
      <c r="P112" s="778">
        <f>VLOOKUP($D$3&amp;"_"&amp;P$3,データシート2!$A:$SI,MATCH($G$2&amp;"_"&amp;$C112,データシート2!$A$1:$SI$1,0),0)</f>
        <v>0</v>
      </c>
      <c r="Q112" s="779">
        <f>VLOOKUP($D$3&amp;"_"&amp;Q$3,データシート2!$A:$SI,MATCH($G$2&amp;"_"&amp;$C112,データシート2!$A$1:$SI$1,0),0)</f>
        <v>0</v>
      </c>
      <c r="R112" s="947">
        <f>VLOOKUP($D$3&amp;"_"&amp;R$3,データシート2!$A:$SI,MATCH($R$2&amp;"_"&amp;$C112,データシート2!$A$1:$SI$1,0),0)</f>
        <v>0</v>
      </c>
      <c r="S112" s="948">
        <f>VLOOKUP($D$3&amp;"_"&amp;S$3,データシート2!$A:$SI,MATCH($R$2&amp;"_"&amp;$C112,データシート2!$A$1:$SI$1,0),0)</f>
        <v>0</v>
      </c>
      <c r="T112" s="948">
        <f>VLOOKUP($D$3&amp;"_"&amp;T$3,データシート2!$A:$SI,MATCH($R$2&amp;"_"&amp;$C112,データシート2!$A$1:$SI$1,0),0)</f>
        <v>0</v>
      </c>
      <c r="U112" s="948">
        <f>VLOOKUP($D$3&amp;"_"&amp;U$3,データシート2!$A:$SI,MATCH($R$2&amp;"_"&amp;$C112,データシート2!$A$1:$SI$1,0),0)</f>
        <v>0</v>
      </c>
      <c r="V112" s="948">
        <f>VLOOKUP($D$3&amp;"_"&amp;V$3,データシート2!$A:$SI,MATCH($R$2&amp;"_"&amp;$C112,データシート2!$A$1:$SI$1,0),0)</f>
        <v>0</v>
      </c>
      <c r="W112" s="948">
        <f>VLOOKUP($D$3&amp;"_"&amp;W$3,データシート2!$A:$SI,MATCH($R$2&amp;"_"&amp;$C112,データシート2!$A$1:$SI$1,0),0)</f>
        <v>0</v>
      </c>
      <c r="X112" s="948">
        <f>VLOOKUP($D$3&amp;"_"&amp;X$3,データシート2!$A:$SI,MATCH($R$2&amp;"_"&amp;$C112,データシート2!$A$1:$SI$1,0),0)</f>
        <v>0</v>
      </c>
      <c r="Y112" s="948">
        <f>VLOOKUP($D$3&amp;"_"&amp;Y$3,データシート2!$A:$SI,MATCH($R$2&amp;"_"&amp;$C112,データシート2!$A$1:$SI$1,0),0)</f>
        <v>0</v>
      </c>
      <c r="Z112" s="948">
        <f>VLOOKUP($D$3&amp;"_"&amp;Z$3,データシート2!$A:$SI,MATCH($R$2&amp;"_"&amp;$C112,データシート2!$A$1:$SI$1,0),0)</f>
        <v>0</v>
      </c>
      <c r="AA112" s="948">
        <f>VLOOKUP($D$3&amp;"_"&amp;AA$3,データシート2!$A:$SI,MATCH($R$2&amp;"_"&amp;$C112,データシート2!$A$1:$SI$1,0),0)</f>
        <v>0</v>
      </c>
      <c r="AB112" s="949">
        <f>VLOOKUP($D$3&amp;"_"&amp;AB$3,データシート2!$A:$SI,MATCH($R$2&amp;"_"&amp;$C112,データシート2!$A$1:$SI$1,0),0)</f>
        <v>0</v>
      </c>
    </row>
    <row r="113" spans="2:28" s="756" customFormat="1" ht="16.5" customHeight="1">
      <c r="B113" s="757"/>
      <c r="C113" s="758">
        <v>80</v>
      </c>
      <c r="D113" s="759" t="s">
        <v>629</v>
      </c>
      <c r="E113" s="758"/>
      <c r="F113" s="760"/>
      <c r="G113" s="761">
        <f>VLOOKUP($D$3&amp;"_"&amp;G$3,データシート2!$A:$SI,MATCH($G$2&amp;"_"&amp;$C113,データシート2!$A$1:$SI$1,0),0)</f>
        <v>4</v>
      </c>
      <c r="H113" s="762">
        <f>VLOOKUP($D$3&amp;"_"&amp;H$3,データシート2!$A:$SI,MATCH($G$2&amp;"_"&amp;$C113,データシート2!$A$1:$SI$1,0),0)</f>
        <v>4</v>
      </c>
      <c r="I113" s="762">
        <f>VLOOKUP($D$3&amp;"_"&amp;I$3,データシート2!$A:$SI,MATCH($G$2&amp;"_"&amp;$C113,データシート2!$A$1:$SI$1,0),0)</f>
        <v>4</v>
      </c>
      <c r="J113" s="762">
        <f>VLOOKUP($D$3&amp;"_"&amp;J$3,データシート2!$A:$SI,MATCH($G$2&amp;"_"&amp;$C113,データシート2!$A$1:$SI$1,0),0)</f>
        <v>4</v>
      </c>
      <c r="K113" s="763">
        <f>VLOOKUP($D$3&amp;"_"&amp;K$3,データシート2!$A:$SI,MATCH($G$2&amp;"_"&amp;$C113,データシート2!$A$1:$SI$1,0),0)</f>
        <v>4</v>
      </c>
      <c r="L113" s="763">
        <f>VLOOKUP($D$3&amp;"_"&amp;L$3,データシート2!$A:$SI,MATCH($G$2&amp;"_"&amp;$C113,データシート2!$A$1:$SI$1,0),0)</f>
        <v>4</v>
      </c>
      <c r="M113" s="763">
        <f>VLOOKUP($D$3&amp;"_"&amp;M$3,データシート2!$A:$SI,MATCH($G$2&amp;"_"&amp;$C113,データシート2!$A$1:$SI$1,0),0)</f>
        <v>3</v>
      </c>
      <c r="N113" s="763">
        <f>VLOOKUP($D$3&amp;"_"&amp;N$3,データシート2!$A:$SI,MATCH($G$2&amp;"_"&amp;$C113,データシート2!$A$1:$SI$1,0),0)</f>
        <v>3</v>
      </c>
      <c r="O113" s="763">
        <f>VLOOKUP($D$3&amp;"_"&amp;O$3,データシート2!$A:$SI,MATCH($G$2&amp;"_"&amp;$C113,データシート2!$A$1:$SI$1,0),0)</f>
        <v>3</v>
      </c>
      <c r="P113" s="763">
        <f>VLOOKUP($D$3&amp;"_"&amp;P$3,データシート2!$A:$SI,MATCH($G$2&amp;"_"&amp;$C113,データシート2!$A$1:$SI$1,0),0)</f>
        <v>3</v>
      </c>
      <c r="Q113" s="764">
        <f>VLOOKUP($D$3&amp;"_"&amp;Q$3,データシート2!$A:$SI,MATCH($G$2&amp;"_"&amp;$C113,データシート2!$A$1:$SI$1,0),0)</f>
        <v>3</v>
      </c>
      <c r="R113" s="940">
        <f>VLOOKUP($D$3&amp;"_"&amp;R$3,データシート2!$A:$SI,MATCH($R$2&amp;"_"&amp;$C113,データシート2!$A$1:$SI$1,0),0)</f>
        <v>15.48</v>
      </c>
      <c r="S113" s="941">
        <f>VLOOKUP($D$3&amp;"_"&amp;S$3,データシート2!$A:$SI,MATCH($R$2&amp;"_"&amp;$C113,データシート2!$A$1:$SI$1,0),0)</f>
        <v>30.75</v>
      </c>
      <c r="T113" s="941">
        <f>VLOOKUP($D$3&amp;"_"&amp;T$3,データシート2!$A:$SI,MATCH($R$2&amp;"_"&amp;$C113,データシート2!$A$1:$SI$1,0),0)</f>
        <v>32.631</v>
      </c>
      <c r="U113" s="941">
        <f>VLOOKUP($D$3&amp;"_"&amp;U$3,データシート2!$A:$SI,MATCH($R$2&amp;"_"&amp;$C113,データシート2!$A$1:$SI$1,0),0)</f>
        <v>32.161999999999999</v>
      </c>
      <c r="V113" s="941">
        <f>VLOOKUP($D$3&amp;"_"&amp;V$3,データシート2!$A:$SI,MATCH($R$2&amp;"_"&amp;$C113,データシート2!$A$1:$SI$1,0),0)</f>
        <v>30.811</v>
      </c>
      <c r="W113" s="941">
        <f>VLOOKUP($D$3&amp;"_"&amp;W$3,データシート2!$A:$SI,MATCH($R$2&amp;"_"&amp;$C113,データシート2!$A$1:$SI$1,0),0)</f>
        <v>28.998999999999999</v>
      </c>
      <c r="X113" s="941">
        <f>VLOOKUP($D$3&amp;"_"&amp;X$3,データシート2!$A:$SI,MATCH($R$2&amp;"_"&amp;$C113,データシート2!$A$1:$SI$1,0),0)</f>
        <v>25.123000000000001</v>
      </c>
      <c r="Y113" s="941">
        <f>VLOOKUP($D$3&amp;"_"&amp;Y$3,データシート2!$A:$SI,MATCH($R$2&amp;"_"&amp;$C113,データシート2!$A$1:$SI$1,0),0)</f>
        <v>23.393000000000001</v>
      </c>
      <c r="Z113" s="941">
        <f>VLOOKUP($D$3&amp;"_"&amp;Z$3,データシート2!$A:$SI,MATCH($R$2&amp;"_"&amp;$C113,データシート2!$A$1:$SI$1,0),0)</f>
        <v>21.402000000000001</v>
      </c>
      <c r="AA113" s="941">
        <f>VLOOKUP($D$3&amp;"_"&amp;AA$3,データシート2!$A:$SI,MATCH($R$2&amp;"_"&amp;$C113,データシート2!$A$1:$SI$1,0),0)</f>
        <v>17.946000000000002</v>
      </c>
      <c r="AB113" s="942">
        <f>VLOOKUP($D$3&amp;"_"&amp;AB$3,データシート2!$A:$SI,MATCH($R$2&amp;"_"&amp;$C113,データシート2!$A$1:$SI$1,0),0)</f>
        <v>19.696999999999999</v>
      </c>
    </row>
    <row r="114" spans="2:28" s="22" customFormat="1" ht="20.45" customHeight="1">
      <c r="B114" s="740" t="s">
        <v>630</v>
      </c>
      <c r="C114" s="741" t="s">
        <v>631</v>
      </c>
      <c r="D114" s="742"/>
      <c r="E114" s="743"/>
      <c r="F114" s="742"/>
      <c r="G114" s="744">
        <f>VLOOKUP($D$3&amp;"_"&amp;G$3,データシート2!$A:$SI,MATCH($G$2&amp;"_"&amp;$B114,データシート2!$A$1:$SI$1,0),0)</f>
        <v>4</v>
      </c>
      <c r="H114" s="745">
        <f>VLOOKUP($D$3&amp;"_"&amp;H$3,データシート2!$A:$SI,MATCH($G$2&amp;"_"&amp;$B114,データシート2!$A$1:$SI$1,0),0)</f>
        <v>4</v>
      </c>
      <c r="I114" s="745">
        <f>VLOOKUP($D$3&amp;"_"&amp;I$3,データシート2!$A:$SI,MATCH($G$2&amp;"_"&amp;$B114,データシート2!$A$1:$SI$1,0),0)</f>
        <v>5</v>
      </c>
      <c r="J114" s="745">
        <f>VLOOKUP($D$3&amp;"_"&amp;J$3,データシート2!$A:$SI,MATCH($G$2&amp;"_"&amp;$B114,データシート2!$A$1:$SI$1,0),0)</f>
        <v>6</v>
      </c>
      <c r="K114" s="746">
        <f>VLOOKUP($D$3&amp;"_"&amp;K$3,データシート2!$A:$SI,MATCH($G$2&amp;"_"&amp;$B114,データシート2!$A$1:$SI$1,0),0)</f>
        <v>7</v>
      </c>
      <c r="L114" s="746">
        <f>VLOOKUP($D$3&amp;"_"&amp;L$3,データシート2!$A:$SI,MATCH($G$2&amp;"_"&amp;$B114,データシート2!$A$1:$SI$1,0),0)</f>
        <v>7</v>
      </c>
      <c r="M114" s="746">
        <f>VLOOKUP($D$3&amp;"_"&amp;M$3,データシート2!$A:$SI,MATCH($G$2&amp;"_"&amp;$B114,データシート2!$A$1:$SI$1,0),0)</f>
        <v>7</v>
      </c>
      <c r="N114" s="746">
        <f>VLOOKUP($D$3&amp;"_"&amp;N$3,データシート2!$A:$SI,MATCH($G$2&amp;"_"&amp;$B114,データシート2!$A$1:$SI$1,0),0)</f>
        <v>7</v>
      </c>
      <c r="O114" s="746">
        <f>VLOOKUP($D$3&amp;"_"&amp;O$3,データシート2!$A:$SI,MATCH($G$2&amp;"_"&amp;$B114,データシート2!$A$1:$SI$1,0),0)</f>
        <v>7</v>
      </c>
      <c r="P114" s="746">
        <f>VLOOKUP($D$3&amp;"_"&amp;P$3,データシート2!$A:$SI,MATCH($G$2&amp;"_"&amp;$B114,データシート2!$A$1:$SI$1,0),0)</f>
        <v>6</v>
      </c>
      <c r="Q114" s="747">
        <f>VLOOKUP($D$3&amp;"_"&amp;Q$3,データシート2!$A:$SI,MATCH($G$2&amp;"_"&amp;$B114,データシート2!$A$1:$SI$1,0),0)</f>
        <v>6</v>
      </c>
      <c r="R114" s="934">
        <f>VLOOKUP($D$3&amp;"_"&amp;R$3,データシート2!$A:$SI,MATCH($R$2&amp;"_"&amp;$B114,データシート2!$A$1:$SI$1,0),0)</f>
        <v>37.029000000000003</v>
      </c>
      <c r="S114" s="935">
        <f>VLOOKUP($D$3&amp;"_"&amp;S$3,データシート2!$A:$SI,MATCH($R$2&amp;"_"&amp;$B114,データシート2!$A$1:$SI$1,0),0)</f>
        <v>43.703000000000003</v>
      </c>
      <c r="T114" s="935">
        <f>VLOOKUP($D$3&amp;"_"&amp;T$3,データシート2!$A:$SI,MATCH($R$2&amp;"_"&amp;$B114,データシート2!$A$1:$SI$1,0),0)</f>
        <v>49.67</v>
      </c>
      <c r="U114" s="935">
        <f>VLOOKUP($D$3&amp;"_"&amp;U$3,データシート2!$A:$SI,MATCH($R$2&amp;"_"&amp;$B114,データシート2!$A$1:$SI$1,0),0)</f>
        <v>55.844000000000001</v>
      </c>
      <c r="V114" s="935">
        <f>VLOOKUP($D$3&amp;"_"&amp;V$3,データシート2!$A:$SI,MATCH($R$2&amp;"_"&amp;$B114,データシート2!$A$1:$SI$1,0),0)</f>
        <v>58.286999999999999</v>
      </c>
      <c r="W114" s="935">
        <f>VLOOKUP($D$3&amp;"_"&amp;W$3,データシート2!$A:$SI,MATCH($R$2&amp;"_"&amp;$B114,データシート2!$A$1:$SI$1,0),0)</f>
        <v>63.225999999999999</v>
      </c>
      <c r="X114" s="935">
        <f>VLOOKUP($D$3&amp;"_"&amp;X$3,データシート2!$A:$SI,MATCH($R$2&amp;"_"&amp;$B114,データシート2!$A$1:$SI$1,0),0)</f>
        <v>65.332999999999998</v>
      </c>
      <c r="Y114" s="935">
        <f>VLOOKUP($D$3&amp;"_"&amp;Y$3,データシート2!$A:$SI,MATCH($R$2&amp;"_"&amp;$B114,データシート2!$A$1:$SI$1,0),0)</f>
        <v>62.195</v>
      </c>
      <c r="Z114" s="935">
        <f>VLOOKUP($D$3&amp;"_"&amp;Z$3,データシート2!$A:$SI,MATCH($R$2&amp;"_"&amp;$B114,データシート2!$A$1:$SI$1,0),0)</f>
        <v>58.945</v>
      </c>
      <c r="AA114" s="935">
        <f>VLOOKUP($D$3&amp;"_"&amp;AA$3,データシート2!$A:$SI,MATCH($R$2&amp;"_"&amp;$B114,データシート2!$A$1:$SI$1,0),0)</f>
        <v>58.802</v>
      </c>
      <c r="AB114" s="936">
        <f>VLOOKUP($D$3&amp;"_"&amp;AB$3,データシート2!$A:$SI,MATCH($R$2&amp;"_"&amp;$B114,データシート2!$A$1:$SI$1,0),0)</f>
        <v>55.451000000000001</v>
      </c>
    </row>
    <row r="115" spans="2:28" s="756" customFormat="1" ht="16.5" customHeight="1">
      <c r="B115" s="748"/>
      <c r="C115" s="749">
        <v>81</v>
      </c>
      <c r="D115" s="750" t="s">
        <v>632</v>
      </c>
      <c r="E115" s="749"/>
      <c r="F115" s="751"/>
      <c r="G115" s="765">
        <f>VLOOKUP($D$3&amp;"_"&amp;G$3,データシート2!$A:$SI,MATCH($G$2&amp;"_"&amp;$C115,データシート2!$A$1:$SI$1,0),0)</f>
        <v>4</v>
      </c>
      <c r="H115" s="753">
        <f>VLOOKUP($D$3&amp;"_"&amp;H$3,データシート2!$A:$SI,MATCH($G$2&amp;"_"&amp;$C115,データシート2!$A$1:$SI$1,0),0)</f>
        <v>4</v>
      </c>
      <c r="I115" s="753">
        <f>VLOOKUP($D$3&amp;"_"&amp;I$3,データシート2!$A:$SI,MATCH($G$2&amp;"_"&amp;$C115,データシート2!$A$1:$SI$1,0),0)</f>
        <v>4</v>
      </c>
      <c r="J115" s="753">
        <f>VLOOKUP($D$3&amp;"_"&amp;J$3,データシート2!$A:$SI,MATCH($G$2&amp;"_"&amp;$C115,データシート2!$A$1:$SI$1,0),0)</f>
        <v>5</v>
      </c>
      <c r="K115" s="754">
        <f>VLOOKUP($D$3&amp;"_"&amp;K$3,データシート2!$A:$SI,MATCH($G$2&amp;"_"&amp;$C115,データシート2!$A$1:$SI$1,0),0)</f>
        <v>5</v>
      </c>
      <c r="L115" s="754">
        <f>VLOOKUP($D$3&amp;"_"&amp;L$3,データシート2!$A:$SI,MATCH($G$2&amp;"_"&amp;$C115,データシート2!$A$1:$SI$1,0),0)</f>
        <v>5</v>
      </c>
      <c r="M115" s="754">
        <f>VLOOKUP($D$3&amp;"_"&amp;M$3,データシート2!$A:$SI,MATCH($G$2&amp;"_"&amp;$C115,データシート2!$A$1:$SI$1,0),0)</f>
        <v>5</v>
      </c>
      <c r="N115" s="754">
        <f>VLOOKUP($D$3&amp;"_"&amp;N$3,データシート2!$A:$SI,MATCH($G$2&amp;"_"&amp;$C115,データシート2!$A$1:$SI$1,0),0)</f>
        <v>5</v>
      </c>
      <c r="O115" s="754">
        <f>VLOOKUP($D$3&amp;"_"&amp;O$3,データシート2!$A:$SI,MATCH($G$2&amp;"_"&amp;$C115,データシート2!$A$1:$SI$1,0),0)</f>
        <v>5</v>
      </c>
      <c r="P115" s="754">
        <f>VLOOKUP($D$3&amp;"_"&amp;P$3,データシート2!$A:$SI,MATCH($G$2&amp;"_"&amp;$C115,データシート2!$A$1:$SI$1,0),0)</f>
        <v>5</v>
      </c>
      <c r="Q115" s="755">
        <f>VLOOKUP($D$3&amp;"_"&amp;Q$3,データシート2!$A:$SI,MATCH($G$2&amp;"_"&amp;$C115,データシート2!$A$1:$SI$1,0),0)</f>
        <v>5</v>
      </c>
      <c r="R115" s="943">
        <f>VLOOKUP($D$3&amp;"_"&amp;R$3,データシート2!$A:$SI,MATCH($R$2&amp;"_"&amp;$C115,データシート2!$A$1:$SI$1,0),0)</f>
        <v>37.029000000000003</v>
      </c>
      <c r="S115" s="938">
        <f>VLOOKUP($D$3&amp;"_"&amp;S$3,データシート2!$A:$SI,MATCH($R$2&amp;"_"&amp;$C115,データシート2!$A$1:$SI$1,0),0)</f>
        <v>43.703000000000003</v>
      </c>
      <c r="T115" s="938">
        <f>VLOOKUP($D$3&amp;"_"&amp;T$3,データシート2!$A:$SI,MATCH($R$2&amp;"_"&amp;$C115,データシート2!$A$1:$SI$1,0),0)</f>
        <v>46.689</v>
      </c>
      <c r="U115" s="938">
        <f>VLOOKUP($D$3&amp;"_"&amp;U$3,データシート2!$A:$SI,MATCH($R$2&amp;"_"&amp;$C115,データシート2!$A$1:$SI$1,0),0)</f>
        <v>52.905000000000001</v>
      </c>
      <c r="V115" s="938">
        <f>VLOOKUP($D$3&amp;"_"&amp;V$3,データシート2!$A:$SI,MATCH($R$2&amp;"_"&amp;$C115,データシート2!$A$1:$SI$1,0),0)</f>
        <v>51.399000000000001</v>
      </c>
      <c r="W115" s="938">
        <f>VLOOKUP($D$3&amp;"_"&amp;W$3,データシート2!$A:$SI,MATCH($R$2&amp;"_"&amp;$C115,データシート2!$A$1:$SI$1,0),0)</f>
        <v>56.95</v>
      </c>
      <c r="X115" s="938">
        <f>VLOOKUP($D$3&amp;"_"&amp;X$3,データシート2!$A:$SI,MATCH($R$2&amp;"_"&amp;$C115,データシート2!$A$1:$SI$1,0),0)</f>
        <v>59.113</v>
      </c>
      <c r="Y115" s="938">
        <f>VLOOKUP($D$3&amp;"_"&amp;Y$3,データシート2!$A:$SI,MATCH($R$2&amp;"_"&amp;$C115,データシート2!$A$1:$SI$1,0),0)</f>
        <v>55.723999999999997</v>
      </c>
      <c r="Z115" s="938">
        <f>VLOOKUP($D$3&amp;"_"&amp;Z$3,データシート2!$A:$SI,MATCH($R$2&amp;"_"&amp;$C115,データシート2!$A$1:$SI$1,0),0)</f>
        <v>53.145000000000003</v>
      </c>
      <c r="AA115" s="938">
        <f>VLOOKUP($D$3&amp;"_"&amp;AA$3,データシート2!$A:$SI,MATCH($R$2&amp;"_"&amp;$C115,データシート2!$A$1:$SI$1,0),0)</f>
        <v>54.573999999999998</v>
      </c>
      <c r="AB115" s="939">
        <f>VLOOKUP($D$3&amp;"_"&amp;AB$3,データシート2!$A:$SI,MATCH($R$2&amp;"_"&amp;$C115,データシート2!$A$1:$SI$1,0),0)</f>
        <v>52.558999999999997</v>
      </c>
    </row>
    <row r="116" spans="2:28" s="756" customFormat="1" ht="16.5" customHeight="1">
      <c r="B116" s="757"/>
      <c r="C116" s="758">
        <v>82</v>
      </c>
      <c r="D116" s="759" t="s">
        <v>633</v>
      </c>
      <c r="E116" s="758"/>
      <c r="F116" s="760"/>
      <c r="G116" s="761">
        <f>VLOOKUP($D$3&amp;"_"&amp;G$3,データシート2!$A:$SI,MATCH($G$2&amp;"_"&amp;$C116,データシート2!$A$1:$SI$1,0),0)</f>
        <v>0</v>
      </c>
      <c r="H116" s="762">
        <f>VLOOKUP($D$3&amp;"_"&amp;H$3,データシート2!$A:$SI,MATCH($G$2&amp;"_"&amp;$C116,データシート2!$A$1:$SI$1,0),0)</f>
        <v>0</v>
      </c>
      <c r="I116" s="762">
        <f>VLOOKUP($D$3&amp;"_"&amp;I$3,データシート2!$A:$SI,MATCH($G$2&amp;"_"&amp;$C116,データシート2!$A$1:$SI$1,0),0)</f>
        <v>1</v>
      </c>
      <c r="J116" s="762">
        <f>VLOOKUP($D$3&amp;"_"&amp;J$3,データシート2!$A:$SI,MATCH($G$2&amp;"_"&amp;$C116,データシート2!$A$1:$SI$1,0),0)</f>
        <v>1</v>
      </c>
      <c r="K116" s="763">
        <f>VLOOKUP($D$3&amp;"_"&amp;K$3,データシート2!$A:$SI,MATCH($G$2&amp;"_"&amp;$C116,データシート2!$A$1:$SI$1,0),0)</f>
        <v>2</v>
      </c>
      <c r="L116" s="763">
        <f>VLOOKUP($D$3&amp;"_"&amp;L$3,データシート2!$A:$SI,MATCH($G$2&amp;"_"&amp;$C116,データシート2!$A$1:$SI$1,0),0)</f>
        <v>2</v>
      </c>
      <c r="M116" s="763">
        <f>VLOOKUP($D$3&amp;"_"&amp;M$3,データシート2!$A:$SI,MATCH($G$2&amp;"_"&amp;$C116,データシート2!$A$1:$SI$1,0),0)</f>
        <v>2</v>
      </c>
      <c r="N116" s="763">
        <f>VLOOKUP($D$3&amp;"_"&amp;N$3,データシート2!$A:$SI,MATCH($G$2&amp;"_"&amp;$C116,データシート2!$A$1:$SI$1,0),0)</f>
        <v>2</v>
      </c>
      <c r="O116" s="763">
        <f>VLOOKUP($D$3&amp;"_"&amp;O$3,データシート2!$A:$SI,MATCH($G$2&amp;"_"&amp;$C116,データシート2!$A$1:$SI$1,0),0)</f>
        <v>2</v>
      </c>
      <c r="P116" s="763">
        <f>VLOOKUP($D$3&amp;"_"&amp;P$3,データシート2!$A:$SI,MATCH($G$2&amp;"_"&amp;$C116,データシート2!$A$1:$SI$1,0),0)</f>
        <v>1</v>
      </c>
      <c r="Q116" s="764">
        <f>VLOOKUP($D$3&amp;"_"&amp;Q$3,データシート2!$A:$SI,MATCH($G$2&amp;"_"&amp;$C116,データシート2!$A$1:$SI$1,0),0)</f>
        <v>1</v>
      </c>
      <c r="R116" s="940">
        <f>VLOOKUP($D$3&amp;"_"&amp;R$3,データシート2!$A:$SI,MATCH($R$2&amp;"_"&amp;$C116,データシート2!$A$1:$SI$1,0),0)</f>
        <v>0</v>
      </c>
      <c r="S116" s="941">
        <f>VLOOKUP($D$3&amp;"_"&amp;S$3,データシート2!$A:$SI,MATCH($R$2&amp;"_"&amp;$C116,データシート2!$A$1:$SI$1,0),0)</f>
        <v>0</v>
      </c>
      <c r="T116" s="941">
        <f>VLOOKUP($D$3&amp;"_"&amp;T$3,データシート2!$A:$SI,MATCH($R$2&amp;"_"&amp;$C116,データシート2!$A$1:$SI$1,0),0)</f>
        <v>2.9809999999999999</v>
      </c>
      <c r="U116" s="941">
        <f>VLOOKUP($D$3&amp;"_"&amp;U$3,データシート2!$A:$SI,MATCH($R$2&amp;"_"&amp;$C116,データシート2!$A$1:$SI$1,0),0)</f>
        <v>2.9390000000000001</v>
      </c>
      <c r="V116" s="941">
        <f>VLOOKUP($D$3&amp;"_"&amp;V$3,データシート2!$A:$SI,MATCH($R$2&amp;"_"&amp;$C116,データシート2!$A$1:$SI$1,0),0)</f>
        <v>6.8879999999999999</v>
      </c>
      <c r="W116" s="941">
        <f>VLOOKUP($D$3&amp;"_"&amp;W$3,データシート2!$A:$SI,MATCH($R$2&amp;"_"&amp;$C116,データシート2!$A$1:$SI$1,0),0)</f>
        <v>6.2759999999999998</v>
      </c>
      <c r="X116" s="941">
        <f>VLOOKUP($D$3&amp;"_"&amp;X$3,データシート2!$A:$SI,MATCH($R$2&amp;"_"&amp;$C116,データシート2!$A$1:$SI$1,0),0)</f>
        <v>6.22</v>
      </c>
      <c r="Y116" s="941">
        <f>VLOOKUP($D$3&amp;"_"&amp;Y$3,データシート2!$A:$SI,MATCH($R$2&amp;"_"&amp;$C116,データシート2!$A$1:$SI$1,0),0)</f>
        <v>6.4710000000000001</v>
      </c>
      <c r="Z116" s="941">
        <f>VLOOKUP($D$3&amp;"_"&amp;Z$3,データシート2!$A:$SI,MATCH($R$2&amp;"_"&amp;$C116,データシート2!$A$1:$SI$1,0),0)</f>
        <v>5.8</v>
      </c>
      <c r="AA116" s="941">
        <f>VLOOKUP($D$3&amp;"_"&amp;AA$3,データシート2!$A:$SI,MATCH($R$2&amp;"_"&amp;$C116,データシート2!$A$1:$SI$1,0),0)</f>
        <v>4.2279999999999998</v>
      </c>
      <c r="AB116" s="942">
        <f>VLOOKUP($D$3&amp;"_"&amp;AB$3,データシート2!$A:$SI,MATCH($R$2&amp;"_"&amp;$C116,データシート2!$A$1:$SI$1,0),0)</f>
        <v>2.8919999999999999</v>
      </c>
    </row>
    <row r="117" spans="2:28" s="22" customFormat="1" ht="20.45" customHeight="1">
      <c r="B117" s="740" t="s">
        <v>634</v>
      </c>
      <c r="C117" s="741" t="s">
        <v>635</v>
      </c>
      <c r="D117" s="742"/>
      <c r="E117" s="743"/>
      <c r="F117" s="742"/>
      <c r="G117" s="744">
        <f>VLOOKUP($D$3&amp;"_"&amp;G$3,データシート2!$A:$SI,MATCH($G$2&amp;"_"&amp;$B117,データシート2!$A$1:$SI$1,0),0)</f>
        <v>7</v>
      </c>
      <c r="H117" s="745">
        <f>VLOOKUP($D$3&amp;"_"&amp;H$3,データシート2!$A:$SI,MATCH($G$2&amp;"_"&amp;$B117,データシート2!$A$1:$SI$1,0),0)</f>
        <v>8</v>
      </c>
      <c r="I117" s="745">
        <f>VLOOKUP($D$3&amp;"_"&amp;I$3,データシート2!$A:$SI,MATCH($G$2&amp;"_"&amp;$B117,データシート2!$A$1:$SI$1,0),0)</f>
        <v>8</v>
      </c>
      <c r="J117" s="745">
        <f>VLOOKUP($D$3&amp;"_"&amp;J$3,データシート2!$A:$SI,MATCH($G$2&amp;"_"&amp;$B117,データシート2!$A$1:$SI$1,0),0)</f>
        <v>7</v>
      </c>
      <c r="K117" s="746">
        <f>VLOOKUP($D$3&amp;"_"&amp;K$3,データシート2!$A:$SI,MATCH($G$2&amp;"_"&amp;$B117,データシート2!$A$1:$SI$1,0),0)</f>
        <v>8</v>
      </c>
      <c r="L117" s="746">
        <f>VLOOKUP($D$3&amp;"_"&amp;L$3,データシート2!$A:$SI,MATCH($G$2&amp;"_"&amp;$B117,データシート2!$A$1:$SI$1,0),0)</f>
        <v>8</v>
      </c>
      <c r="M117" s="746">
        <f>VLOOKUP($D$3&amp;"_"&amp;M$3,データシート2!$A:$SI,MATCH($G$2&amp;"_"&amp;$B117,データシート2!$A$1:$SI$1,0),0)</f>
        <v>8</v>
      </c>
      <c r="N117" s="746">
        <f>VLOOKUP($D$3&amp;"_"&amp;N$3,データシート2!$A:$SI,MATCH($G$2&amp;"_"&amp;$B117,データシート2!$A$1:$SI$1,0),0)</f>
        <v>8</v>
      </c>
      <c r="O117" s="746">
        <f>VLOOKUP($D$3&amp;"_"&amp;O$3,データシート2!$A:$SI,MATCH($G$2&amp;"_"&amp;$B117,データシート2!$A$1:$SI$1,0),0)</f>
        <v>8</v>
      </c>
      <c r="P117" s="746">
        <f>VLOOKUP($D$3&amp;"_"&amp;P$3,データシート2!$A:$SI,MATCH($G$2&amp;"_"&amp;$B117,データシート2!$A$1:$SI$1,0),0)</f>
        <v>7</v>
      </c>
      <c r="Q117" s="747">
        <f>VLOOKUP($D$3&amp;"_"&amp;Q$3,データシート2!$A:$SI,MATCH($G$2&amp;"_"&amp;$B117,データシート2!$A$1:$SI$1,0),0)</f>
        <v>7</v>
      </c>
      <c r="R117" s="934">
        <f>VLOOKUP($D$3&amp;"_"&amp;R$3,データシート2!$A:$SI,MATCH($R$2&amp;"_"&amp;$B117,データシート2!$A$1:$SI$1,0),0)</f>
        <v>35.947000000000003</v>
      </c>
      <c r="S117" s="935">
        <f>VLOOKUP($D$3&amp;"_"&amp;S$3,データシート2!$A:$SI,MATCH($R$2&amp;"_"&amp;$B117,データシート2!$A$1:$SI$1,0),0)</f>
        <v>47.191000000000003</v>
      </c>
      <c r="T117" s="935">
        <f>VLOOKUP($D$3&amp;"_"&amp;T$3,データシート2!$A:$SI,MATCH($R$2&amp;"_"&amp;$B117,データシート2!$A$1:$SI$1,0),0)</f>
        <v>49.527000000000001</v>
      </c>
      <c r="U117" s="935">
        <f>VLOOKUP($D$3&amp;"_"&amp;U$3,データシート2!$A:$SI,MATCH($R$2&amp;"_"&amp;$B117,データシート2!$A$1:$SI$1,0),0)</f>
        <v>41.421999999999997</v>
      </c>
      <c r="V117" s="935">
        <f>VLOOKUP($D$3&amp;"_"&amp;V$3,データシート2!$A:$SI,MATCH($R$2&amp;"_"&amp;$B117,データシート2!$A$1:$SI$1,0),0)</f>
        <v>45.612000000000002</v>
      </c>
      <c r="W117" s="935">
        <f>VLOOKUP($D$3&amp;"_"&amp;W$3,データシート2!$A:$SI,MATCH($R$2&amp;"_"&amp;$B117,データシート2!$A$1:$SI$1,0),0)</f>
        <v>47.420999999999999</v>
      </c>
      <c r="X117" s="935">
        <f>VLOOKUP($D$3&amp;"_"&amp;X$3,データシート2!$A:$SI,MATCH($R$2&amp;"_"&amp;$B117,データシート2!$A$1:$SI$1,0),0)</f>
        <v>46.537999999999997</v>
      </c>
      <c r="Y117" s="935">
        <f>VLOOKUP($D$3&amp;"_"&amp;Y$3,データシート2!$A:$SI,MATCH($R$2&amp;"_"&amp;$B117,データシート2!$A$1:$SI$1,0),0)</f>
        <v>42.871000000000002</v>
      </c>
      <c r="Z117" s="935">
        <f>VLOOKUP($D$3&amp;"_"&amp;Z$3,データシート2!$A:$SI,MATCH($R$2&amp;"_"&amp;$B117,データシート2!$A$1:$SI$1,0),0)</f>
        <v>44.250999999999998</v>
      </c>
      <c r="AA117" s="935">
        <f>VLOOKUP($D$3&amp;"_"&amp;AA$3,データシート2!$A:$SI,MATCH($R$2&amp;"_"&amp;$B117,データシート2!$A$1:$SI$1,0),0)</f>
        <v>41.906999999999996</v>
      </c>
      <c r="AB117" s="936">
        <f>VLOOKUP($D$3&amp;"_"&amp;AB$3,データシート2!$A:$SI,MATCH($R$2&amp;"_"&amp;$B117,データシート2!$A$1:$SI$1,0),0)</f>
        <v>37.622999999999998</v>
      </c>
    </row>
    <row r="118" spans="2:28" s="756" customFormat="1" ht="16.5" customHeight="1">
      <c r="B118" s="748"/>
      <c r="C118" s="749">
        <v>83</v>
      </c>
      <c r="D118" s="750" t="s">
        <v>636</v>
      </c>
      <c r="E118" s="749"/>
      <c r="F118" s="751"/>
      <c r="G118" s="765">
        <f>VLOOKUP($D$3&amp;"_"&amp;G$3,データシート2!$A:$SI,MATCH($G$2&amp;"_"&amp;$C118,データシート2!$A$1:$SI$1,0),0)</f>
        <v>7</v>
      </c>
      <c r="H118" s="753">
        <f>VLOOKUP($D$3&amp;"_"&amp;H$3,データシート2!$A:$SI,MATCH($G$2&amp;"_"&amp;$C118,データシート2!$A$1:$SI$1,0),0)</f>
        <v>8</v>
      </c>
      <c r="I118" s="753">
        <f>VLOOKUP($D$3&amp;"_"&amp;I$3,データシート2!$A:$SI,MATCH($G$2&amp;"_"&amp;$C118,データシート2!$A$1:$SI$1,0),0)</f>
        <v>8</v>
      </c>
      <c r="J118" s="753">
        <f>VLOOKUP($D$3&amp;"_"&amp;J$3,データシート2!$A:$SI,MATCH($G$2&amp;"_"&amp;$C118,データシート2!$A$1:$SI$1,0),0)</f>
        <v>7</v>
      </c>
      <c r="K118" s="754">
        <f>VLOOKUP($D$3&amp;"_"&amp;K$3,データシート2!$A:$SI,MATCH($G$2&amp;"_"&amp;$C118,データシート2!$A$1:$SI$1,0),0)</f>
        <v>8</v>
      </c>
      <c r="L118" s="754">
        <f>VLOOKUP($D$3&amp;"_"&amp;L$3,データシート2!$A:$SI,MATCH($G$2&amp;"_"&amp;$C118,データシート2!$A$1:$SI$1,0),0)</f>
        <v>8</v>
      </c>
      <c r="M118" s="754">
        <f>VLOOKUP($D$3&amp;"_"&amp;M$3,データシート2!$A:$SI,MATCH($G$2&amp;"_"&amp;$C118,データシート2!$A$1:$SI$1,0),0)</f>
        <v>8</v>
      </c>
      <c r="N118" s="754">
        <f>VLOOKUP($D$3&amp;"_"&amp;N$3,データシート2!$A:$SI,MATCH($G$2&amp;"_"&amp;$C118,データシート2!$A$1:$SI$1,0),0)</f>
        <v>8</v>
      </c>
      <c r="O118" s="754">
        <f>VLOOKUP($D$3&amp;"_"&amp;O$3,データシート2!$A:$SI,MATCH($G$2&amp;"_"&amp;$C118,データシート2!$A$1:$SI$1,0),0)</f>
        <v>8</v>
      </c>
      <c r="P118" s="754">
        <f>VLOOKUP($D$3&amp;"_"&amp;P$3,データシート2!$A:$SI,MATCH($G$2&amp;"_"&amp;$C118,データシート2!$A$1:$SI$1,0),0)</f>
        <v>7</v>
      </c>
      <c r="Q118" s="755">
        <f>VLOOKUP($D$3&amp;"_"&amp;Q$3,データシート2!$A:$SI,MATCH($G$2&amp;"_"&amp;$C118,データシート2!$A$1:$SI$1,0),0)</f>
        <v>7</v>
      </c>
      <c r="R118" s="943">
        <f>VLOOKUP($D$3&amp;"_"&amp;R$3,データシート2!$A:$SI,MATCH($R$2&amp;"_"&amp;$C118,データシート2!$A$1:$SI$1,0),0)</f>
        <v>35.947000000000003</v>
      </c>
      <c r="S118" s="938">
        <f>VLOOKUP($D$3&amp;"_"&amp;S$3,データシート2!$A:$SI,MATCH($R$2&amp;"_"&amp;$C118,データシート2!$A$1:$SI$1,0),0)</f>
        <v>47.191000000000003</v>
      </c>
      <c r="T118" s="938">
        <f>VLOOKUP($D$3&amp;"_"&amp;T$3,データシート2!$A:$SI,MATCH($R$2&amp;"_"&amp;$C118,データシート2!$A$1:$SI$1,0),0)</f>
        <v>49.527000000000001</v>
      </c>
      <c r="U118" s="938">
        <f>VLOOKUP($D$3&amp;"_"&amp;U$3,データシート2!$A:$SI,MATCH($R$2&amp;"_"&amp;$C118,データシート2!$A$1:$SI$1,0),0)</f>
        <v>41.421999999999997</v>
      </c>
      <c r="V118" s="938">
        <f>VLOOKUP($D$3&amp;"_"&amp;V$3,データシート2!$A:$SI,MATCH($R$2&amp;"_"&amp;$C118,データシート2!$A$1:$SI$1,0),0)</f>
        <v>45.612000000000002</v>
      </c>
      <c r="W118" s="938">
        <f>VLOOKUP($D$3&amp;"_"&amp;W$3,データシート2!$A:$SI,MATCH($R$2&amp;"_"&amp;$C118,データシート2!$A$1:$SI$1,0),0)</f>
        <v>47.420999999999999</v>
      </c>
      <c r="X118" s="938">
        <f>VLOOKUP($D$3&amp;"_"&amp;X$3,データシート2!$A:$SI,MATCH($R$2&amp;"_"&amp;$C118,データシート2!$A$1:$SI$1,0),0)</f>
        <v>46.537999999999997</v>
      </c>
      <c r="Y118" s="938">
        <f>VLOOKUP($D$3&amp;"_"&amp;Y$3,データシート2!$A:$SI,MATCH($R$2&amp;"_"&amp;$C118,データシート2!$A$1:$SI$1,0),0)</f>
        <v>42.871000000000002</v>
      </c>
      <c r="Z118" s="938">
        <f>VLOOKUP($D$3&amp;"_"&amp;Z$3,データシート2!$A:$SI,MATCH($R$2&amp;"_"&amp;$C118,データシート2!$A$1:$SI$1,0),0)</f>
        <v>44.250999999999998</v>
      </c>
      <c r="AA118" s="938">
        <f>VLOOKUP($D$3&amp;"_"&amp;AA$3,データシート2!$A:$SI,MATCH($R$2&amp;"_"&amp;$C118,データシート2!$A$1:$SI$1,0),0)</f>
        <v>41.906999999999996</v>
      </c>
      <c r="AB118" s="939">
        <f>VLOOKUP($D$3&amp;"_"&amp;AB$3,データシート2!$A:$SI,MATCH($R$2&amp;"_"&amp;$C118,データシート2!$A$1:$SI$1,0),0)</f>
        <v>37.622999999999998</v>
      </c>
    </row>
    <row r="119" spans="2:28" s="756" customFormat="1" ht="16.5" customHeight="1">
      <c r="B119" s="748"/>
      <c r="C119" s="773">
        <v>84</v>
      </c>
      <c r="D119" s="774" t="s">
        <v>637</v>
      </c>
      <c r="E119" s="773"/>
      <c r="F119" s="775"/>
      <c r="G119" s="776">
        <f>VLOOKUP($D$3&amp;"_"&amp;G$3,データシート2!$A:$SI,MATCH($G$2&amp;"_"&amp;$C119,データシート2!$A$1:$SI$1,0),0)</f>
        <v>0</v>
      </c>
      <c r="H119" s="777">
        <f>VLOOKUP($D$3&amp;"_"&amp;H$3,データシート2!$A:$SI,MATCH($G$2&amp;"_"&amp;$C119,データシート2!$A$1:$SI$1,0),0)</f>
        <v>0</v>
      </c>
      <c r="I119" s="777">
        <f>VLOOKUP($D$3&amp;"_"&amp;I$3,データシート2!$A:$SI,MATCH($G$2&amp;"_"&amp;$C119,データシート2!$A$1:$SI$1,0),0)</f>
        <v>0</v>
      </c>
      <c r="J119" s="777">
        <f>VLOOKUP($D$3&amp;"_"&amp;J$3,データシート2!$A:$SI,MATCH($G$2&amp;"_"&amp;$C119,データシート2!$A$1:$SI$1,0),0)</f>
        <v>0</v>
      </c>
      <c r="K119" s="778">
        <f>VLOOKUP($D$3&amp;"_"&amp;K$3,データシート2!$A:$SI,MATCH($G$2&amp;"_"&amp;$C119,データシート2!$A$1:$SI$1,0),0)</f>
        <v>0</v>
      </c>
      <c r="L119" s="778">
        <f>VLOOKUP($D$3&amp;"_"&amp;L$3,データシート2!$A:$SI,MATCH($G$2&amp;"_"&amp;$C119,データシート2!$A$1:$SI$1,0),0)</f>
        <v>0</v>
      </c>
      <c r="M119" s="778">
        <f>VLOOKUP($D$3&amp;"_"&amp;M$3,データシート2!$A:$SI,MATCH($G$2&amp;"_"&amp;$C119,データシート2!$A$1:$SI$1,0),0)</f>
        <v>0</v>
      </c>
      <c r="N119" s="778">
        <f>VLOOKUP($D$3&amp;"_"&amp;N$3,データシート2!$A:$SI,MATCH($G$2&amp;"_"&amp;$C119,データシート2!$A$1:$SI$1,0),0)</f>
        <v>0</v>
      </c>
      <c r="O119" s="778">
        <f>VLOOKUP($D$3&amp;"_"&amp;O$3,データシート2!$A:$SI,MATCH($G$2&amp;"_"&amp;$C119,データシート2!$A$1:$SI$1,0),0)</f>
        <v>0</v>
      </c>
      <c r="P119" s="778">
        <f>VLOOKUP($D$3&amp;"_"&amp;P$3,データシート2!$A:$SI,MATCH($G$2&amp;"_"&amp;$C119,データシート2!$A$1:$SI$1,0),0)</f>
        <v>0</v>
      </c>
      <c r="Q119" s="779">
        <f>VLOOKUP($D$3&amp;"_"&amp;Q$3,データシート2!$A:$SI,MATCH($G$2&amp;"_"&amp;$C119,データシート2!$A$1:$SI$1,0),0)</f>
        <v>0</v>
      </c>
      <c r="R119" s="947">
        <f>VLOOKUP($D$3&amp;"_"&amp;R$3,データシート2!$A:$SI,MATCH($R$2&amp;"_"&amp;$C119,データシート2!$A$1:$SI$1,0),0)</f>
        <v>0</v>
      </c>
      <c r="S119" s="948">
        <f>VLOOKUP($D$3&amp;"_"&amp;S$3,データシート2!$A:$SI,MATCH($R$2&amp;"_"&amp;$C119,データシート2!$A$1:$SI$1,0),0)</f>
        <v>0</v>
      </c>
      <c r="T119" s="948">
        <f>VLOOKUP($D$3&amp;"_"&amp;T$3,データシート2!$A:$SI,MATCH($R$2&amp;"_"&amp;$C119,データシート2!$A$1:$SI$1,0),0)</f>
        <v>0</v>
      </c>
      <c r="U119" s="948">
        <f>VLOOKUP($D$3&amp;"_"&amp;U$3,データシート2!$A:$SI,MATCH($R$2&amp;"_"&amp;$C119,データシート2!$A$1:$SI$1,0),0)</f>
        <v>0</v>
      </c>
      <c r="V119" s="948">
        <f>VLOOKUP($D$3&amp;"_"&amp;V$3,データシート2!$A:$SI,MATCH($R$2&amp;"_"&amp;$C119,データシート2!$A$1:$SI$1,0),0)</f>
        <v>0</v>
      </c>
      <c r="W119" s="948">
        <f>VLOOKUP($D$3&amp;"_"&amp;W$3,データシート2!$A:$SI,MATCH($R$2&amp;"_"&amp;$C119,データシート2!$A$1:$SI$1,0),0)</f>
        <v>0</v>
      </c>
      <c r="X119" s="948">
        <f>VLOOKUP($D$3&amp;"_"&amp;X$3,データシート2!$A:$SI,MATCH($R$2&amp;"_"&amp;$C119,データシート2!$A$1:$SI$1,0),0)</f>
        <v>0</v>
      </c>
      <c r="Y119" s="948">
        <f>VLOOKUP($D$3&amp;"_"&amp;Y$3,データシート2!$A:$SI,MATCH($R$2&amp;"_"&amp;$C119,データシート2!$A$1:$SI$1,0),0)</f>
        <v>0</v>
      </c>
      <c r="Z119" s="948">
        <f>VLOOKUP($D$3&amp;"_"&amp;Z$3,データシート2!$A:$SI,MATCH($R$2&amp;"_"&amp;$C119,データシート2!$A$1:$SI$1,0),0)</f>
        <v>0</v>
      </c>
      <c r="AA119" s="948">
        <f>VLOOKUP($D$3&amp;"_"&amp;AA$3,データシート2!$A:$SI,MATCH($R$2&amp;"_"&amp;$C119,データシート2!$A$1:$SI$1,0),0)</f>
        <v>0</v>
      </c>
      <c r="AB119" s="949">
        <f>VLOOKUP($D$3&amp;"_"&amp;AB$3,データシート2!$A:$SI,MATCH($R$2&amp;"_"&amp;$C119,データシート2!$A$1:$SI$1,0),0)</f>
        <v>0</v>
      </c>
    </row>
    <row r="120" spans="2:28" s="756" customFormat="1" ht="16.5" customHeight="1">
      <c r="B120" s="757"/>
      <c r="C120" s="758">
        <v>85</v>
      </c>
      <c r="D120" s="759" t="s">
        <v>638</v>
      </c>
      <c r="E120" s="758"/>
      <c r="F120" s="760"/>
      <c r="G120" s="761">
        <f>VLOOKUP($D$3&amp;"_"&amp;G$3,データシート2!$A:$SI,MATCH($G$2&amp;"_"&amp;$C120,データシート2!$A$1:$SI$1,0),0)</f>
        <v>0</v>
      </c>
      <c r="H120" s="762">
        <f>VLOOKUP($D$3&amp;"_"&amp;H$3,データシート2!$A:$SI,MATCH($G$2&amp;"_"&amp;$C120,データシート2!$A$1:$SI$1,0),0)</f>
        <v>0</v>
      </c>
      <c r="I120" s="762">
        <f>VLOOKUP($D$3&amp;"_"&amp;I$3,データシート2!$A:$SI,MATCH($G$2&amp;"_"&amp;$C120,データシート2!$A$1:$SI$1,0),0)</f>
        <v>0</v>
      </c>
      <c r="J120" s="762">
        <f>VLOOKUP($D$3&amp;"_"&amp;J$3,データシート2!$A:$SI,MATCH($G$2&amp;"_"&amp;$C120,データシート2!$A$1:$SI$1,0),0)</f>
        <v>0</v>
      </c>
      <c r="K120" s="763">
        <f>VLOOKUP($D$3&amp;"_"&amp;K$3,データシート2!$A:$SI,MATCH($G$2&amp;"_"&amp;$C120,データシート2!$A$1:$SI$1,0),0)</f>
        <v>0</v>
      </c>
      <c r="L120" s="763">
        <f>VLOOKUP($D$3&amp;"_"&amp;L$3,データシート2!$A:$SI,MATCH($G$2&amp;"_"&amp;$C120,データシート2!$A$1:$SI$1,0),0)</f>
        <v>0</v>
      </c>
      <c r="M120" s="763">
        <f>VLOOKUP($D$3&amp;"_"&amp;M$3,データシート2!$A:$SI,MATCH($G$2&amp;"_"&amp;$C120,データシート2!$A$1:$SI$1,0),0)</f>
        <v>0</v>
      </c>
      <c r="N120" s="763">
        <f>VLOOKUP($D$3&amp;"_"&amp;N$3,データシート2!$A:$SI,MATCH($G$2&amp;"_"&amp;$C120,データシート2!$A$1:$SI$1,0),0)</f>
        <v>0</v>
      </c>
      <c r="O120" s="763">
        <f>VLOOKUP($D$3&amp;"_"&amp;O$3,データシート2!$A:$SI,MATCH($G$2&amp;"_"&amp;$C120,データシート2!$A$1:$SI$1,0),0)</f>
        <v>0</v>
      </c>
      <c r="P120" s="763">
        <f>VLOOKUP($D$3&amp;"_"&amp;P$3,データシート2!$A:$SI,MATCH($G$2&amp;"_"&amp;$C120,データシート2!$A$1:$SI$1,0),0)</f>
        <v>0</v>
      </c>
      <c r="Q120" s="764">
        <f>VLOOKUP($D$3&amp;"_"&amp;Q$3,データシート2!$A:$SI,MATCH($G$2&amp;"_"&amp;$C120,データシート2!$A$1:$SI$1,0),0)</f>
        <v>0</v>
      </c>
      <c r="R120" s="940">
        <f>VLOOKUP($D$3&amp;"_"&amp;R$3,データシート2!$A:$SI,MATCH($R$2&amp;"_"&amp;$C120,データシート2!$A$1:$SI$1,0),0)</f>
        <v>0</v>
      </c>
      <c r="S120" s="941">
        <f>VLOOKUP($D$3&amp;"_"&amp;S$3,データシート2!$A:$SI,MATCH($R$2&amp;"_"&amp;$C120,データシート2!$A$1:$SI$1,0),0)</f>
        <v>0</v>
      </c>
      <c r="T120" s="941">
        <f>VLOOKUP($D$3&amp;"_"&amp;T$3,データシート2!$A:$SI,MATCH($R$2&amp;"_"&amp;$C120,データシート2!$A$1:$SI$1,0),0)</f>
        <v>0</v>
      </c>
      <c r="U120" s="941">
        <f>VLOOKUP($D$3&amp;"_"&amp;U$3,データシート2!$A:$SI,MATCH($R$2&amp;"_"&amp;$C120,データシート2!$A$1:$SI$1,0),0)</f>
        <v>0</v>
      </c>
      <c r="V120" s="941">
        <f>VLOOKUP($D$3&amp;"_"&amp;V$3,データシート2!$A:$SI,MATCH($R$2&amp;"_"&amp;$C120,データシート2!$A$1:$SI$1,0),0)</f>
        <v>0</v>
      </c>
      <c r="W120" s="941">
        <f>VLOOKUP($D$3&amp;"_"&amp;W$3,データシート2!$A:$SI,MATCH($R$2&amp;"_"&amp;$C120,データシート2!$A$1:$SI$1,0),0)</f>
        <v>0</v>
      </c>
      <c r="X120" s="941">
        <f>VLOOKUP($D$3&amp;"_"&amp;X$3,データシート2!$A:$SI,MATCH($R$2&amp;"_"&amp;$C120,データシート2!$A$1:$SI$1,0),0)</f>
        <v>0</v>
      </c>
      <c r="Y120" s="941">
        <f>VLOOKUP($D$3&amp;"_"&amp;Y$3,データシート2!$A:$SI,MATCH($R$2&amp;"_"&amp;$C120,データシート2!$A$1:$SI$1,0),0)</f>
        <v>0</v>
      </c>
      <c r="Z120" s="941">
        <f>VLOOKUP($D$3&amp;"_"&amp;Z$3,データシート2!$A:$SI,MATCH($R$2&amp;"_"&amp;$C120,データシート2!$A$1:$SI$1,0),0)</f>
        <v>0</v>
      </c>
      <c r="AA120" s="941">
        <f>VLOOKUP($D$3&amp;"_"&amp;AA$3,データシート2!$A:$SI,MATCH($R$2&amp;"_"&amp;$C120,データシート2!$A$1:$SI$1,0),0)</f>
        <v>0</v>
      </c>
      <c r="AB120" s="942">
        <f>VLOOKUP($D$3&amp;"_"&amp;AB$3,データシート2!$A:$SI,MATCH($R$2&amp;"_"&amp;$C120,データシート2!$A$1:$SI$1,0),0)</f>
        <v>0</v>
      </c>
    </row>
    <row r="121" spans="2:28" s="22" customFormat="1" ht="20.45" customHeight="1">
      <c r="B121" s="740" t="s">
        <v>639</v>
      </c>
      <c r="C121" s="741" t="s">
        <v>640</v>
      </c>
      <c r="D121" s="742"/>
      <c r="E121" s="743"/>
      <c r="F121" s="742"/>
      <c r="G121" s="744">
        <f>VLOOKUP($D$3&amp;"_"&amp;G$3,データシート2!$A:$SI,MATCH($G$2&amp;"_"&amp;$B121,データシート2!$A$1:$SI$1,0),0)</f>
        <v>0</v>
      </c>
      <c r="H121" s="745">
        <f>VLOOKUP($D$3&amp;"_"&amp;H$3,データシート2!$A:$SI,MATCH($G$2&amp;"_"&amp;$B121,データシート2!$A$1:$SI$1,0),0)</f>
        <v>0</v>
      </c>
      <c r="I121" s="745">
        <f>VLOOKUP($D$3&amp;"_"&amp;I$3,データシート2!$A:$SI,MATCH($G$2&amp;"_"&amp;$B121,データシート2!$A$1:$SI$1,0),0)</f>
        <v>0</v>
      </c>
      <c r="J121" s="745">
        <f>VLOOKUP($D$3&amp;"_"&amp;J$3,データシート2!$A:$SI,MATCH($G$2&amp;"_"&amp;$B121,データシート2!$A$1:$SI$1,0),0)</f>
        <v>0</v>
      </c>
      <c r="K121" s="746">
        <f>VLOOKUP($D$3&amp;"_"&amp;K$3,データシート2!$A:$SI,MATCH($G$2&amp;"_"&amp;$B121,データシート2!$A$1:$SI$1,0),0)</f>
        <v>0</v>
      </c>
      <c r="L121" s="746">
        <f>VLOOKUP($D$3&amp;"_"&amp;L$3,データシート2!$A:$SI,MATCH($G$2&amp;"_"&amp;$B121,データシート2!$A$1:$SI$1,0),0)</f>
        <v>0</v>
      </c>
      <c r="M121" s="746">
        <f>VLOOKUP($D$3&amp;"_"&amp;M$3,データシート2!$A:$SI,MATCH($G$2&amp;"_"&amp;$B121,データシート2!$A$1:$SI$1,0),0)</f>
        <v>0</v>
      </c>
      <c r="N121" s="746">
        <f>VLOOKUP($D$3&amp;"_"&amp;N$3,データシート2!$A:$SI,MATCH($G$2&amp;"_"&amp;$B121,データシート2!$A$1:$SI$1,0),0)</f>
        <v>0</v>
      </c>
      <c r="O121" s="746">
        <f>VLOOKUP($D$3&amp;"_"&amp;O$3,データシート2!$A:$SI,MATCH($G$2&amp;"_"&amp;$B121,データシート2!$A$1:$SI$1,0),0)</f>
        <v>0</v>
      </c>
      <c r="P121" s="746">
        <f>VLOOKUP($D$3&amp;"_"&amp;P$3,データシート2!$A:$SI,MATCH($G$2&amp;"_"&amp;$B121,データシート2!$A$1:$SI$1,0),0)</f>
        <v>0</v>
      </c>
      <c r="Q121" s="747">
        <f>VLOOKUP($D$3&amp;"_"&amp;Q$3,データシート2!$A:$SI,MATCH($G$2&amp;"_"&amp;$B121,データシート2!$A$1:$SI$1,0),0)</f>
        <v>0</v>
      </c>
      <c r="R121" s="934">
        <f>VLOOKUP($D$3&amp;"_"&amp;R$3,データシート2!$A:$SI,MATCH($R$2&amp;"_"&amp;$B121,データシート2!$A$1:$SI$1,0),0)</f>
        <v>0</v>
      </c>
      <c r="S121" s="935">
        <f>VLOOKUP($D$3&amp;"_"&amp;S$3,データシート2!$A:$SI,MATCH($R$2&amp;"_"&amp;$B121,データシート2!$A$1:$SI$1,0),0)</f>
        <v>0</v>
      </c>
      <c r="T121" s="935">
        <f>VLOOKUP($D$3&amp;"_"&amp;T$3,データシート2!$A:$SI,MATCH($R$2&amp;"_"&amp;$B121,データシート2!$A$1:$SI$1,0),0)</f>
        <v>0</v>
      </c>
      <c r="U121" s="935">
        <f>VLOOKUP($D$3&amp;"_"&amp;U$3,データシート2!$A:$SI,MATCH($R$2&amp;"_"&amp;$B121,データシート2!$A$1:$SI$1,0),0)</f>
        <v>0</v>
      </c>
      <c r="V121" s="935">
        <f>VLOOKUP($D$3&amp;"_"&amp;V$3,データシート2!$A:$SI,MATCH($R$2&amp;"_"&amp;$B121,データシート2!$A$1:$SI$1,0),0)</f>
        <v>0</v>
      </c>
      <c r="W121" s="935">
        <f>VLOOKUP($D$3&amp;"_"&amp;W$3,データシート2!$A:$SI,MATCH($R$2&amp;"_"&amp;$B121,データシート2!$A$1:$SI$1,0),0)</f>
        <v>0</v>
      </c>
      <c r="X121" s="935">
        <f>VLOOKUP($D$3&amp;"_"&amp;X$3,データシート2!$A:$SI,MATCH($R$2&amp;"_"&amp;$B121,データシート2!$A$1:$SI$1,0),0)</f>
        <v>0</v>
      </c>
      <c r="Y121" s="935">
        <f>VLOOKUP($D$3&amp;"_"&amp;Y$3,データシート2!$A:$SI,MATCH($R$2&amp;"_"&amp;$B121,データシート2!$A$1:$SI$1,0),0)</f>
        <v>0</v>
      </c>
      <c r="Z121" s="935">
        <f>VLOOKUP($D$3&amp;"_"&amp;Z$3,データシート2!$A:$SI,MATCH($R$2&amp;"_"&amp;$B121,データシート2!$A$1:$SI$1,0),0)</f>
        <v>0</v>
      </c>
      <c r="AA121" s="935">
        <f>VLOOKUP($D$3&amp;"_"&amp;AA$3,データシート2!$A:$SI,MATCH($R$2&amp;"_"&amp;$B121,データシート2!$A$1:$SI$1,0),0)</f>
        <v>0</v>
      </c>
      <c r="AB121" s="936">
        <f>VLOOKUP($D$3&amp;"_"&amp;AB$3,データシート2!$A:$SI,MATCH($R$2&amp;"_"&amp;$B121,データシート2!$A$1:$SI$1,0),0)</f>
        <v>0</v>
      </c>
    </row>
    <row r="122" spans="2:28" s="756" customFormat="1" ht="16.5" customHeight="1">
      <c r="B122" s="748"/>
      <c r="C122" s="749">
        <v>86</v>
      </c>
      <c r="D122" s="750" t="s">
        <v>641</v>
      </c>
      <c r="E122" s="749"/>
      <c r="F122" s="751"/>
      <c r="G122" s="765">
        <f>VLOOKUP($D$3&amp;"_"&amp;G$3,データシート2!$A:$SI,MATCH($G$2&amp;"_"&amp;$C122,データシート2!$A$1:$SI$1,0),0)</f>
        <v>0</v>
      </c>
      <c r="H122" s="753">
        <f>VLOOKUP($D$3&amp;"_"&amp;H$3,データシート2!$A:$SI,MATCH($G$2&amp;"_"&amp;$C122,データシート2!$A$1:$SI$1,0),0)</f>
        <v>0</v>
      </c>
      <c r="I122" s="753">
        <f>VLOOKUP($D$3&amp;"_"&amp;I$3,データシート2!$A:$SI,MATCH($G$2&amp;"_"&amp;$C122,データシート2!$A$1:$SI$1,0),0)</f>
        <v>0</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0</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0</v>
      </c>
      <c r="S122" s="938">
        <f>VLOOKUP($D$3&amp;"_"&amp;S$3,データシート2!$A:$SI,MATCH($R$2&amp;"_"&amp;$C122,データシート2!$A$1:$SI$1,0),0)</f>
        <v>0</v>
      </c>
      <c r="T122" s="938">
        <f>VLOOKUP($D$3&amp;"_"&amp;T$3,データシート2!$A:$SI,MATCH($R$2&amp;"_"&amp;$C122,データシート2!$A$1:$SI$1,0),0)</f>
        <v>0</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0</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0</v>
      </c>
      <c r="H123" s="762">
        <f>VLOOKUP($D$3&amp;"_"&amp;H$3,データシート2!$A:$SI,MATCH($G$2&amp;"_"&amp;$C123,データシート2!$A$1:$SI$1,0),0)</f>
        <v>0</v>
      </c>
      <c r="I123" s="762">
        <f>VLOOKUP($D$3&amp;"_"&amp;I$3,データシート2!$A:$SI,MATCH($G$2&amp;"_"&amp;$C123,データシート2!$A$1:$SI$1,0),0)</f>
        <v>0</v>
      </c>
      <c r="J123" s="762">
        <f>VLOOKUP($D$3&amp;"_"&amp;J$3,データシート2!$A:$SI,MATCH($G$2&amp;"_"&amp;$C123,データシート2!$A$1:$SI$1,0),0)</f>
        <v>0</v>
      </c>
      <c r="K123" s="763">
        <f>VLOOKUP($D$3&amp;"_"&amp;K$3,データシート2!$A:$SI,MATCH($G$2&amp;"_"&amp;$C123,データシート2!$A$1:$SI$1,0),0)</f>
        <v>0</v>
      </c>
      <c r="L123" s="763">
        <f>VLOOKUP($D$3&amp;"_"&amp;L$3,データシート2!$A:$SI,MATCH($G$2&amp;"_"&amp;$C123,データシート2!$A$1:$SI$1,0),0)</f>
        <v>0</v>
      </c>
      <c r="M123" s="763">
        <f>VLOOKUP($D$3&amp;"_"&amp;M$3,データシート2!$A:$SI,MATCH($G$2&amp;"_"&amp;$C123,データシート2!$A$1:$SI$1,0),0)</f>
        <v>0</v>
      </c>
      <c r="N123" s="763">
        <f>VLOOKUP($D$3&amp;"_"&amp;N$3,データシート2!$A:$SI,MATCH($G$2&amp;"_"&amp;$C123,データシート2!$A$1:$SI$1,0),0)</f>
        <v>0</v>
      </c>
      <c r="O123" s="763">
        <f>VLOOKUP($D$3&amp;"_"&amp;O$3,データシート2!$A:$SI,MATCH($G$2&amp;"_"&amp;$C123,データシート2!$A$1:$SI$1,0),0)</f>
        <v>0</v>
      </c>
      <c r="P123" s="763">
        <f>VLOOKUP($D$3&amp;"_"&amp;P$3,データシート2!$A:$SI,MATCH($G$2&amp;"_"&amp;$C123,データシート2!$A$1:$SI$1,0),0)</f>
        <v>0</v>
      </c>
      <c r="Q123" s="764">
        <f>VLOOKUP($D$3&amp;"_"&amp;Q$3,データシート2!$A:$SI,MATCH($G$2&amp;"_"&amp;$C123,データシート2!$A$1:$SI$1,0),0)</f>
        <v>0</v>
      </c>
      <c r="R123" s="940">
        <f>VLOOKUP($D$3&amp;"_"&amp;R$3,データシート2!$A:$SI,MATCH($R$2&amp;"_"&amp;$C123,データシート2!$A$1:$SI$1,0),0)</f>
        <v>0</v>
      </c>
      <c r="S123" s="941">
        <f>VLOOKUP($D$3&amp;"_"&amp;S$3,データシート2!$A:$SI,MATCH($R$2&amp;"_"&amp;$C123,データシート2!$A$1:$SI$1,0),0)</f>
        <v>0</v>
      </c>
      <c r="T123" s="941">
        <f>VLOOKUP($D$3&amp;"_"&amp;T$3,データシート2!$A:$SI,MATCH($R$2&amp;"_"&amp;$C123,データシート2!$A$1:$SI$1,0),0)</f>
        <v>0</v>
      </c>
      <c r="U123" s="941">
        <f>VLOOKUP($D$3&amp;"_"&amp;U$3,データシート2!$A:$SI,MATCH($R$2&amp;"_"&amp;$C123,データシート2!$A$1:$SI$1,0),0)</f>
        <v>0</v>
      </c>
      <c r="V123" s="941">
        <f>VLOOKUP($D$3&amp;"_"&amp;V$3,データシート2!$A:$SI,MATCH($R$2&amp;"_"&amp;$C123,データシート2!$A$1:$SI$1,0),0)</f>
        <v>0</v>
      </c>
      <c r="W123" s="941">
        <f>VLOOKUP($D$3&amp;"_"&amp;W$3,データシート2!$A:$SI,MATCH($R$2&amp;"_"&amp;$C123,データシート2!$A$1:$SI$1,0),0)</f>
        <v>0</v>
      </c>
      <c r="X123" s="941">
        <f>VLOOKUP($D$3&amp;"_"&amp;X$3,データシート2!$A:$SI,MATCH($R$2&amp;"_"&amp;$C123,データシート2!$A$1:$SI$1,0),0)</f>
        <v>0</v>
      </c>
      <c r="Y123" s="941">
        <f>VLOOKUP($D$3&amp;"_"&amp;Y$3,データシート2!$A:$SI,MATCH($R$2&amp;"_"&amp;$C123,データシート2!$A$1:$SI$1,0),0)</f>
        <v>0</v>
      </c>
      <c r="Z123" s="941">
        <f>VLOOKUP($D$3&amp;"_"&amp;Z$3,データシート2!$A:$SI,MATCH($R$2&amp;"_"&amp;$C123,データシート2!$A$1:$SI$1,0),0)</f>
        <v>0</v>
      </c>
      <c r="AA123" s="941">
        <f>VLOOKUP($D$3&amp;"_"&amp;AA$3,データシート2!$A:$SI,MATCH($R$2&amp;"_"&amp;$C123,データシート2!$A$1:$SI$1,0),0)</f>
        <v>0</v>
      </c>
      <c r="AB123" s="942">
        <f>VLOOKUP($D$3&amp;"_"&amp;AB$3,データシート2!$A:$SI,MATCH($R$2&amp;"_"&amp;$C123,データシート2!$A$1:$SI$1,0),0)</f>
        <v>0</v>
      </c>
    </row>
    <row r="124" spans="2:28" s="22" customFormat="1" ht="20.45" customHeight="1">
      <c r="B124" s="740" t="s">
        <v>335</v>
      </c>
      <c r="C124" s="741" t="s">
        <v>643</v>
      </c>
      <c r="D124" s="742"/>
      <c r="E124" s="743"/>
      <c r="F124" s="742"/>
      <c r="G124" s="744">
        <f>VLOOKUP($D$3&amp;"_"&amp;G$3,データシート2!$A:$SI,MATCH($G$2&amp;"_"&amp;$B124,データシート2!$A$1:$SI$1,0),0)</f>
        <v>9</v>
      </c>
      <c r="H124" s="745">
        <f>VLOOKUP($D$3&amp;"_"&amp;H$3,データシート2!$A:$SI,MATCH($G$2&amp;"_"&amp;$B124,データシート2!$A$1:$SI$1,0),0)</f>
        <v>8</v>
      </c>
      <c r="I124" s="745">
        <f>VLOOKUP($D$3&amp;"_"&amp;I$3,データシート2!$A:$SI,MATCH($G$2&amp;"_"&amp;$B124,データシート2!$A$1:$SI$1,0),0)</f>
        <v>9</v>
      </c>
      <c r="J124" s="745">
        <f>VLOOKUP($D$3&amp;"_"&amp;J$3,データシート2!$A:$SI,MATCH($G$2&amp;"_"&amp;$B124,データシート2!$A$1:$SI$1,0),0)</f>
        <v>14</v>
      </c>
      <c r="K124" s="746">
        <f>VLOOKUP($D$3&amp;"_"&amp;K$3,データシート2!$A:$SI,MATCH($G$2&amp;"_"&amp;$B124,データシート2!$A$1:$SI$1,0),0)</f>
        <v>12</v>
      </c>
      <c r="L124" s="746">
        <f>VLOOKUP($D$3&amp;"_"&amp;L$3,データシート2!$A:$SI,MATCH($G$2&amp;"_"&amp;$B124,データシート2!$A$1:$SI$1,0),0)</f>
        <v>11</v>
      </c>
      <c r="M124" s="746">
        <f>VLOOKUP($D$3&amp;"_"&amp;M$3,データシート2!$A:$SI,MATCH($G$2&amp;"_"&amp;$B124,データシート2!$A$1:$SI$1,0),0)</f>
        <v>21</v>
      </c>
      <c r="N124" s="746">
        <f>VLOOKUP($D$3&amp;"_"&amp;N$3,データシート2!$A:$SI,MATCH($G$2&amp;"_"&amp;$B124,データシート2!$A$1:$SI$1,0),0)</f>
        <v>20</v>
      </c>
      <c r="O124" s="746">
        <f>VLOOKUP($D$3&amp;"_"&amp;O$3,データシート2!$A:$SI,MATCH($G$2&amp;"_"&amp;$B124,データシート2!$A$1:$SI$1,0),0)</f>
        <v>13</v>
      </c>
      <c r="P124" s="746">
        <f>VLOOKUP($D$3&amp;"_"&amp;P$3,データシート2!$A:$SI,MATCH($G$2&amp;"_"&amp;$B124,データシート2!$A$1:$SI$1,0),0)</f>
        <v>22</v>
      </c>
      <c r="Q124" s="747">
        <f>VLOOKUP($D$3&amp;"_"&amp;Q$3,データシート2!$A:$SI,MATCH($G$2&amp;"_"&amp;$B124,データシート2!$A$1:$SI$1,0),0)</f>
        <v>19</v>
      </c>
      <c r="R124" s="934">
        <f>VLOOKUP($D$3&amp;"_"&amp;R$3,データシート2!$A:$SI,MATCH($R$2&amp;"_"&amp;$B124,データシート2!$A$1:$SI$1,0),0)</f>
        <v>343.37799999999999</v>
      </c>
      <c r="S124" s="935">
        <f>VLOOKUP($D$3&amp;"_"&amp;S$3,データシート2!$A:$SI,MATCH($R$2&amp;"_"&amp;$B124,データシート2!$A$1:$SI$1,0),0)</f>
        <v>312.46100000000001</v>
      </c>
      <c r="T124" s="935">
        <f>VLOOKUP($D$3&amp;"_"&amp;T$3,データシート2!$A:$SI,MATCH($R$2&amp;"_"&amp;$B124,データシート2!$A$1:$SI$1,0),0)</f>
        <v>331.10300000000001</v>
      </c>
      <c r="U124" s="935">
        <f>VLOOKUP($D$3&amp;"_"&amp;U$3,データシート2!$A:$SI,MATCH($R$2&amp;"_"&amp;$B124,データシート2!$A$1:$SI$1,0),0)</f>
        <v>436.73899999999998</v>
      </c>
      <c r="V124" s="935">
        <f>VLOOKUP($D$3&amp;"_"&amp;V$3,データシート2!$A:$SI,MATCH($R$2&amp;"_"&amp;$B124,データシート2!$A$1:$SI$1,0),0)</f>
        <v>304.15499999999997</v>
      </c>
      <c r="W124" s="935">
        <f>VLOOKUP($D$3&amp;"_"&amp;W$3,データシート2!$A:$SI,MATCH($R$2&amp;"_"&amp;$B124,データシート2!$A$1:$SI$1,0),0)</f>
        <v>348.50400000000002</v>
      </c>
      <c r="X124" s="935">
        <f>VLOOKUP($D$3&amp;"_"&amp;X$3,データシート2!$A:$SI,MATCH($R$2&amp;"_"&amp;$B124,データシート2!$A$1:$SI$1,0),0)</f>
        <v>489.09899999999999</v>
      </c>
      <c r="Y124" s="935">
        <f>VLOOKUP($D$3&amp;"_"&amp;Y$3,データシート2!$A:$SI,MATCH($R$2&amp;"_"&amp;$B124,データシート2!$A$1:$SI$1,0),0)</f>
        <v>574.92600000000004</v>
      </c>
      <c r="Z124" s="935">
        <f>VLOOKUP($D$3&amp;"_"&amp;Z$3,データシート2!$A:$SI,MATCH($R$2&amp;"_"&amp;$B124,データシート2!$A$1:$SI$1,0),0)</f>
        <v>320.50599999999997</v>
      </c>
      <c r="AA124" s="935">
        <f>VLOOKUP($D$3&amp;"_"&amp;AA$3,データシート2!$A:$SI,MATCH($R$2&amp;"_"&amp;$B124,データシート2!$A$1:$SI$1,0),0)</f>
        <v>556.14400000000001</v>
      </c>
      <c r="AB124" s="936">
        <f>VLOOKUP($D$3&amp;"_"&amp;AB$3,データシート2!$A:$SI,MATCH($R$2&amp;"_"&amp;$B124,データシート2!$A$1:$SI$1,0),0)</f>
        <v>574.01199999999994</v>
      </c>
    </row>
    <row r="125" spans="2:28" s="756" customFormat="1" ht="16.5" customHeight="1">
      <c r="B125" s="748"/>
      <c r="C125" s="790">
        <v>88</v>
      </c>
      <c r="D125" s="791" t="s">
        <v>644</v>
      </c>
      <c r="E125" s="790"/>
      <c r="F125" s="811"/>
      <c r="G125" s="797">
        <f>VLOOKUP($D$3&amp;"_"&amp;G$3,データシート2!$A:$SI,MATCH($G$2&amp;"_"&amp;$C125,データシート2!$A$1:$SI$1,0),0)</f>
        <v>9</v>
      </c>
      <c r="H125" s="798">
        <f>VLOOKUP($D$3&amp;"_"&amp;H$3,データシート2!$A:$SI,MATCH($G$2&amp;"_"&amp;$C125,データシート2!$A$1:$SI$1,0),0)</f>
        <v>8</v>
      </c>
      <c r="I125" s="798">
        <f>VLOOKUP($D$3&amp;"_"&amp;I$3,データシート2!$A:$SI,MATCH($G$2&amp;"_"&amp;$C125,データシート2!$A$1:$SI$1,0),0)</f>
        <v>9</v>
      </c>
      <c r="J125" s="798">
        <f>VLOOKUP($D$3&amp;"_"&amp;J$3,データシート2!$A:$SI,MATCH($G$2&amp;"_"&amp;$C125,データシート2!$A$1:$SI$1,0),0)</f>
        <v>14</v>
      </c>
      <c r="K125" s="799">
        <f>VLOOKUP($D$3&amp;"_"&amp;K$3,データシート2!$A:$SI,MATCH($G$2&amp;"_"&amp;$C125,データシート2!$A$1:$SI$1,0),0)</f>
        <v>12</v>
      </c>
      <c r="L125" s="799">
        <f>VLOOKUP($D$3&amp;"_"&amp;L$3,データシート2!$A:$SI,MATCH($G$2&amp;"_"&amp;$C125,データシート2!$A$1:$SI$1,0),0)</f>
        <v>11</v>
      </c>
      <c r="M125" s="799">
        <f>VLOOKUP($D$3&amp;"_"&amp;M$3,データシート2!$A:$SI,MATCH($G$2&amp;"_"&amp;$C125,データシート2!$A$1:$SI$1,0),0)</f>
        <v>21</v>
      </c>
      <c r="N125" s="799">
        <f>VLOOKUP($D$3&amp;"_"&amp;N$3,データシート2!$A:$SI,MATCH($G$2&amp;"_"&amp;$C125,データシート2!$A$1:$SI$1,0),0)</f>
        <v>20</v>
      </c>
      <c r="O125" s="799">
        <f>VLOOKUP($D$3&amp;"_"&amp;O$3,データシート2!$A:$SI,MATCH($G$2&amp;"_"&amp;$C125,データシート2!$A$1:$SI$1,0),0)</f>
        <v>13</v>
      </c>
      <c r="P125" s="799">
        <f>VLOOKUP($D$3&amp;"_"&amp;P$3,データシート2!$A:$SI,MATCH($G$2&amp;"_"&amp;$C125,データシート2!$A$1:$SI$1,0),0)</f>
        <v>22</v>
      </c>
      <c r="Q125" s="800">
        <f>VLOOKUP($D$3&amp;"_"&amp;Q$3,データシート2!$A:$SI,MATCH($G$2&amp;"_"&amp;$C125,データシート2!$A$1:$SI$1,0),0)</f>
        <v>19</v>
      </c>
      <c r="R125" s="950">
        <f>VLOOKUP($D$3&amp;"_"&amp;R$3,データシート2!$A:$SI,MATCH($R$2&amp;"_"&amp;$C125,データシート2!$A$1:$SI$1,0),0)</f>
        <v>343.37799999999999</v>
      </c>
      <c r="S125" s="951">
        <f>VLOOKUP($D$3&amp;"_"&amp;S$3,データシート2!$A:$SI,MATCH($R$2&amp;"_"&amp;$C125,データシート2!$A$1:$SI$1,0),0)</f>
        <v>312.46100000000001</v>
      </c>
      <c r="T125" s="951">
        <f>VLOOKUP($D$3&amp;"_"&amp;T$3,データシート2!$A:$SI,MATCH($R$2&amp;"_"&amp;$C125,データシート2!$A$1:$SI$1,0),0)</f>
        <v>331.10300000000001</v>
      </c>
      <c r="U125" s="951">
        <f>VLOOKUP($D$3&amp;"_"&amp;U$3,データシート2!$A:$SI,MATCH($R$2&amp;"_"&amp;$C125,データシート2!$A$1:$SI$1,0),0)</f>
        <v>436.73899999999998</v>
      </c>
      <c r="V125" s="951">
        <f>VLOOKUP($D$3&amp;"_"&amp;V$3,データシート2!$A:$SI,MATCH($R$2&amp;"_"&amp;$C125,データシート2!$A$1:$SI$1,0),0)</f>
        <v>304.15499999999997</v>
      </c>
      <c r="W125" s="951">
        <f>VLOOKUP($D$3&amp;"_"&amp;W$3,データシート2!$A:$SI,MATCH($R$2&amp;"_"&amp;$C125,データシート2!$A$1:$SI$1,0),0)</f>
        <v>348.50400000000002</v>
      </c>
      <c r="X125" s="951">
        <f>VLOOKUP($D$3&amp;"_"&amp;X$3,データシート2!$A:$SI,MATCH($R$2&amp;"_"&amp;$C125,データシート2!$A$1:$SI$1,0),0)</f>
        <v>489.09899999999999</v>
      </c>
      <c r="Y125" s="951">
        <f>VLOOKUP($D$3&amp;"_"&amp;Y$3,データシート2!$A:$SI,MATCH($R$2&amp;"_"&amp;$C125,データシート2!$A$1:$SI$1,0),0)</f>
        <v>574.92600000000004</v>
      </c>
      <c r="Z125" s="951">
        <f>VLOOKUP($D$3&amp;"_"&amp;Z$3,データシート2!$A:$SI,MATCH($R$2&amp;"_"&amp;$C125,データシート2!$A$1:$SI$1,0),0)</f>
        <v>320.50599999999997</v>
      </c>
      <c r="AA125" s="951">
        <f>VLOOKUP($D$3&amp;"_"&amp;AA$3,データシート2!$A:$SI,MATCH($R$2&amp;"_"&amp;$C125,データシート2!$A$1:$SI$1,0),0)</f>
        <v>556.14400000000001</v>
      </c>
      <c r="AB125" s="952">
        <f>VLOOKUP($D$3&amp;"_"&amp;AB$3,データシート2!$A:$SI,MATCH($R$2&amp;"_"&amp;$C125,データシート2!$A$1:$SI$1,0),0)</f>
        <v>574.01199999999994</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0</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0</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0</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0</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0</v>
      </c>
      <c r="H129" s="777">
        <f>VLOOKUP($D$3&amp;"_"&amp;H$3,データシート2!$A:$SI,MATCH($G$2&amp;"_"&amp;$C129,データシート2!$A$1:$SI$1,0),0)</f>
        <v>0</v>
      </c>
      <c r="I129" s="777">
        <f>VLOOKUP($D$3&amp;"_"&amp;I$3,データシート2!$A:$SI,MATCH($G$2&amp;"_"&amp;$C129,データシート2!$A$1:$SI$1,0),0)</f>
        <v>0</v>
      </c>
      <c r="J129" s="777">
        <f>VLOOKUP($D$3&amp;"_"&amp;J$3,データシート2!$A:$SI,MATCH($G$2&amp;"_"&amp;$C129,データシート2!$A$1:$SI$1,0),0)</f>
        <v>0</v>
      </c>
      <c r="K129" s="778">
        <f>VLOOKUP($D$3&amp;"_"&amp;K$3,データシート2!$A:$SI,MATCH($G$2&amp;"_"&amp;$C129,データシート2!$A$1:$SI$1,0),0)</f>
        <v>0</v>
      </c>
      <c r="L129" s="778">
        <f>VLOOKUP($D$3&amp;"_"&amp;L$3,データシート2!$A:$SI,MATCH($G$2&amp;"_"&amp;$C129,データシート2!$A$1:$SI$1,0),0)</f>
        <v>0</v>
      </c>
      <c r="M129" s="778">
        <f>VLOOKUP($D$3&amp;"_"&amp;M$3,データシート2!$A:$SI,MATCH($G$2&amp;"_"&amp;$C129,データシート2!$A$1:$SI$1,0),0)</f>
        <v>0</v>
      </c>
      <c r="N129" s="778">
        <f>VLOOKUP($D$3&amp;"_"&amp;N$3,データシート2!$A:$SI,MATCH($G$2&amp;"_"&amp;$C129,データシート2!$A$1:$SI$1,0),0)</f>
        <v>0</v>
      </c>
      <c r="O129" s="778">
        <f>VLOOKUP($D$3&amp;"_"&amp;O$3,データシート2!$A:$SI,MATCH($G$2&amp;"_"&amp;$C129,データシート2!$A$1:$SI$1,0),0)</f>
        <v>0</v>
      </c>
      <c r="P129" s="778">
        <f>VLOOKUP($D$3&amp;"_"&amp;P$3,データシート2!$A:$SI,MATCH($G$2&amp;"_"&amp;$C129,データシート2!$A$1:$SI$1,0),0)</f>
        <v>0</v>
      </c>
      <c r="Q129" s="779">
        <f>VLOOKUP($D$3&amp;"_"&amp;Q$3,データシート2!$A:$SI,MATCH($G$2&amp;"_"&amp;$C129,データシート2!$A$1:$SI$1,0),0)</f>
        <v>0</v>
      </c>
      <c r="R129" s="956">
        <f>VLOOKUP($D$3&amp;"_"&amp;R$3,データシート2!$A:$SI,MATCH($R$2&amp;"_"&amp;$C129,データシート2!$A$1:$SI$1,0),0)</f>
        <v>0</v>
      </c>
      <c r="S129" s="948">
        <f>VLOOKUP($D$3&amp;"_"&amp;S$3,データシート2!$A:$SI,MATCH($R$2&amp;"_"&amp;$C129,データシート2!$A$1:$SI$1,0),0)</f>
        <v>0</v>
      </c>
      <c r="T129" s="948">
        <f>VLOOKUP($D$3&amp;"_"&amp;T$3,データシート2!$A:$SI,MATCH($R$2&amp;"_"&amp;$C129,データシート2!$A$1:$SI$1,0),0)</f>
        <v>0</v>
      </c>
      <c r="U129" s="948">
        <f>VLOOKUP($D$3&amp;"_"&amp;U$3,データシート2!$A:$SI,MATCH($R$2&amp;"_"&amp;$C129,データシート2!$A$1:$SI$1,0),0)</f>
        <v>0</v>
      </c>
      <c r="V129" s="948">
        <f>VLOOKUP($D$3&amp;"_"&amp;V$3,データシート2!$A:$SI,MATCH($R$2&amp;"_"&amp;$C129,データシート2!$A$1:$SI$1,0),0)</f>
        <v>0</v>
      </c>
      <c r="W129" s="948">
        <f>VLOOKUP($D$3&amp;"_"&amp;W$3,データシート2!$A:$SI,MATCH($R$2&amp;"_"&amp;$C129,データシート2!$A$1:$SI$1,0),0)</f>
        <v>0</v>
      </c>
      <c r="X129" s="948">
        <f>VLOOKUP($D$3&amp;"_"&amp;X$3,データシート2!$A:$SI,MATCH($R$2&amp;"_"&amp;$C129,データシート2!$A$1:$SI$1,0),0)</f>
        <v>0</v>
      </c>
      <c r="Y129" s="948">
        <f>VLOOKUP($D$3&amp;"_"&amp;Y$3,データシート2!$A:$SI,MATCH($R$2&amp;"_"&amp;$C129,データシート2!$A$1:$SI$1,0),0)</f>
        <v>0</v>
      </c>
      <c r="Z129" s="948">
        <f>VLOOKUP($D$3&amp;"_"&amp;Z$3,データシート2!$A:$SI,MATCH($R$2&amp;"_"&amp;$C129,データシート2!$A$1:$SI$1,0),0)</f>
        <v>0</v>
      </c>
      <c r="AA129" s="948">
        <f>VLOOKUP($D$3&amp;"_"&amp;AA$3,データシート2!$A:$SI,MATCH($R$2&amp;"_"&amp;$C129,データシート2!$A$1:$SI$1,0),0)</f>
        <v>0</v>
      </c>
      <c r="AB129" s="949">
        <f>VLOOKUP($D$3&amp;"_"&amp;AB$3,データシート2!$A:$SI,MATCH($R$2&amp;"_"&amp;$C129,データシート2!$A$1:$SI$1,0),0)</f>
        <v>0</v>
      </c>
    </row>
    <row r="130" spans="2:28" s="756" customFormat="1" ht="16.5" customHeight="1">
      <c r="B130" s="748"/>
      <c r="C130" s="773">
        <v>93</v>
      </c>
      <c r="D130" s="774" t="s">
        <v>649</v>
      </c>
      <c r="E130" s="773"/>
      <c r="F130" s="775"/>
      <c r="G130" s="812">
        <f>VLOOKUP($D$3&amp;"_"&amp;G$3,データシート2!$A:$SI,MATCH($G$2&amp;"_"&amp;$C130,データシート2!$A$1:$SI$1,0),0)</f>
        <v>0</v>
      </c>
      <c r="H130" s="777">
        <f>VLOOKUP($D$3&amp;"_"&amp;H$3,データシート2!$A:$SI,MATCH($G$2&amp;"_"&amp;$C130,データシート2!$A$1:$SI$1,0),0)</f>
        <v>0</v>
      </c>
      <c r="I130" s="777">
        <f>VLOOKUP($D$3&amp;"_"&amp;I$3,データシート2!$A:$SI,MATCH($G$2&amp;"_"&amp;$C130,データシート2!$A$1:$SI$1,0),0)</f>
        <v>0</v>
      </c>
      <c r="J130" s="777">
        <f>VLOOKUP($D$3&amp;"_"&amp;J$3,データシート2!$A:$SI,MATCH($G$2&amp;"_"&amp;$C130,データシート2!$A$1:$SI$1,0),0)</f>
        <v>0</v>
      </c>
      <c r="K130" s="778">
        <f>VLOOKUP($D$3&amp;"_"&amp;K$3,データシート2!$A:$SI,MATCH($G$2&amp;"_"&amp;$C130,データシート2!$A$1:$SI$1,0),0)</f>
        <v>0</v>
      </c>
      <c r="L130" s="778">
        <f>VLOOKUP($D$3&amp;"_"&amp;L$3,データシート2!$A:$SI,MATCH($G$2&amp;"_"&amp;$C130,データシート2!$A$1:$SI$1,0),0)</f>
        <v>0</v>
      </c>
      <c r="M130" s="778">
        <f>VLOOKUP($D$3&amp;"_"&amp;M$3,データシート2!$A:$SI,MATCH($G$2&amp;"_"&amp;$C130,データシート2!$A$1:$SI$1,0),0)</f>
        <v>0</v>
      </c>
      <c r="N130" s="778">
        <f>VLOOKUP($D$3&amp;"_"&amp;N$3,データシート2!$A:$SI,MATCH($G$2&amp;"_"&amp;$C130,データシート2!$A$1:$SI$1,0),0)</f>
        <v>0</v>
      </c>
      <c r="O130" s="778">
        <f>VLOOKUP($D$3&amp;"_"&amp;O$3,データシート2!$A:$SI,MATCH($G$2&amp;"_"&amp;$C130,データシート2!$A$1:$SI$1,0),0)</f>
        <v>0</v>
      </c>
      <c r="P130" s="778">
        <f>VLOOKUP($D$3&amp;"_"&amp;P$3,データシート2!$A:$SI,MATCH($G$2&amp;"_"&amp;$C130,データシート2!$A$1:$SI$1,0),0)</f>
        <v>0</v>
      </c>
      <c r="Q130" s="779">
        <f>VLOOKUP($D$3&amp;"_"&amp;Q$3,データシート2!$A:$SI,MATCH($G$2&amp;"_"&amp;$C130,データシート2!$A$1:$SI$1,0),0)</f>
        <v>0</v>
      </c>
      <c r="R130" s="956">
        <f>VLOOKUP($D$3&amp;"_"&amp;R$3,データシート2!$A:$SI,MATCH($R$2&amp;"_"&amp;$C130,データシート2!$A$1:$SI$1,0),0)</f>
        <v>0</v>
      </c>
      <c r="S130" s="948">
        <f>VLOOKUP($D$3&amp;"_"&amp;S$3,データシート2!$A:$SI,MATCH($R$2&amp;"_"&amp;$C130,データシート2!$A$1:$SI$1,0),0)</f>
        <v>0</v>
      </c>
      <c r="T130" s="948">
        <f>VLOOKUP($D$3&amp;"_"&amp;T$3,データシート2!$A:$SI,MATCH($R$2&amp;"_"&amp;$C130,データシート2!$A$1:$SI$1,0),0)</f>
        <v>0</v>
      </c>
      <c r="U130" s="948">
        <f>VLOOKUP($D$3&amp;"_"&amp;U$3,データシート2!$A:$SI,MATCH($R$2&amp;"_"&amp;$C130,データシート2!$A$1:$SI$1,0),0)</f>
        <v>0</v>
      </c>
      <c r="V130" s="948">
        <f>VLOOKUP($D$3&amp;"_"&amp;V$3,データシート2!$A:$SI,MATCH($R$2&amp;"_"&amp;$C130,データシート2!$A$1:$SI$1,0),0)</f>
        <v>0</v>
      </c>
      <c r="W130" s="948">
        <f>VLOOKUP($D$3&amp;"_"&amp;W$3,データシート2!$A:$SI,MATCH($R$2&amp;"_"&amp;$C130,データシート2!$A$1:$SI$1,0),0)</f>
        <v>0</v>
      </c>
      <c r="X130" s="948">
        <f>VLOOKUP($D$3&amp;"_"&amp;X$3,データシート2!$A:$SI,MATCH($R$2&amp;"_"&amp;$C130,データシート2!$A$1:$SI$1,0),0)</f>
        <v>0</v>
      </c>
      <c r="Y130" s="948">
        <f>VLOOKUP($D$3&amp;"_"&amp;Y$3,データシート2!$A:$SI,MATCH($R$2&amp;"_"&amp;$C130,データシート2!$A$1:$SI$1,0),0)</f>
        <v>0</v>
      </c>
      <c r="Z130" s="948">
        <f>VLOOKUP($D$3&amp;"_"&amp;Z$3,データシート2!$A:$SI,MATCH($R$2&amp;"_"&amp;$C130,データシート2!$A$1:$SI$1,0),0)</f>
        <v>0</v>
      </c>
      <c r="AA130" s="948">
        <f>VLOOKUP($D$3&amp;"_"&amp;AA$3,データシート2!$A:$SI,MATCH($R$2&amp;"_"&amp;$C130,データシート2!$A$1:$SI$1,0),0)</f>
        <v>0</v>
      </c>
      <c r="AB130" s="949">
        <f>VLOOKUP($D$3&amp;"_"&amp;AB$3,データシート2!$A:$SI,MATCH($R$2&amp;"_"&amp;$C130,データシート2!$A$1:$SI$1,0),0)</f>
        <v>0</v>
      </c>
    </row>
    <row r="131" spans="2:28" s="756" customFormat="1" ht="16.5" customHeight="1">
      <c r="B131" s="748"/>
      <c r="C131" s="773">
        <v>94</v>
      </c>
      <c r="D131" s="774" t="s">
        <v>650</v>
      </c>
      <c r="E131" s="773"/>
      <c r="F131" s="775"/>
      <c r="G131" s="812">
        <f>VLOOKUP($D$3&amp;"_"&amp;G$3,データシート2!$A:$SI,MATCH($G$2&amp;"_"&amp;$C131,データシート2!$A$1:$SI$1,0),0)</f>
        <v>0</v>
      </c>
      <c r="H131" s="777">
        <f>VLOOKUP($D$3&amp;"_"&amp;H$3,データシート2!$A:$SI,MATCH($G$2&amp;"_"&amp;$C131,データシート2!$A$1:$SI$1,0),0)</f>
        <v>0</v>
      </c>
      <c r="I131" s="777">
        <f>VLOOKUP($D$3&amp;"_"&amp;I$3,データシート2!$A:$SI,MATCH($G$2&amp;"_"&amp;$C131,データシート2!$A$1:$SI$1,0),0)</f>
        <v>0</v>
      </c>
      <c r="J131" s="777">
        <f>VLOOKUP($D$3&amp;"_"&amp;J$3,データシート2!$A:$SI,MATCH($G$2&amp;"_"&amp;$C131,データシート2!$A$1:$SI$1,0),0)</f>
        <v>0</v>
      </c>
      <c r="K131" s="778">
        <f>VLOOKUP($D$3&amp;"_"&amp;K$3,データシート2!$A:$SI,MATCH($G$2&amp;"_"&amp;$C131,データシート2!$A$1:$SI$1,0),0)</f>
        <v>0</v>
      </c>
      <c r="L131" s="778">
        <f>VLOOKUP($D$3&amp;"_"&amp;L$3,データシート2!$A:$SI,MATCH($G$2&amp;"_"&amp;$C131,データシート2!$A$1:$SI$1,0),0)</f>
        <v>0</v>
      </c>
      <c r="M131" s="778">
        <f>VLOOKUP($D$3&amp;"_"&amp;M$3,データシート2!$A:$SI,MATCH($G$2&amp;"_"&amp;$C131,データシート2!$A$1:$SI$1,0),0)</f>
        <v>0</v>
      </c>
      <c r="N131" s="778">
        <f>VLOOKUP($D$3&amp;"_"&amp;N$3,データシート2!$A:$SI,MATCH($G$2&amp;"_"&amp;$C131,データシート2!$A$1:$SI$1,0),0)</f>
        <v>0</v>
      </c>
      <c r="O131" s="778">
        <f>VLOOKUP($D$3&amp;"_"&amp;O$3,データシート2!$A:$SI,MATCH($G$2&amp;"_"&amp;$C131,データシート2!$A$1:$SI$1,0),0)</f>
        <v>0</v>
      </c>
      <c r="P131" s="778">
        <f>VLOOKUP($D$3&amp;"_"&amp;P$3,データシート2!$A:$SI,MATCH($G$2&amp;"_"&amp;$C131,データシート2!$A$1:$SI$1,0),0)</f>
        <v>0</v>
      </c>
      <c r="Q131" s="779">
        <f>VLOOKUP($D$3&amp;"_"&amp;Q$3,データシート2!$A:$SI,MATCH($G$2&amp;"_"&amp;$C131,データシート2!$A$1:$SI$1,0),0)</f>
        <v>0</v>
      </c>
      <c r="R131" s="956">
        <f>VLOOKUP($D$3&amp;"_"&amp;R$3,データシート2!$A:$SI,MATCH($R$2&amp;"_"&amp;$C131,データシート2!$A$1:$SI$1,0),0)</f>
        <v>0</v>
      </c>
      <c r="S131" s="948">
        <f>VLOOKUP($D$3&amp;"_"&amp;S$3,データシート2!$A:$SI,MATCH($R$2&amp;"_"&amp;$C131,データシート2!$A$1:$SI$1,0),0)</f>
        <v>0</v>
      </c>
      <c r="T131" s="948">
        <f>VLOOKUP($D$3&amp;"_"&amp;T$3,データシート2!$A:$SI,MATCH($R$2&amp;"_"&amp;$C131,データシート2!$A$1:$SI$1,0),0)</f>
        <v>0</v>
      </c>
      <c r="U131" s="948">
        <f>VLOOKUP($D$3&amp;"_"&amp;U$3,データシート2!$A:$SI,MATCH($R$2&amp;"_"&amp;$C131,データシート2!$A$1:$SI$1,0),0)</f>
        <v>0</v>
      </c>
      <c r="V131" s="948">
        <f>VLOOKUP($D$3&amp;"_"&amp;V$3,データシート2!$A:$SI,MATCH($R$2&amp;"_"&amp;$C131,データシート2!$A$1:$SI$1,0),0)</f>
        <v>0</v>
      </c>
      <c r="W131" s="948">
        <f>VLOOKUP($D$3&amp;"_"&amp;W$3,データシート2!$A:$SI,MATCH($R$2&amp;"_"&amp;$C131,データシート2!$A$1:$SI$1,0),0)</f>
        <v>0</v>
      </c>
      <c r="X131" s="948">
        <f>VLOOKUP($D$3&amp;"_"&amp;X$3,データシート2!$A:$SI,MATCH($R$2&amp;"_"&amp;$C131,データシート2!$A$1:$SI$1,0),0)</f>
        <v>0</v>
      </c>
      <c r="Y131" s="948">
        <f>VLOOKUP($D$3&amp;"_"&amp;Y$3,データシート2!$A:$SI,MATCH($R$2&amp;"_"&amp;$C131,データシート2!$A$1:$SI$1,0),0)</f>
        <v>0</v>
      </c>
      <c r="Z131" s="948">
        <f>VLOOKUP($D$3&amp;"_"&amp;Z$3,データシート2!$A:$SI,MATCH($R$2&amp;"_"&amp;$C131,データシート2!$A$1:$SI$1,0),0)</f>
        <v>0</v>
      </c>
      <c r="AA131" s="948">
        <f>VLOOKUP($D$3&amp;"_"&amp;AA$3,データシート2!$A:$SI,MATCH($R$2&amp;"_"&amp;$C131,データシート2!$A$1:$SI$1,0),0)</f>
        <v>0</v>
      </c>
      <c r="AB131" s="949">
        <f>VLOOKUP($D$3&amp;"_"&amp;AB$3,データシート2!$A:$SI,MATCH($R$2&amp;"_"&amp;$C131,データシート2!$A$1:$SI$1,0),0)</f>
        <v>0</v>
      </c>
    </row>
    <row r="132" spans="2:28" s="756" customFormat="1" ht="16.5" customHeight="1">
      <c r="B132" s="757"/>
      <c r="C132" s="758">
        <v>95</v>
      </c>
      <c r="D132" s="759" t="s">
        <v>651</v>
      </c>
      <c r="E132" s="758"/>
      <c r="F132" s="760"/>
      <c r="G132" s="813">
        <f>VLOOKUP($D$3&amp;"_"&amp;G$3,データシート2!$A:$SI,MATCH($G$2&amp;"_"&amp;$C132,データシート2!$A$1:$SI$1,0),0)</f>
        <v>0</v>
      </c>
      <c r="H132" s="762">
        <f>VLOOKUP($D$3&amp;"_"&amp;H$3,データシート2!$A:$SI,MATCH($G$2&amp;"_"&amp;$C132,データシート2!$A$1:$SI$1,0),0)</f>
        <v>0</v>
      </c>
      <c r="I132" s="762">
        <f>VLOOKUP($D$3&amp;"_"&amp;I$3,データシート2!$A:$SI,MATCH($G$2&amp;"_"&amp;$C132,データシート2!$A$1:$SI$1,0),0)</f>
        <v>0</v>
      </c>
      <c r="J132" s="762">
        <f>VLOOKUP($D$3&amp;"_"&amp;J$3,データシート2!$A:$SI,MATCH($G$2&amp;"_"&amp;$C132,データシート2!$A$1:$SI$1,0),0)</f>
        <v>0</v>
      </c>
      <c r="K132" s="763">
        <f>VLOOKUP($D$3&amp;"_"&amp;K$3,データシート2!$A:$SI,MATCH($G$2&amp;"_"&amp;$C132,データシート2!$A$1:$SI$1,0),0)</f>
        <v>0</v>
      </c>
      <c r="L132" s="763">
        <f>VLOOKUP($D$3&amp;"_"&amp;L$3,データシート2!$A:$SI,MATCH($G$2&amp;"_"&amp;$C132,データシート2!$A$1:$SI$1,0),0)</f>
        <v>0</v>
      </c>
      <c r="M132" s="763">
        <f>VLOOKUP($D$3&amp;"_"&amp;M$3,データシート2!$A:$SI,MATCH($G$2&amp;"_"&amp;$C132,データシート2!$A$1:$SI$1,0),0)</f>
        <v>0</v>
      </c>
      <c r="N132" s="763">
        <f>VLOOKUP($D$3&amp;"_"&amp;N$3,データシート2!$A:$SI,MATCH($G$2&amp;"_"&amp;$C132,データシート2!$A$1:$SI$1,0),0)</f>
        <v>0</v>
      </c>
      <c r="O132" s="763">
        <f>VLOOKUP($D$3&amp;"_"&amp;O$3,データシート2!$A:$SI,MATCH($G$2&amp;"_"&amp;$C132,データシート2!$A$1:$SI$1,0),0)</f>
        <v>0</v>
      </c>
      <c r="P132" s="763">
        <f>VLOOKUP($D$3&amp;"_"&amp;P$3,データシート2!$A:$SI,MATCH($G$2&amp;"_"&amp;$C132,データシート2!$A$1:$SI$1,0),0)</f>
        <v>0</v>
      </c>
      <c r="Q132" s="764">
        <f>VLOOKUP($D$3&amp;"_"&amp;Q$3,データシート2!$A:$SI,MATCH($G$2&amp;"_"&amp;$C132,データシート2!$A$1:$SI$1,0),0)</f>
        <v>0</v>
      </c>
      <c r="R132" s="957">
        <f>VLOOKUP($D$3&amp;"_"&amp;R$3,データシート2!$A:$SI,MATCH($R$2&amp;"_"&amp;$C132,データシート2!$A$1:$SI$1,0),0)</f>
        <v>0</v>
      </c>
      <c r="S132" s="941">
        <f>VLOOKUP($D$3&amp;"_"&amp;S$3,データシート2!$A:$SI,MATCH($R$2&amp;"_"&amp;$C132,データシート2!$A$1:$SI$1,0),0)</f>
        <v>0</v>
      </c>
      <c r="T132" s="941">
        <f>VLOOKUP($D$3&amp;"_"&amp;T$3,データシート2!$A:$SI,MATCH($R$2&amp;"_"&amp;$C132,データシート2!$A$1:$SI$1,0),0)</f>
        <v>0</v>
      </c>
      <c r="U132" s="941">
        <f>VLOOKUP($D$3&amp;"_"&amp;U$3,データシート2!$A:$SI,MATCH($R$2&amp;"_"&amp;$C132,データシート2!$A$1:$SI$1,0),0)</f>
        <v>0</v>
      </c>
      <c r="V132" s="941">
        <f>VLOOKUP($D$3&amp;"_"&amp;V$3,データシート2!$A:$SI,MATCH($R$2&amp;"_"&amp;$C132,データシート2!$A$1:$SI$1,0),0)</f>
        <v>0</v>
      </c>
      <c r="W132" s="941">
        <f>VLOOKUP($D$3&amp;"_"&amp;W$3,データシート2!$A:$SI,MATCH($R$2&amp;"_"&amp;$C132,データシート2!$A$1:$SI$1,0),0)</f>
        <v>0</v>
      </c>
      <c r="X132" s="941">
        <f>VLOOKUP($D$3&amp;"_"&amp;X$3,データシート2!$A:$SI,MATCH($R$2&amp;"_"&amp;$C132,データシート2!$A$1:$SI$1,0),0)</f>
        <v>0</v>
      </c>
      <c r="Y132" s="941">
        <f>VLOOKUP($D$3&amp;"_"&amp;Y$3,データシート2!$A:$SI,MATCH($R$2&amp;"_"&amp;$C132,データシート2!$A$1:$SI$1,0),0)</f>
        <v>0</v>
      </c>
      <c r="Z132" s="941">
        <f>VLOOKUP($D$3&amp;"_"&amp;Z$3,データシート2!$A:$SI,MATCH($R$2&amp;"_"&amp;$C132,データシート2!$A$1:$SI$1,0),0)</f>
        <v>0</v>
      </c>
      <c r="AA132" s="941">
        <f>VLOOKUP($D$3&amp;"_"&amp;AA$3,データシート2!$A:$SI,MATCH($R$2&amp;"_"&amp;$C132,データシート2!$A$1:$SI$1,0),0)</f>
        <v>0</v>
      </c>
      <c r="AB132" s="942">
        <f>VLOOKUP($D$3&amp;"_"&amp;AB$3,データシート2!$A:$SI,MATCH($R$2&amp;"_"&amp;$C132,データシート2!$A$1:$SI$1,0),0)</f>
        <v>0</v>
      </c>
    </row>
    <row r="133" spans="2:28" s="22" customFormat="1" ht="20.45" customHeight="1">
      <c r="B133" s="740" t="s">
        <v>652</v>
      </c>
      <c r="C133" s="741" t="s">
        <v>653</v>
      </c>
      <c r="D133" s="742"/>
      <c r="E133" s="743"/>
      <c r="F133" s="742"/>
      <c r="G133" s="744">
        <f>VLOOKUP($D$3&amp;"_"&amp;G$3,データシート2!$A:$SI,MATCH($G$2&amp;"_"&amp;$B133,データシート2!$A$1:$SI$1,0),0)</f>
        <v>8</v>
      </c>
      <c r="H133" s="745">
        <f>VLOOKUP($D$3&amp;"_"&amp;H$3,データシート2!$A:$SI,MATCH($G$2&amp;"_"&amp;$B133,データシート2!$A$1:$SI$1,0),0)</f>
        <v>9</v>
      </c>
      <c r="I133" s="745">
        <f>VLOOKUP($D$3&amp;"_"&amp;I$3,データシート2!$A:$SI,MATCH($G$2&amp;"_"&amp;$B133,データシート2!$A$1:$SI$1,0),0)</f>
        <v>4</v>
      </c>
      <c r="J133" s="745">
        <f>VLOOKUP($D$3&amp;"_"&amp;J$3,データシート2!$A:$SI,MATCH($G$2&amp;"_"&amp;$B133,データシート2!$A$1:$SI$1,0),0)</f>
        <v>4</v>
      </c>
      <c r="K133" s="746">
        <f>VLOOKUP($D$3&amp;"_"&amp;K$3,データシート2!$A:$SI,MATCH($G$2&amp;"_"&amp;$B133,データシート2!$A$1:$SI$1,0),0)</f>
        <v>4</v>
      </c>
      <c r="L133" s="746">
        <f>VLOOKUP($D$3&amp;"_"&amp;L$3,データシート2!$A:$SI,MATCH($G$2&amp;"_"&amp;$B133,データシート2!$A$1:$SI$1,0),0)</f>
        <v>4</v>
      </c>
      <c r="M133" s="746">
        <f>VLOOKUP($D$3&amp;"_"&amp;M$3,データシート2!$A:$SI,MATCH($G$2&amp;"_"&amp;$B133,データシート2!$A$1:$SI$1,0),0)</f>
        <v>4</v>
      </c>
      <c r="N133" s="746">
        <f>VLOOKUP($D$3&amp;"_"&amp;N$3,データシート2!$A:$SI,MATCH($G$2&amp;"_"&amp;$B133,データシート2!$A$1:$SI$1,0),0)</f>
        <v>4</v>
      </c>
      <c r="O133" s="746">
        <f>VLOOKUP($D$3&amp;"_"&amp;O$3,データシート2!$A:$SI,MATCH($G$2&amp;"_"&amp;$B133,データシート2!$A$1:$SI$1,0),0)</f>
        <v>9</v>
      </c>
      <c r="P133" s="746">
        <f>VLOOKUP($D$3&amp;"_"&amp;P$3,データシート2!$A:$SI,MATCH($G$2&amp;"_"&amp;$B133,データシート2!$A$1:$SI$1,0),0)</f>
        <v>4</v>
      </c>
      <c r="Q133" s="747">
        <f>VLOOKUP($D$3&amp;"_"&amp;Q$3,データシート2!$A:$SI,MATCH($G$2&amp;"_"&amp;$B133,データシート2!$A$1:$SI$1,0),0)</f>
        <v>4</v>
      </c>
      <c r="R133" s="958">
        <f>VLOOKUP($D$3&amp;"_"&amp;R$3,データシート2!$A:$SI,MATCH($R$2&amp;"_"&amp;$B133,データシート2!$A$1:$SI$1,0),0)</f>
        <v>31.062999999999999</v>
      </c>
      <c r="S133" s="935">
        <f>VLOOKUP($D$3&amp;"_"&amp;S$3,データシート2!$A:$SI,MATCH($R$2&amp;"_"&amp;$B133,データシート2!$A$1:$SI$1,0),0)</f>
        <v>42.274000000000001</v>
      </c>
      <c r="T133" s="935">
        <f>VLOOKUP($D$3&amp;"_"&amp;T$3,データシート2!$A:$SI,MATCH($R$2&amp;"_"&amp;$B133,データシート2!$A$1:$SI$1,0),0)</f>
        <v>17.5</v>
      </c>
      <c r="U133" s="935">
        <f>VLOOKUP($D$3&amp;"_"&amp;U$3,データシート2!$A:$SI,MATCH($R$2&amp;"_"&amp;$B133,データシート2!$A$1:$SI$1,0),0)</f>
        <v>17.052</v>
      </c>
      <c r="V133" s="935">
        <f>VLOOKUP($D$3&amp;"_"&amp;V$3,データシート2!$A:$SI,MATCH($R$2&amp;"_"&amp;$B133,データシート2!$A$1:$SI$1,0),0)</f>
        <v>16.297999999999998</v>
      </c>
      <c r="W133" s="935">
        <f>VLOOKUP($D$3&amp;"_"&amp;W$3,データシート2!$A:$SI,MATCH($R$2&amp;"_"&amp;$B133,データシート2!$A$1:$SI$1,0),0)</f>
        <v>15.356999999999999</v>
      </c>
      <c r="X133" s="935">
        <f>VLOOKUP($D$3&amp;"_"&amp;X$3,データシート2!$A:$SI,MATCH($R$2&amp;"_"&amp;$B133,データシート2!$A$1:$SI$1,0),0)</f>
        <v>14.791</v>
      </c>
      <c r="Y133" s="935">
        <f>VLOOKUP($D$3&amp;"_"&amp;Y$3,データシート2!$A:$SI,MATCH($R$2&amp;"_"&amp;$B133,データシート2!$A$1:$SI$1,0),0)</f>
        <v>13.7</v>
      </c>
      <c r="Z133" s="935">
        <f>VLOOKUP($D$3&amp;"_"&amp;Z$3,データシート2!$A:$SI,MATCH($R$2&amp;"_"&amp;$B133,データシート2!$A$1:$SI$1,0),0)</f>
        <v>155.52500000000001</v>
      </c>
      <c r="AA133" s="935">
        <f>VLOOKUP($D$3&amp;"_"&amp;AA$3,データシート2!$A:$SI,MATCH($R$2&amp;"_"&amp;$B133,データシート2!$A$1:$SI$1,0),0)</f>
        <v>14.336</v>
      </c>
      <c r="AB133" s="936">
        <f>VLOOKUP($D$3&amp;"_"&amp;AB$3,データシート2!$A:$SI,MATCH($R$2&amp;"_"&amp;$B133,データシート2!$A$1:$SI$1,0),0)</f>
        <v>9.6590000000000007</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3</v>
      </c>
      <c r="H135" s="777">
        <f>VLOOKUP($D$3&amp;"_"&amp;H$3,データシート2!$A:$SI,MATCH($G$2&amp;"_"&amp;$C135,データシート2!$A$1:$SI$1,0),0)</f>
        <v>3</v>
      </c>
      <c r="I135" s="777">
        <f>VLOOKUP($D$3&amp;"_"&amp;I$3,データシート2!$A:$SI,MATCH($G$2&amp;"_"&amp;$C135,データシート2!$A$1:$SI$1,0),0)</f>
        <v>3</v>
      </c>
      <c r="J135" s="777">
        <f>VLOOKUP($D$3&amp;"_"&amp;J$3,データシート2!$A:$SI,MATCH($G$2&amp;"_"&amp;$C135,データシート2!$A$1:$SI$1,0),0)</f>
        <v>3</v>
      </c>
      <c r="K135" s="778">
        <f>VLOOKUP($D$3&amp;"_"&amp;K$3,データシート2!$A:$SI,MATCH($G$2&amp;"_"&amp;$C135,データシート2!$A$1:$SI$1,0),0)</f>
        <v>3</v>
      </c>
      <c r="L135" s="778">
        <f>VLOOKUP($D$3&amp;"_"&amp;L$3,データシート2!$A:$SI,MATCH($G$2&amp;"_"&amp;$C135,データシート2!$A$1:$SI$1,0),0)</f>
        <v>3</v>
      </c>
      <c r="M135" s="778">
        <f>VLOOKUP($D$3&amp;"_"&amp;M$3,データシート2!$A:$SI,MATCH($G$2&amp;"_"&amp;$C135,データシート2!$A$1:$SI$1,0),0)</f>
        <v>3</v>
      </c>
      <c r="N135" s="778">
        <f>VLOOKUP($D$3&amp;"_"&amp;N$3,データシート2!$A:$SI,MATCH($G$2&amp;"_"&amp;$C135,データシート2!$A$1:$SI$1,0),0)</f>
        <v>3</v>
      </c>
      <c r="O135" s="778">
        <f>VLOOKUP($D$3&amp;"_"&amp;O$3,データシート2!$A:$SI,MATCH($G$2&amp;"_"&amp;$C135,データシート2!$A$1:$SI$1,0),0)</f>
        <v>3</v>
      </c>
      <c r="P135" s="778">
        <f>VLOOKUP($D$3&amp;"_"&amp;P$3,データシート2!$A:$SI,MATCH($G$2&amp;"_"&amp;$C135,データシート2!$A$1:$SI$1,0),0)</f>
        <v>3</v>
      </c>
      <c r="Q135" s="779">
        <f>VLOOKUP($D$3&amp;"_"&amp;Q$3,データシート2!$A:$SI,MATCH($G$2&amp;"_"&amp;$C135,データシート2!$A$1:$SI$1,0),0)</f>
        <v>3</v>
      </c>
      <c r="R135" s="956">
        <f>VLOOKUP($D$3&amp;"_"&amp;R$3,データシート2!$A:$SI,MATCH($R$2&amp;"_"&amp;$C135,データシート2!$A$1:$SI$1,0),0)</f>
        <v>12.321999999999999</v>
      </c>
      <c r="S135" s="948">
        <f>VLOOKUP($D$3&amp;"_"&amp;S$3,データシート2!$A:$SI,MATCH($R$2&amp;"_"&amp;$C135,データシート2!$A$1:$SI$1,0),0)</f>
        <v>13.092000000000001</v>
      </c>
      <c r="T135" s="948">
        <f>VLOOKUP($D$3&amp;"_"&amp;T$3,データシート2!$A:$SI,MATCH($R$2&amp;"_"&amp;$C135,データシート2!$A$1:$SI$1,0),0)</f>
        <v>13.606999999999999</v>
      </c>
      <c r="U135" s="948">
        <f>VLOOKUP($D$3&amp;"_"&amp;U$3,データシート2!$A:$SI,MATCH($R$2&amp;"_"&amp;$C135,データシート2!$A$1:$SI$1,0),0)</f>
        <v>13.269</v>
      </c>
      <c r="V135" s="948">
        <f>VLOOKUP($D$3&amp;"_"&amp;V$3,データシート2!$A:$SI,MATCH($R$2&amp;"_"&amp;$C135,データシート2!$A$1:$SI$1,0),0)</f>
        <v>12.747</v>
      </c>
      <c r="W135" s="948">
        <f>VLOOKUP($D$3&amp;"_"&amp;W$3,データシート2!$A:$SI,MATCH($R$2&amp;"_"&amp;$C135,データシート2!$A$1:$SI$1,0),0)</f>
        <v>12.000999999999999</v>
      </c>
      <c r="X135" s="948">
        <f>VLOOKUP($D$3&amp;"_"&amp;X$3,データシート2!$A:$SI,MATCH($R$2&amp;"_"&amp;$C135,データシート2!$A$1:$SI$1,0),0)</f>
        <v>11.170999999999999</v>
      </c>
      <c r="Y135" s="948">
        <f>VLOOKUP($D$3&amp;"_"&amp;Y$3,データシート2!$A:$SI,MATCH($R$2&amp;"_"&amp;$C135,データシート2!$A$1:$SI$1,0),0)</f>
        <v>10.742000000000001</v>
      </c>
      <c r="Z135" s="948">
        <f>VLOOKUP($D$3&amp;"_"&amp;Z$3,データシート2!$A:$SI,MATCH($R$2&amp;"_"&amp;$C135,データシート2!$A$1:$SI$1,0),0)</f>
        <v>11.879</v>
      </c>
      <c r="AA135" s="948">
        <f>VLOOKUP($D$3&amp;"_"&amp;AA$3,データシート2!$A:$SI,MATCH($R$2&amp;"_"&amp;$C135,データシート2!$A$1:$SI$1,0),0)</f>
        <v>11.087999999999999</v>
      </c>
      <c r="AB135" s="949">
        <f>VLOOKUP($D$3&amp;"_"&amp;AB$3,データシート2!$A:$SI,MATCH($R$2&amp;"_"&amp;$C135,データシート2!$A$1:$SI$1,0),0)</f>
        <v>6.8159999999999998</v>
      </c>
    </row>
    <row r="136" spans="2:28" s="756" customFormat="1" ht="16.5" customHeight="1">
      <c r="B136" s="757"/>
      <c r="C136" s="758">
        <v>98</v>
      </c>
      <c r="D136" s="759" t="s">
        <v>656</v>
      </c>
      <c r="E136" s="758"/>
      <c r="F136" s="760"/>
      <c r="G136" s="813">
        <f>VLOOKUP($D$3&amp;"_"&amp;G$3,データシート2!$A:$SI,MATCH($G$2&amp;"_"&amp;$C136,データシート2!$A$1:$SI$1,0),0)</f>
        <v>5</v>
      </c>
      <c r="H136" s="762">
        <f>VLOOKUP($D$3&amp;"_"&amp;H$3,データシート2!$A:$SI,MATCH($G$2&amp;"_"&amp;$C136,データシート2!$A$1:$SI$1,0),0)</f>
        <v>6</v>
      </c>
      <c r="I136" s="762">
        <f>VLOOKUP($D$3&amp;"_"&amp;I$3,データシート2!$A:$SI,MATCH($G$2&amp;"_"&amp;$C136,データシート2!$A$1:$SI$1,0),0)</f>
        <v>1</v>
      </c>
      <c r="J136" s="762">
        <f>VLOOKUP($D$3&amp;"_"&amp;J$3,データシート2!$A:$SI,MATCH($G$2&amp;"_"&amp;$C136,データシート2!$A$1:$SI$1,0),0)</f>
        <v>1</v>
      </c>
      <c r="K136" s="763">
        <f>VLOOKUP($D$3&amp;"_"&amp;K$3,データシート2!$A:$SI,MATCH($G$2&amp;"_"&amp;$C136,データシート2!$A$1:$SI$1,0),0)</f>
        <v>1</v>
      </c>
      <c r="L136" s="763">
        <f>VLOOKUP($D$3&amp;"_"&amp;L$3,データシート2!$A:$SI,MATCH($G$2&amp;"_"&amp;$C136,データシート2!$A$1:$SI$1,0),0)</f>
        <v>1</v>
      </c>
      <c r="M136" s="763">
        <f>VLOOKUP($D$3&amp;"_"&amp;M$3,データシート2!$A:$SI,MATCH($G$2&amp;"_"&amp;$C136,データシート2!$A$1:$SI$1,0),0)</f>
        <v>1</v>
      </c>
      <c r="N136" s="763">
        <f>VLOOKUP($D$3&amp;"_"&amp;N$3,データシート2!$A:$SI,MATCH($G$2&amp;"_"&amp;$C136,データシート2!$A$1:$SI$1,0),0)</f>
        <v>1</v>
      </c>
      <c r="O136" s="763">
        <f>VLOOKUP($D$3&amp;"_"&amp;O$3,データシート2!$A:$SI,MATCH($G$2&amp;"_"&amp;$C136,データシート2!$A$1:$SI$1,0),0)</f>
        <v>6</v>
      </c>
      <c r="P136" s="763">
        <f>VLOOKUP($D$3&amp;"_"&amp;P$3,データシート2!$A:$SI,MATCH($G$2&amp;"_"&amp;$C136,データシート2!$A$1:$SI$1,0),0)</f>
        <v>1</v>
      </c>
      <c r="Q136" s="764">
        <f>VLOOKUP($D$3&amp;"_"&amp;Q$3,データシート2!$A:$SI,MATCH($G$2&amp;"_"&amp;$C136,データシート2!$A$1:$SI$1,0),0)</f>
        <v>1</v>
      </c>
      <c r="R136" s="957">
        <f>VLOOKUP($D$3&amp;"_"&amp;R$3,データシート2!$A:$SI,MATCH($R$2&amp;"_"&amp;$C136,データシート2!$A$1:$SI$1,0),0)</f>
        <v>18.741</v>
      </c>
      <c r="S136" s="941">
        <f>VLOOKUP($D$3&amp;"_"&amp;S$3,データシート2!$A:$SI,MATCH($R$2&amp;"_"&amp;$C136,データシート2!$A$1:$SI$1,0),0)</f>
        <v>29.181999999999999</v>
      </c>
      <c r="T136" s="941">
        <f>VLOOKUP($D$3&amp;"_"&amp;T$3,データシート2!$A:$SI,MATCH($R$2&amp;"_"&amp;$C136,データシート2!$A$1:$SI$1,0),0)</f>
        <v>3.8929999999999998</v>
      </c>
      <c r="U136" s="941">
        <f>VLOOKUP($D$3&amp;"_"&amp;U$3,データシート2!$A:$SI,MATCH($R$2&amp;"_"&amp;$C136,データシート2!$A$1:$SI$1,0),0)</f>
        <v>3.7829999999999999</v>
      </c>
      <c r="V136" s="941">
        <f>VLOOKUP($D$3&amp;"_"&amp;V$3,データシート2!$A:$SI,MATCH($R$2&amp;"_"&amp;$C136,データシート2!$A$1:$SI$1,0),0)</f>
        <v>3.5510000000000002</v>
      </c>
      <c r="W136" s="941">
        <f>VLOOKUP($D$3&amp;"_"&amp;W$3,データシート2!$A:$SI,MATCH($R$2&amp;"_"&amp;$C136,データシート2!$A$1:$SI$1,0),0)</f>
        <v>3.3559999999999999</v>
      </c>
      <c r="X136" s="941">
        <f>VLOOKUP($D$3&amp;"_"&amp;X$3,データシート2!$A:$SI,MATCH($R$2&amp;"_"&amp;$C136,データシート2!$A$1:$SI$1,0),0)</f>
        <v>3.62</v>
      </c>
      <c r="Y136" s="941">
        <f>VLOOKUP($D$3&amp;"_"&amp;Y$3,データシート2!$A:$SI,MATCH($R$2&amp;"_"&amp;$C136,データシート2!$A$1:$SI$1,0),0)</f>
        <v>2.9580000000000002</v>
      </c>
      <c r="Z136" s="941">
        <f>VLOOKUP($D$3&amp;"_"&amp;Z$3,データシート2!$A:$SI,MATCH($R$2&amp;"_"&amp;$C136,データシート2!$A$1:$SI$1,0),0)</f>
        <v>143.64599999999999</v>
      </c>
      <c r="AA136" s="941">
        <f>VLOOKUP($D$3&amp;"_"&amp;AA$3,データシート2!$A:$SI,MATCH($R$2&amp;"_"&amp;$C136,データシート2!$A$1:$SI$1,0),0)</f>
        <v>3.2480000000000002</v>
      </c>
      <c r="AB136" s="942">
        <f>VLOOKUP($D$3&amp;"_"&amp;AB$3,データシート2!$A:$SI,MATCH($R$2&amp;"_"&amp;$C136,データシート2!$A$1:$SI$1,0),0)</f>
        <v>2.843</v>
      </c>
    </row>
    <row r="137" spans="2:28" s="22" customFormat="1" ht="20.45" customHeight="1">
      <c r="B137" s="814" t="s">
        <v>657</v>
      </c>
      <c r="C137" s="741" t="s">
        <v>658</v>
      </c>
      <c r="D137" s="742"/>
      <c r="E137" s="743"/>
      <c r="F137" s="742"/>
      <c r="G137" s="744">
        <f>VLOOKUP($D$3&amp;"_"&amp;G$3,データシート2!$A:$SI,MATCH($G$2&amp;"_"&amp;$B137,データシート2!$A$1:$SI$1,0),0)</f>
        <v>0</v>
      </c>
      <c r="H137" s="745">
        <f>VLOOKUP($D$3&amp;"_"&amp;H$3,データシート2!$A:$SI,MATCH($G$2&amp;"_"&amp;$B137,データシート2!$A$1:$SI$1,0),0)</f>
        <v>0</v>
      </c>
      <c r="I137" s="745">
        <f>VLOOKUP($D$3&amp;"_"&amp;I$3,データシート2!$A:$SI,MATCH($G$2&amp;"_"&amp;$B137,データシート2!$A$1:$SI$1,0),0)</f>
        <v>0</v>
      </c>
      <c r="J137" s="745">
        <f>VLOOKUP($D$3&amp;"_"&amp;J$3,データシート2!$A:$SI,MATCH($G$2&amp;"_"&amp;$B137,データシート2!$A$1:$SI$1,0),0)</f>
        <v>0</v>
      </c>
      <c r="K137" s="746">
        <f>VLOOKUP($D$3&amp;"_"&amp;K$3,データシート2!$A:$SI,MATCH($G$2&amp;"_"&amp;$B137,データシート2!$A$1:$SI$1,0),0)</f>
        <v>0</v>
      </c>
      <c r="L137" s="746">
        <f>VLOOKUP($D$3&amp;"_"&amp;L$3,データシート2!$A:$SI,MATCH($G$2&amp;"_"&amp;$B137,データシート2!$A$1:$SI$1,0),0)</f>
        <v>0</v>
      </c>
      <c r="M137" s="746">
        <f>VLOOKUP($D$3&amp;"_"&amp;M$3,データシート2!$A:$SI,MATCH($G$2&amp;"_"&amp;$B137,データシート2!$A$1:$SI$1,0),0)</f>
        <v>0</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0</v>
      </c>
      <c r="S137" s="935">
        <f>VLOOKUP($D$3&amp;"_"&amp;S$3,データシート2!$A:$SI,MATCH($R$2&amp;"_"&amp;$B137,データシート2!$A$1:$SI$1,0),0)</f>
        <v>0</v>
      </c>
      <c r="T137" s="935">
        <f>VLOOKUP($D$3&amp;"_"&amp;T$3,データシート2!$A:$SI,MATCH($R$2&amp;"_"&amp;$B137,データシート2!$A$1:$SI$1,0),0)</f>
        <v>0</v>
      </c>
      <c r="U137" s="935">
        <f>VLOOKUP($D$3&amp;"_"&amp;U$3,データシート2!$A:$SI,MATCH($R$2&amp;"_"&amp;$B137,データシート2!$A$1:$SI$1,0),0)</f>
        <v>0</v>
      </c>
      <c r="V137" s="935">
        <f>VLOOKUP($D$3&amp;"_"&amp;V$3,データシート2!$A:$SI,MATCH($R$2&amp;"_"&amp;$B137,データシート2!$A$1:$SI$1,0),0)</f>
        <v>0</v>
      </c>
      <c r="W137" s="935">
        <f>VLOOKUP($D$3&amp;"_"&amp;W$3,データシート2!$A:$SI,MATCH($R$2&amp;"_"&amp;$B137,データシート2!$A$1:$SI$1,0),0)</f>
        <v>0</v>
      </c>
      <c r="X137" s="935">
        <f>VLOOKUP($D$3&amp;"_"&amp;X$3,データシート2!$A:$SI,MATCH($R$2&amp;"_"&amp;$B137,データシート2!$A$1:$SI$1,0),0)</f>
        <v>0</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0</v>
      </c>
      <c r="H138" s="820">
        <f>VLOOKUP($D$3&amp;"_"&amp;H$3,データシート2!$A:$SI,MATCH($G$2&amp;"_"&amp;$C138,データシート2!$A$1:$SI$1,0),0)</f>
        <v>0</v>
      </c>
      <c r="I138" s="820">
        <f>VLOOKUP($D$3&amp;"_"&amp;I$3,データシート2!$A:$SI,MATCH($G$2&amp;"_"&amp;$C138,データシート2!$A$1:$SI$1,0),0)</f>
        <v>0</v>
      </c>
      <c r="J138" s="820">
        <f>VLOOKUP($D$3&amp;"_"&amp;J$3,データシート2!$A:$SI,MATCH($G$2&amp;"_"&amp;$C138,データシート2!$A$1:$SI$1,0),0)</f>
        <v>0</v>
      </c>
      <c r="K138" s="821">
        <f>VLOOKUP($D$3&amp;"_"&amp;K$3,データシート2!$A:$SI,MATCH($G$2&amp;"_"&amp;$C138,データシート2!$A$1:$SI$1,0),0)</f>
        <v>0</v>
      </c>
      <c r="L138" s="821">
        <f>VLOOKUP($D$3&amp;"_"&amp;L$3,データシート2!$A:$SI,MATCH($G$2&amp;"_"&amp;$C138,データシート2!$A$1:$SI$1,0),0)</f>
        <v>0</v>
      </c>
      <c r="M138" s="821">
        <f>VLOOKUP($D$3&amp;"_"&amp;M$3,データシート2!$A:$SI,MATCH($G$2&amp;"_"&amp;$C138,データシート2!$A$1:$SI$1,0),0)</f>
        <v>0</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0</v>
      </c>
      <c r="S138" s="960">
        <f>VLOOKUP($D$3&amp;"_"&amp;S$3,データシート2!$A:$SI,MATCH($R$2&amp;"_"&amp;$C138,データシート2!$A$1:$SI$1,0),0)</f>
        <v>0</v>
      </c>
      <c r="T138" s="960">
        <f>VLOOKUP($D$3&amp;"_"&amp;T$3,データシート2!$A:$SI,MATCH($R$2&amp;"_"&amp;$C138,データシート2!$A$1:$SI$1,0),0)</f>
        <v>0</v>
      </c>
      <c r="U138" s="960">
        <f>VLOOKUP($D$3&amp;"_"&amp;U$3,データシート2!$A:$SI,MATCH($R$2&amp;"_"&amp;$C138,データシート2!$A$1:$SI$1,0),0)</f>
        <v>0</v>
      </c>
      <c r="V138" s="960">
        <f>VLOOKUP($D$3&amp;"_"&amp;V$3,データシート2!$A:$SI,MATCH($R$2&amp;"_"&amp;$C138,データシート2!$A$1:$SI$1,0),0)</f>
        <v>0</v>
      </c>
      <c r="W138" s="960">
        <f>VLOOKUP($D$3&amp;"_"&amp;W$3,データシート2!$A:$SI,MATCH($R$2&amp;"_"&amp;$C138,データシート2!$A$1:$SI$1,0),0)</f>
        <v>0</v>
      </c>
      <c r="X138" s="960">
        <f>VLOOKUP($D$3&amp;"_"&amp;X$3,データシート2!$A:$SI,MATCH($R$2&amp;"_"&amp;$C138,データシート2!$A$1:$SI$1,0),0)</f>
        <v>0</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1746</v>
      </c>
      <c r="B9" s="77">
        <v>1</v>
      </c>
      <c r="C9" s="77">
        <v>1</v>
      </c>
      <c r="D9" s="77">
        <v>1</v>
      </c>
      <c r="E9" s="77">
        <v>1990</v>
      </c>
      <c r="F9" s="77" t="s">
        <v>788</v>
      </c>
      <c r="G9" s="1017" t="s">
        <v>1569</v>
      </c>
      <c r="H9" s="77" t="s">
        <v>1570</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1747</v>
      </c>
      <c r="B10" s="77">
        <v>2</v>
      </c>
      <c r="C10" s="77">
        <v>2</v>
      </c>
      <c r="D10" s="77">
        <v>1</v>
      </c>
      <c r="E10" s="77">
        <v>2005</v>
      </c>
      <c r="F10" s="77" t="s">
        <v>790</v>
      </c>
      <c r="G10" s="1017" t="s">
        <v>1569</v>
      </c>
      <c r="H10" s="77" t="s">
        <v>1570</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1748</v>
      </c>
      <c r="B11" s="77">
        <v>3</v>
      </c>
      <c r="C11" s="77">
        <v>3</v>
      </c>
      <c r="D11" s="77">
        <v>1</v>
      </c>
      <c r="E11" s="77">
        <v>2006</v>
      </c>
      <c r="F11" s="77" t="s">
        <v>791</v>
      </c>
      <c r="G11" s="1017" t="s">
        <v>1569</v>
      </c>
      <c r="H11" s="77" t="s">
        <v>1570</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1749</v>
      </c>
      <c r="B12" s="77">
        <v>4</v>
      </c>
      <c r="C12" s="77">
        <v>4</v>
      </c>
      <c r="D12" s="77">
        <v>1</v>
      </c>
      <c r="E12" s="77">
        <v>2007</v>
      </c>
      <c r="F12" s="77" t="s">
        <v>792</v>
      </c>
      <c r="G12" s="1017" t="s">
        <v>1569</v>
      </c>
      <c r="H12" s="77" t="s">
        <v>1570</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1750</v>
      </c>
      <c r="B13" s="77">
        <v>5</v>
      </c>
      <c r="C13" s="77">
        <v>5</v>
      </c>
      <c r="D13" s="77">
        <v>1</v>
      </c>
      <c r="E13" s="77">
        <v>2008</v>
      </c>
      <c r="F13" s="77" t="s">
        <v>793</v>
      </c>
      <c r="G13" s="1017" t="s">
        <v>1569</v>
      </c>
      <c r="H13" s="77" t="s">
        <v>1570</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1751</v>
      </c>
      <c r="B14" s="77">
        <v>6</v>
      </c>
      <c r="C14" s="77">
        <v>6</v>
      </c>
      <c r="D14" s="77">
        <v>1</v>
      </c>
      <c r="E14" s="77">
        <v>2009</v>
      </c>
      <c r="F14" s="77" t="s">
        <v>177</v>
      </c>
      <c r="G14" s="1017" t="s">
        <v>1569</v>
      </c>
      <c r="H14" s="77" t="s">
        <v>1570</v>
      </c>
      <c r="I14" s="1018"/>
      <c r="J14" s="80">
        <v>5.91</v>
      </c>
      <c r="K14" s="80">
        <v>0</v>
      </c>
      <c r="L14" s="80">
        <v>0</v>
      </c>
      <c r="M14" s="80">
        <v>0</v>
      </c>
      <c r="N14" s="80">
        <v>0</v>
      </c>
      <c r="O14" s="80">
        <v>0</v>
      </c>
      <c r="P14" s="80">
        <v>0</v>
      </c>
      <c r="Q14" s="80">
        <v>0</v>
      </c>
      <c r="R14" s="80">
        <v>98.028999999999996</v>
      </c>
      <c r="S14" s="80">
        <v>58.1</v>
      </c>
      <c r="T14" s="80">
        <v>7.88</v>
      </c>
      <c r="U14" s="80">
        <v>20.806000000000001</v>
      </c>
      <c r="V14" s="80">
        <v>3.3679999999999999</v>
      </c>
      <c r="W14" s="80">
        <v>445.185</v>
      </c>
      <c r="X14" s="80">
        <v>56.494</v>
      </c>
      <c r="Y14" s="80">
        <v>1090.0650000000001</v>
      </c>
      <c r="Z14" s="80">
        <v>0</v>
      </c>
      <c r="AA14" s="80">
        <v>80.409000000000006</v>
      </c>
      <c r="AB14" s="80">
        <v>144.124</v>
      </c>
      <c r="AC14" s="80">
        <v>0</v>
      </c>
      <c r="AD14" s="80">
        <v>376.53699999999998</v>
      </c>
      <c r="AE14" s="80">
        <v>107.747</v>
      </c>
      <c r="AF14" s="80">
        <v>817.32899999999995</v>
      </c>
      <c r="AG14" s="80">
        <v>26.38</v>
      </c>
      <c r="AH14" s="80">
        <v>12.613</v>
      </c>
      <c r="AI14" s="80">
        <v>3.83</v>
      </c>
      <c r="AJ14" s="80">
        <v>47.69</v>
      </c>
      <c r="AK14" s="80">
        <v>888.173</v>
      </c>
      <c r="AL14" s="80">
        <v>78.605999999999995</v>
      </c>
      <c r="AM14" s="80">
        <v>61.607999999999997</v>
      </c>
      <c r="AN14" s="80">
        <v>304.38</v>
      </c>
      <c r="AO14" s="80">
        <v>3.06</v>
      </c>
      <c r="AP14" s="80">
        <v>2253</v>
      </c>
      <c r="AQ14" s="80">
        <v>0</v>
      </c>
      <c r="AR14" s="80">
        <v>0</v>
      </c>
      <c r="AS14" s="80">
        <v>25.565999999999999</v>
      </c>
      <c r="AT14" s="80">
        <v>3.18</v>
      </c>
      <c r="AU14" s="80">
        <v>0</v>
      </c>
      <c r="AV14" s="80">
        <v>0</v>
      </c>
      <c r="AW14" s="80">
        <v>0</v>
      </c>
      <c r="AX14" s="80">
        <v>0</v>
      </c>
      <c r="AY14" s="80">
        <v>3.35</v>
      </c>
      <c r="AZ14" s="80">
        <v>0</v>
      </c>
      <c r="BA14" s="80">
        <v>0</v>
      </c>
      <c r="BB14" s="80">
        <v>0</v>
      </c>
      <c r="BC14" s="80">
        <v>0</v>
      </c>
      <c r="BD14" s="80">
        <v>48.4</v>
      </c>
      <c r="BE14" s="80">
        <v>0</v>
      </c>
      <c r="BF14" s="80">
        <v>0</v>
      </c>
      <c r="BG14" s="80">
        <v>0</v>
      </c>
      <c r="BH14" s="80">
        <v>0</v>
      </c>
      <c r="BI14" s="80">
        <v>0</v>
      </c>
      <c r="BJ14" s="80">
        <v>0</v>
      </c>
      <c r="BK14" s="80">
        <v>0</v>
      </c>
      <c r="BL14" s="80">
        <v>0</v>
      </c>
      <c r="BM14" s="80">
        <v>43.978000000000002</v>
      </c>
      <c r="BN14" s="80">
        <v>0</v>
      </c>
      <c r="BO14" s="80">
        <v>0</v>
      </c>
      <c r="BP14" s="80">
        <v>0</v>
      </c>
      <c r="BQ14" s="80">
        <v>0</v>
      </c>
      <c r="BR14" s="80">
        <v>0</v>
      </c>
      <c r="BS14" s="80">
        <v>4.28</v>
      </c>
      <c r="BT14" s="80">
        <v>0</v>
      </c>
      <c r="BU14" s="80">
        <v>0</v>
      </c>
      <c r="BV14" s="80">
        <v>0</v>
      </c>
      <c r="BW14" s="80">
        <v>0</v>
      </c>
      <c r="BX14" s="80">
        <v>0</v>
      </c>
      <c r="BY14" s="80">
        <v>0</v>
      </c>
      <c r="BZ14" s="80">
        <v>5.24</v>
      </c>
      <c r="CA14" s="80">
        <v>0</v>
      </c>
      <c r="CB14" s="80">
        <v>564.76900000000001</v>
      </c>
      <c r="CC14" s="80">
        <v>0</v>
      </c>
      <c r="CD14" s="80">
        <v>0</v>
      </c>
      <c r="CE14" s="80">
        <v>0</v>
      </c>
      <c r="CF14" s="80">
        <v>38.325000000000003</v>
      </c>
      <c r="CG14" s="80">
        <v>0</v>
      </c>
      <c r="CH14" s="80">
        <v>0</v>
      </c>
      <c r="CI14" s="80">
        <v>4.2469999999999999</v>
      </c>
      <c r="CJ14" s="80">
        <v>0</v>
      </c>
      <c r="CK14" s="80">
        <v>30.709</v>
      </c>
      <c r="CL14" s="80">
        <v>40.017000000000003</v>
      </c>
      <c r="CM14" s="80">
        <v>4.0990000000000002</v>
      </c>
      <c r="CN14" s="80">
        <v>38.182000000000002</v>
      </c>
      <c r="CO14" s="80">
        <v>0</v>
      </c>
      <c r="CP14" s="80">
        <v>0</v>
      </c>
      <c r="CQ14" s="80">
        <v>0</v>
      </c>
      <c r="CR14" s="80">
        <v>0</v>
      </c>
      <c r="CS14" s="80">
        <v>365.28399999999999</v>
      </c>
      <c r="CT14" s="80">
        <v>0</v>
      </c>
      <c r="CU14" s="80">
        <v>0</v>
      </c>
      <c r="CV14" s="80">
        <v>0</v>
      </c>
      <c r="CW14" s="80">
        <v>0</v>
      </c>
      <c r="CX14" s="80">
        <v>0</v>
      </c>
      <c r="CY14" s="80">
        <v>0</v>
      </c>
      <c r="CZ14" s="80">
        <v>0</v>
      </c>
      <c r="DA14" s="80">
        <v>0</v>
      </c>
      <c r="DB14" s="80">
        <v>14.62</v>
      </c>
      <c r="DC14" s="80">
        <v>3.6070000000000002</v>
      </c>
      <c r="DD14" s="80">
        <v>0</v>
      </c>
      <c r="DE14" s="80">
        <v>0</v>
      </c>
      <c r="DF14" s="80">
        <v>0</v>
      </c>
      <c r="DG14" s="80">
        <v>2253</v>
      </c>
      <c r="DH14" s="80">
        <v>0</v>
      </c>
      <c r="DI14" s="80">
        <v>0</v>
      </c>
      <c r="DJ14" s="80">
        <v>0</v>
      </c>
      <c r="DK14" s="80">
        <v>5.91</v>
      </c>
      <c r="DL14" s="80">
        <v>0</v>
      </c>
      <c r="DM14" s="80">
        <v>0</v>
      </c>
      <c r="DN14" s="80">
        <v>0</v>
      </c>
      <c r="DO14" s="80">
        <v>0</v>
      </c>
      <c r="DP14" s="80">
        <v>0</v>
      </c>
      <c r="DQ14" s="80">
        <v>0</v>
      </c>
      <c r="DR14" s="80">
        <v>0</v>
      </c>
      <c r="DS14" s="80">
        <v>98.028999999999996</v>
      </c>
      <c r="DT14" s="80">
        <v>58.1</v>
      </c>
      <c r="DU14" s="80">
        <v>7.88</v>
      </c>
      <c r="DV14" s="80">
        <v>20.806000000000001</v>
      </c>
      <c r="DW14" s="80">
        <v>3.3679999999999999</v>
      </c>
      <c r="DX14" s="80">
        <v>445.185</v>
      </c>
      <c r="DY14" s="80">
        <v>56.494</v>
      </c>
      <c r="DZ14" s="80">
        <v>1090.0650000000001</v>
      </c>
      <c r="EA14" s="80">
        <v>0</v>
      </c>
      <c r="EB14" s="80">
        <v>80.409000000000006</v>
      </c>
      <c r="EC14" s="80">
        <v>144.124</v>
      </c>
      <c r="ED14" s="80">
        <v>0</v>
      </c>
      <c r="EE14" s="80">
        <v>376.53699999999998</v>
      </c>
      <c r="EF14" s="80">
        <v>107.747</v>
      </c>
      <c r="EG14" s="80">
        <v>817.32899999999995</v>
      </c>
      <c r="EH14" s="80">
        <v>26.38</v>
      </c>
      <c r="EI14" s="80">
        <v>12.613</v>
      </c>
      <c r="EJ14" s="80">
        <v>3.83</v>
      </c>
      <c r="EK14" s="80">
        <v>47.69</v>
      </c>
      <c r="EL14" s="80">
        <v>888.173</v>
      </c>
      <c r="EM14" s="80">
        <v>78.605999999999995</v>
      </c>
      <c r="EN14" s="80">
        <v>61.607999999999997</v>
      </c>
      <c r="EO14" s="80">
        <v>304.38</v>
      </c>
      <c r="EP14" s="80">
        <v>3.06</v>
      </c>
      <c r="EQ14" s="80">
        <v>0</v>
      </c>
      <c r="ER14" s="80">
        <v>0</v>
      </c>
      <c r="ES14" s="80">
        <v>0</v>
      </c>
      <c r="ET14" s="80">
        <v>25.565999999999999</v>
      </c>
      <c r="EU14" s="80">
        <v>3.18</v>
      </c>
      <c r="EV14" s="80">
        <v>0</v>
      </c>
      <c r="EW14" s="80">
        <v>0</v>
      </c>
      <c r="EX14" s="80">
        <v>0</v>
      </c>
      <c r="EY14" s="80">
        <v>0</v>
      </c>
      <c r="EZ14" s="80">
        <v>3.35</v>
      </c>
      <c r="FA14" s="80">
        <v>0</v>
      </c>
      <c r="FB14" s="80">
        <v>0</v>
      </c>
      <c r="FC14" s="80">
        <v>0</v>
      </c>
      <c r="FD14" s="80">
        <v>0</v>
      </c>
      <c r="FE14" s="80">
        <v>48.4</v>
      </c>
      <c r="FF14" s="80">
        <v>0</v>
      </c>
      <c r="FG14" s="80">
        <v>0</v>
      </c>
      <c r="FH14" s="80">
        <v>0</v>
      </c>
      <c r="FI14" s="80">
        <v>0</v>
      </c>
      <c r="FJ14" s="80">
        <v>0</v>
      </c>
      <c r="FK14" s="80">
        <v>0</v>
      </c>
      <c r="FL14" s="80">
        <v>0</v>
      </c>
      <c r="FM14" s="80">
        <v>0</v>
      </c>
      <c r="FN14" s="80">
        <v>43.978000000000002</v>
      </c>
      <c r="FO14" s="80">
        <v>0</v>
      </c>
      <c r="FP14" s="80">
        <v>0</v>
      </c>
      <c r="FQ14" s="80">
        <v>0</v>
      </c>
      <c r="FR14" s="80">
        <v>0</v>
      </c>
      <c r="FS14" s="80">
        <v>0</v>
      </c>
      <c r="FT14" s="80">
        <v>4.28</v>
      </c>
      <c r="FU14" s="80">
        <v>0</v>
      </c>
      <c r="FV14" s="80">
        <v>0</v>
      </c>
      <c r="FW14" s="80">
        <v>0</v>
      </c>
      <c r="FX14" s="80">
        <v>0</v>
      </c>
      <c r="FY14" s="80">
        <v>0</v>
      </c>
      <c r="FZ14" s="80">
        <v>0</v>
      </c>
      <c r="GA14" s="80">
        <v>5.24</v>
      </c>
      <c r="GB14" s="80">
        <v>0</v>
      </c>
      <c r="GC14" s="80">
        <v>564.76900000000001</v>
      </c>
      <c r="GD14" s="80">
        <v>0</v>
      </c>
      <c r="GE14" s="80">
        <v>0</v>
      </c>
      <c r="GF14" s="80">
        <v>0</v>
      </c>
      <c r="GG14" s="80">
        <v>38.325000000000003</v>
      </c>
      <c r="GH14" s="80">
        <v>0</v>
      </c>
      <c r="GI14" s="80">
        <v>0</v>
      </c>
      <c r="GJ14" s="80">
        <v>4.2469999999999999</v>
      </c>
      <c r="GK14" s="80">
        <v>0</v>
      </c>
      <c r="GL14" s="80">
        <v>30.709</v>
      </c>
      <c r="GM14" s="80">
        <v>40.017000000000003</v>
      </c>
      <c r="GN14" s="80">
        <v>4.0990000000000002</v>
      </c>
      <c r="GO14" s="80">
        <v>38.182000000000002</v>
      </c>
      <c r="GP14" s="80">
        <v>0</v>
      </c>
      <c r="GQ14" s="80">
        <v>0</v>
      </c>
      <c r="GR14" s="80">
        <v>0</v>
      </c>
      <c r="GS14" s="80">
        <v>0</v>
      </c>
      <c r="GT14" s="80">
        <v>365.28399999999999</v>
      </c>
      <c r="GU14" s="80">
        <v>0</v>
      </c>
      <c r="GV14" s="80">
        <v>0</v>
      </c>
      <c r="GW14" s="80">
        <v>0</v>
      </c>
      <c r="GX14" s="80">
        <v>0</v>
      </c>
      <c r="GY14" s="80">
        <v>0</v>
      </c>
      <c r="GZ14" s="80">
        <v>0</v>
      </c>
      <c r="HA14" s="80">
        <v>0</v>
      </c>
      <c r="HB14" s="80">
        <v>0</v>
      </c>
      <c r="HC14" s="80">
        <v>14.62</v>
      </c>
      <c r="HD14" s="80">
        <v>3.6070000000000002</v>
      </c>
      <c r="HE14" s="80">
        <v>0</v>
      </c>
      <c r="HF14" s="80">
        <v>2253</v>
      </c>
      <c r="HG14" s="80">
        <v>5.91</v>
      </c>
      <c r="HH14" s="80">
        <v>0</v>
      </c>
      <c r="HI14" s="80">
        <v>0</v>
      </c>
      <c r="HJ14" s="80">
        <v>0</v>
      </c>
      <c r="HK14" s="80">
        <v>4732.4129999999996</v>
      </c>
      <c r="HL14" s="80">
        <v>25.565999999999999</v>
      </c>
      <c r="HM14" s="80">
        <v>3.18</v>
      </c>
      <c r="HN14" s="80">
        <v>51.75</v>
      </c>
      <c r="HO14" s="80">
        <v>43.978000000000002</v>
      </c>
      <c r="HP14" s="80">
        <v>4.28</v>
      </c>
      <c r="HQ14" s="80">
        <v>5.24</v>
      </c>
      <c r="HR14" s="80">
        <v>564.76900000000001</v>
      </c>
      <c r="HS14" s="80">
        <v>38.325000000000003</v>
      </c>
      <c r="HT14" s="80">
        <v>34.956000000000003</v>
      </c>
      <c r="HU14" s="80">
        <v>44.116</v>
      </c>
      <c r="HV14" s="80">
        <v>38.182000000000002</v>
      </c>
      <c r="HW14" s="80">
        <v>0</v>
      </c>
      <c r="HX14" s="80">
        <v>365.28399999999999</v>
      </c>
      <c r="HY14" s="80">
        <v>18.227</v>
      </c>
      <c r="HZ14" s="80">
        <v>0</v>
      </c>
      <c r="IA14" s="80">
        <v>2253</v>
      </c>
      <c r="IB14" s="80">
        <v>5.91</v>
      </c>
      <c r="IC14" s="80">
        <v>0</v>
      </c>
      <c r="ID14" s="80">
        <v>0</v>
      </c>
      <c r="IE14" s="80">
        <v>0</v>
      </c>
      <c r="IF14" s="80">
        <v>4732.4129999999996</v>
      </c>
      <c r="IG14" s="80">
        <v>2278.5659999999998</v>
      </c>
      <c r="IH14" s="80">
        <v>3.18</v>
      </c>
      <c r="II14" s="80">
        <v>51.75</v>
      </c>
      <c r="IJ14" s="80">
        <v>43.978000000000002</v>
      </c>
      <c r="IK14" s="80">
        <v>4.28</v>
      </c>
      <c r="IL14" s="80">
        <v>5.24</v>
      </c>
      <c r="IM14" s="80">
        <v>564.76900000000001</v>
      </c>
      <c r="IN14" s="80">
        <v>38.325000000000003</v>
      </c>
      <c r="IO14" s="80">
        <v>34.956000000000003</v>
      </c>
      <c r="IP14" s="80">
        <v>44.116</v>
      </c>
      <c r="IQ14" s="80">
        <v>38.182000000000002</v>
      </c>
      <c r="IR14" s="80">
        <v>0</v>
      </c>
      <c r="IS14" s="80">
        <v>365.28399999999999</v>
      </c>
      <c r="IT14" s="80">
        <v>18.227</v>
      </c>
      <c r="IU14" s="80">
        <v>0</v>
      </c>
      <c r="IV14" s="81">
        <v>0</v>
      </c>
      <c r="IW14" s="78">
        <v>1</v>
      </c>
      <c r="IX14" s="78">
        <v>0</v>
      </c>
      <c r="IY14" s="78">
        <v>0</v>
      </c>
      <c r="IZ14" s="78">
        <v>0</v>
      </c>
      <c r="JA14" s="78">
        <v>0</v>
      </c>
      <c r="JB14" s="78">
        <v>0</v>
      </c>
      <c r="JC14" s="78">
        <v>0</v>
      </c>
      <c r="JD14" s="78">
        <v>0</v>
      </c>
      <c r="JE14" s="78">
        <v>13</v>
      </c>
      <c r="JF14" s="78">
        <v>3</v>
      </c>
      <c r="JG14" s="78">
        <v>1</v>
      </c>
      <c r="JH14" s="78">
        <v>3</v>
      </c>
      <c r="JI14" s="78">
        <v>1</v>
      </c>
      <c r="JJ14" s="78">
        <v>6</v>
      </c>
      <c r="JK14" s="78">
        <v>2</v>
      </c>
      <c r="JL14" s="78">
        <v>40</v>
      </c>
      <c r="JM14" s="78">
        <v>0</v>
      </c>
      <c r="JN14" s="78">
        <v>12</v>
      </c>
      <c r="JO14" s="78">
        <v>7</v>
      </c>
      <c r="JP14" s="78">
        <v>0</v>
      </c>
      <c r="JQ14" s="78">
        <v>18</v>
      </c>
      <c r="JR14" s="78">
        <v>8</v>
      </c>
      <c r="JS14" s="78">
        <v>11</v>
      </c>
      <c r="JT14" s="78">
        <v>3</v>
      </c>
      <c r="JU14" s="78">
        <v>3</v>
      </c>
      <c r="JV14" s="78">
        <v>1</v>
      </c>
      <c r="JW14" s="78">
        <v>6</v>
      </c>
      <c r="JX14" s="78">
        <v>26</v>
      </c>
      <c r="JY14" s="78">
        <v>5</v>
      </c>
      <c r="JZ14" s="78">
        <v>9</v>
      </c>
      <c r="KA14" s="78">
        <v>19</v>
      </c>
      <c r="KB14" s="78">
        <v>1</v>
      </c>
      <c r="KC14" s="78">
        <v>7</v>
      </c>
      <c r="KD14" s="78">
        <v>0</v>
      </c>
      <c r="KE14" s="78">
        <v>0</v>
      </c>
      <c r="KF14" s="78">
        <v>4</v>
      </c>
      <c r="KG14" s="78">
        <v>1</v>
      </c>
      <c r="KH14" s="78">
        <v>0</v>
      </c>
      <c r="KI14" s="78">
        <v>0</v>
      </c>
      <c r="KJ14" s="78">
        <v>0</v>
      </c>
      <c r="KK14" s="78">
        <v>0</v>
      </c>
      <c r="KL14" s="78">
        <v>1</v>
      </c>
      <c r="KM14" s="78">
        <v>0</v>
      </c>
      <c r="KN14" s="78">
        <v>0</v>
      </c>
      <c r="KO14" s="78">
        <v>0</v>
      </c>
      <c r="KP14" s="78">
        <v>0</v>
      </c>
      <c r="KQ14" s="78">
        <v>1</v>
      </c>
      <c r="KR14" s="78">
        <v>0</v>
      </c>
      <c r="KS14" s="78">
        <v>0</v>
      </c>
      <c r="KT14" s="78">
        <v>0</v>
      </c>
      <c r="KU14" s="78">
        <v>0</v>
      </c>
      <c r="KV14" s="78">
        <v>0</v>
      </c>
      <c r="KW14" s="78">
        <v>0</v>
      </c>
      <c r="KX14" s="78">
        <v>0</v>
      </c>
      <c r="KY14" s="78">
        <v>0</v>
      </c>
      <c r="KZ14" s="78">
        <v>10</v>
      </c>
      <c r="LA14" s="78">
        <v>0</v>
      </c>
      <c r="LB14" s="78">
        <v>0</v>
      </c>
      <c r="LC14" s="78">
        <v>0</v>
      </c>
      <c r="LD14" s="78">
        <v>0</v>
      </c>
      <c r="LE14" s="78">
        <v>0</v>
      </c>
      <c r="LF14" s="78">
        <v>1</v>
      </c>
      <c r="LG14" s="78">
        <v>0</v>
      </c>
      <c r="LH14" s="78">
        <v>0</v>
      </c>
      <c r="LI14" s="78">
        <v>0</v>
      </c>
      <c r="LJ14" s="78">
        <v>0</v>
      </c>
      <c r="LK14" s="78">
        <v>0</v>
      </c>
      <c r="LL14" s="78">
        <v>0</v>
      </c>
      <c r="LM14" s="78">
        <v>1</v>
      </c>
      <c r="LN14" s="78">
        <v>0</v>
      </c>
      <c r="LO14" s="78">
        <v>1</v>
      </c>
      <c r="LP14" s="78">
        <v>0</v>
      </c>
      <c r="LQ14" s="78">
        <v>0</v>
      </c>
      <c r="LR14" s="78">
        <v>0</v>
      </c>
      <c r="LS14" s="78">
        <v>9</v>
      </c>
      <c r="LT14" s="78">
        <v>0</v>
      </c>
      <c r="LU14" s="78">
        <v>0</v>
      </c>
      <c r="LV14" s="78">
        <v>1</v>
      </c>
      <c r="LW14" s="78">
        <v>0</v>
      </c>
      <c r="LX14" s="78">
        <v>4</v>
      </c>
      <c r="LY14" s="78">
        <v>4</v>
      </c>
      <c r="LZ14" s="78">
        <v>1</v>
      </c>
      <c r="MA14" s="78">
        <v>7</v>
      </c>
      <c r="MB14" s="78">
        <v>0</v>
      </c>
      <c r="MC14" s="78">
        <v>0</v>
      </c>
      <c r="MD14" s="78">
        <v>0</v>
      </c>
      <c r="ME14" s="78">
        <v>0</v>
      </c>
      <c r="MF14" s="78">
        <v>14</v>
      </c>
      <c r="MG14" s="78">
        <v>0</v>
      </c>
      <c r="MH14" s="78">
        <v>0</v>
      </c>
      <c r="MI14" s="78">
        <v>0</v>
      </c>
      <c r="MJ14" s="78">
        <v>0</v>
      </c>
      <c r="MK14" s="78">
        <v>0</v>
      </c>
      <c r="ML14" s="78">
        <v>0</v>
      </c>
      <c r="MM14" s="78">
        <v>0</v>
      </c>
      <c r="MN14" s="78">
        <v>0</v>
      </c>
      <c r="MO14" s="78">
        <v>4</v>
      </c>
      <c r="MP14" s="78">
        <v>1</v>
      </c>
      <c r="MQ14" s="78">
        <v>0</v>
      </c>
      <c r="MR14" s="78">
        <v>0</v>
      </c>
      <c r="MS14" s="78">
        <v>0</v>
      </c>
      <c r="MT14" s="78">
        <v>7</v>
      </c>
      <c r="MU14" s="78">
        <v>0</v>
      </c>
      <c r="MV14" s="78">
        <v>0</v>
      </c>
      <c r="MW14" s="78">
        <v>0</v>
      </c>
      <c r="MX14" s="78">
        <v>1</v>
      </c>
      <c r="MY14" s="78">
        <v>0</v>
      </c>
      <c r="MZ14" s="78">
        <v>0</v>
      </c>
      <c r="NA14" s="78">
        <v>0</v>
      </c>
      <c r="NB14" s="78">
        <v>0</v>
      </c>
      <c r="NC14" s="78">
        <v>0</v>
      </c>
      <c r="ND14" s="78">
        <v>0</v>
      </c>
      <c r="NE14" s="78">
        <v>0</v>
      </c>
      <c r="NF14" s="78">
        <v>13</v>
      </c>
      <c r="NG14" s="78">
        <v>3</v>
      </c>
      <c r="NH14" s="78">
        <v>1</v>
      </c>
      <c r="NI14" s="78">
        <v>3</v>
      </c>
      <c r="NJ14" s="78">
        <v>1</v>
      </c>
      <c r="NK14" s="78">
        <v>6</v>
      </c>
      <c r="NL14" s="78">
        <v>2</v>
      </c>
      <c r="NM14" s="78">
        <v>40</v>
      </c>
      <c r="NN14" s="78">
        <v>0</v>
      </c>
      <c r="NO14" s="78">
        <v>12</v>
      </c>
      <c r="NP14" s="78">
        <v>7</v>
      </c>
      <c r="NQ14" s="78">
        <v>0</v>
      </c>
      <c r="NR14" s="78">
        <v>18</v>
      </c>
      <c r="NS14" s="78">
        <v>8</v>
      </c>
      <c r="NT14" s="78">
        <v>11</v>
      </c>
      <c r="NU14" s="78">
        <v>3</v>
      </c>
      <c r="NV14" s="78">
        <v>3</v>
      </c>
      <c r="NW14" s="78">
        <v>1</v>
      </c>
      <c r="NX14" s="78">
        <v>6</v>
      </c>
      <c r="NY14" s="78">
        <v>26</v>
      </c>
      <c r="NZ14" s="78">
        <v>5</v>
      </c>
      <c r="OA14" s="78">
        <v>9</v>
      </c>
      <c r="OB14" s="78">
        <v>19</v>
      </c>
      <c r="OC14" s="78">
        <v>1</v>
      </c>
      <c r="OD14" s="78">
        <v>0</v>
      </c>
      <c r="OE14" s="78">
        <v>0</v>
      </c>
      <c r="OF14" s="78">
        <v>0</v>
      </c>
      <c r="OG14" s="78">
        <v>4</v>
      </c>
      <c r="OH14" s="78">
        <v>1</v>
      </c>
      <c r="OI14" s="78">
        <v>0</v>
      </c>
      <c r="OJ14" s="78">
        <v>0</v>
      </c>
      <c r="OK14" s="78">
        <v>0</v>
      </c>
      <c r="OL14" s="78">
        <v>0</v>
      </c>
      <c r="OM14" s="78">
        <v>1</v>
      </c>
      <c r="ON14" s="78">
        <v>0</v>
      </c>
      <c r="OO14" s="78">
        <v>0</v>
      </c>
      <c r="OP14" s="78">
        <v>0</v>
      </c>
      <c r="OQ14" s="78">
        <v>0</v>
      </c>
      <c r="OR14" s="78">
        <v>1</v>
      </c>
      <c r="OS14" s="78">
        <v>0</v>
      </c>
      <c r="OT14" s="78">
        <v>0</v>
      </c>
      <c r="OU14" s="78">
        <v>0</v>
      </c>
      <c r="OV14" s="78">
        <v>0</v>
      </c>
      <c r="OW14" s="78">
        <v>0</v>
      </c>
      <c r="OX14" s="78">
        <v>0</v>
      </c>
      <c r="OY14" s="78">
        <v>0</v>
      </c>
      <c r="OZ14" s="78">
        <v>0</v>
      </c>
      <c r="PA14" s="78">
        <v>10</v>
      </c>
      <c r="PB14" s="78">
        <v>0</v>
      </c>
      <c r="PC14" s="78">
        <v>0</v>
      </c>
      <c r="PD14" s="78">
        <v>0</v>
      </c>
      <c r="PE14" s="78">
        <v>0</v>
      </c>
      <c r="PF14" s="78">
        <v>0</v>
      </c>
      <c r="PG14" s="78">
        <v>1</v>
      </c>
      <c r="PH14" s="78">
        <v>0</v>
      </c>
      <c r="PI14" s="78">
        <v>0</v>
      </c>
      <c r="PJ14" s="78">
        <v>0</v>
      </c>
      <c r="PK14" s="78">
        <v>0</v>
      </c>
      <c r="PL14" s="78">
        <v>0</v>
      </c>
      <c r="PM14" s="78">
        <v>0</v>
      </c>
      <c r="PN14" s="78">
        <v>1</v>
      </c>
      <c r="PO14" s="78">
        <v>0</v>
      </c>
      <c r="PP14" s="78">
        <v>1</v>
      </c>
      <c r="PQ14" s="78">
        <v>0</v>
      </c>
      <c r="PR14" s="78">
        <v>0</v>
      </c>
      <c r="PS14" s="78">
        <v>0</v>
      </c>
      <c r="PT14" s="78">
        <v>9</v>
      </c>
      <c r="PU14" s="78">
        <v>0</v>
      </c>
      <c r="PV14" s="78">
        <v>0</v>
      </c>
      <c r="PW14" s="78">
        <v>1</v>
      </c>
      <c r="PX14" s="78">
        <v>0</v>
      </c>
      <c r="PY14" s="78">
        <v>4</v>
      </c>
      <c r="PZ14" s="78">
        <v>4</v>
      </c>
      <c r="QA14" s="78">
        <v>1</v>
      </c>
      <c r="QB14" s="78">
        <v>7</v>
      </c>
      <c r="QC14" s="78">
        <v>0</v>
      </c>
      <c r="QD14" s="78">
        <v>0</v>
      </c>
      <c r="QE14" s="78">
        <v>0</v>
      </c>
      <c r="QF14" s="78">
        <v>0</v>
      </c>
      <c r="QG14" s="78">
        <v>14</v>
      </c>
      <c r="QH14" s="78">
        <v>0</v>
      </c>
      <c r="QI14" s="78">
        <v>0</v>
      </c>
      <c r="QJ14" s="78">
        <v>0</v>
      </c>
      <c r="QK14" s="78">
        <v>0</v>
      </c>
      <c r="QL14" s="78">
        <v>0</v>
      </c>
      <c r="QM14" s="78">
        <v>0</v>
      </c>
      <c r="QN14" s="78">
        <v>0</v>
      </c>
      <c r="QO14" s="78">
        <v>0</v>
      </c>
      <c r="QP14" s="78">
        <v>4</v>
      </c>
      <c r="QQ14" s="78">
        <v>1</v>
      </c>
      <c r="QR14" s="78">
        <v>0</v>
      </c>
      <c r="QS14" s="78">
        <v>7</v>
      </c>
      <c r="QT14" s="78">
        <v>1</v>
      </c>
      <c r="QU14" s="78">
        <v>0</v>
      </c>
      <c r="QV14" s="78">
        <v>0</v>
      </c>
      <c r="QW14" s="78">
        <v>0</v>
      </c>
      <c r="QX14" s="78">
        <v>198</v>
      </c>
      <c r="QY14" s="78">
        <v>4</v>
      </c>
      <c r="QZ14" s="78">
        <v>1</v>
      </c>
      <c r="RA14" s="78">
        <v>2</v>
      </c>
      <c r="RB14" s="78">
        <v>10</v>
      </c>
      <c r="RC14" s="78">
        <v>1</v>
      </c>
      <c r="RD14" s="78">
        <v>1</v>
      </c>
      <c r="RE14" s="78">
        <v>1</v>
      </c>
      <c r="RF14" s="78">
        <v>9</v>
      </c>
      <c r="RG14" s="78">
        <v>5</v>
      </c>
      <c r="RH14" s="78">
        <v>5</v>
      </c>
      <c r="RI14" s="78">
        <v>7</v>
      </c>
      <c r="RJ14" s="78">
        <v>0</v>
      </c>
      <c r="RK14" s="78">
        <v>14</v>
      </c>
      <c r="RL14" s="78">
        <v>5</v>
      </c>
      <c r="RM14" s="78">
        <v>0</v>
      </c>
      <c r="RN14" s="78">
        <v>7</v>
      </c>
      <c r="RO14" s="78">
        <v>1</v>
      </c>
      <c r="RP14" s="78">
        <v>0</v>
      </c>
      <c r="RQ14" s="78">
        <v>0</v>
      </c>
      <c r="RR14" s="78">
        <v>0</v>
      </c>
      <c r="RS14" s="78">
        <v>198</v>
      </c>
      <c r="RT14" s="78">
        <v>11</v>
      </c>
      <c r="RU14" s="78">
        <v>1</v>
      </c>
      <c r="RV14" s="78">
        <v>2</v>
      </c>
      <c r="RW14" s="78">
        <v>10</v>
      </c>
      <c r="RX14" s="78">
        <v>1</v>
      </c>
      <c r="RY14" s="78">
        <v>1</v>
      </c>
      <c r="RZ14" s="78">
        <v>1</v>
      </c>
      <c r="SA14" s="78">
        <v>9</v>
      </c>
      <c r="SB14" s="78">
        <v>5</v>
      </c>
      <c r="SC14" s="78">
        <v>5</v>
      </c>
      <c r="SD14" s="78">
        <v>7</v>
      </c>
      <c r="SE14" s="78">
        <v>0</v>
      </c>
      <c r="SF14" s="78">
        <v>14</v>
      </c>
      <c r="SG14" s="78">
        <v>5</v>
      </c>
      <c r="SH14" s="78">
        <v>0</v>
      </c>
    </row>
    <row r="15" spans="1:503">
      <c r="A15" s="17" t="s">
        <v>1752</v>
      </c>
      <c r="B15" s="77">
        <v>7</v>
      </c>
      <c r="C15" s="77">
        <v>7</v>
      </c>
      <c r="D15" s="77">
        <v>1</v>
      </c>
      <c r="E15" s="77">
        <v>2010</v>
      </c>
      <c r="F15" s="77" t="s">
        <v>178</v>
      </c>
      <c r="G15" s="1017" t="s">
        <v>1569</v>
      </c>
      <c r="H15" s="77" t="s">
        <v>1570</v>
      </c>
      <c r="I15" s="1018"/>
      <c r="J15" s="80">
        <v>6.18</v>
      </c>
      <c r="K15" s="80">
        <v>0</v>
      </c>
      <c r="L15" s="80">
        <v>0</v>
      </c>
      <c r="M15" s="80">
        <v>0</v>
      </c>
      <c r="N15" s="80">
        <v>0</v>
      </c>
      <c r="O15" s="80">
        <v>0</v>
      </c>
      <c r="P15" s="80">
        <v>0</v>
      </c>
      <c r="Q15" s="80">
        <v>0</v>
      </c>
      <c r="R15" s="80">
        <v>101.414</v>
      </c>
      <c r="S15" s="80">
        <v>23.789000000000001</v>
      </c>
      <c r="T15" s="80">
        <v>7.3689999999999998</v>
      </c>
      <c r="U15" s="80">
        <v>10.324999999999999</v>
      </c>
      <c r="V15" s="80">
        <v>4.4290000000000003</v>
      </c>
      <c r="W15" s="80">
        <v>418.73599999999999</v>
      </c>
      <c r="X15" s="80">
        <v>59.497999999999998</v>
      </c>
      <c r="Y15" s="80">
        <v>1134.1569999999999</v>
      </c>
      <c r="Z15" s="80">
        <v>0</v>
      </c>
      <c r="AA15" s="80">
        <v>93.608000000000004</v>
      </c>
      <c r="AB15" s="80">
        <v>151.53100000000001</v>
      </c>
      <c r="AC15" s="80">
        <v>0</v>
      </c>
      <c r="AD15" s="80">
        <v>401.74200000000002</v>
      </c>
      <c r="AE15" s="80">
        <v>143.13900000000001</v>
      </c>
      <c r="AF15" s="80">
        <v>440.64400000000001</v>
      </c>
      <c r="AG15" s="80">
        <v>470.255</v>
      </c>
      <c r="AH15" s="80">
        <v>13.382</v>
      </c>
      <c r="AI15" s="80">
        <v>17.706</v>
      </c>
      <c r="AJ15" s="80">
        <v>48.04</v>
      </c>
      <c r="AK15" s="80">
        <v>876.45699999999999</v>
      </c>
      <c r="AL15" s="80">
        <v>76.272000000000006</v>
      </c>
      <c r="AM15" s="80">
        <v>57.548999999999999</v>
      </c>
      <c r="AN15" s="80">
        <v>349.97699999999998</v>
      </c>
      <c r="AO15" s="80">
        <v>2.956</v>
      </c>
      <c r="AP15" s="80">
        <v>2064.38</v>
      </c>
      <c r="AQ15" s="80">
        <v>0</v>
      </c>
      <c r="AR15" s="80">
        <v>0</v>
      </c>
      <c r="AS15" s="80">
        <v>4.1719999999999997</v>
      </c>
      <c r="AT15" s="80">
        <v>10.291</v>
      </c>
      <c r="AU15" s="80">
        <v>0</v>
      </c>
      <c r="AV15" s="80">
        <v>0</v>
      </c>
      <c r="AW15" s="80">
        <v>0</v>
      </c>
      <c r="AX15" s="80">
        <v>0</v>
      </c>
      <c r="AY15" s="80">
        <v>3.45</v>
      </c>
      <c r="AZ15" s="80">
        <v>0</v>
      </c>
      <c r="BA15" s="80">
        <v>0</v>
      </c>
      <c r="BB15" s="80">
        <v>0</v>
      </c>
      <c r="BC15" s="80">
        <v>0</v>
      </c>
      <c r="BD15" s="80">
        <v>43.982999999999997</v>
      </c>
      <c r="BE15" s="80">
        <v>0</v>
      </c>
      <c r="BF15" s="80">
        <v>0</v>
      </c>
      <c r="BG15" s="80">
        <v>0</v>
      </c>
      <c r="BH15" s="80">
        <v>0</v>
      </c>
      <c r="BI15" s="80">
        <v>0</v>
      </c>
      <c r="BJ15" s="80">
        <v>0</v>
      </c>
      <c r="BK15" s="80">
        <v>0</v>
      </c>
      <c r="BL15" s="80">
        <v>0</v>
      </c>
      <c r="BM15" s="80">
        <v>31.73</v>
      </c>
      <c r="BN15" s="80">
        <v>0</v>
      </c>
      <c r="BO15" s="80">
        <v>0</v>
      </c>
      <c r="BP15" s="80">
        <v>0</v>
      </c>
      <c r="BQ15" s="80">
        <v>0</v>
      </c>
      <c r="BR15" s="80">
        <v>0</v>
      </c>
      <c r="BS15" s="80">
        <v>4.556</v>
      </c>
      <c r="BT15" s="80">
        <v>0</v>
      </c>
      <c r="BU15" s="80">
        <v>0</v>
      </c>
      <c r="BV15" s="80">
        <v>0</v>
      </c>
      <c r="BW15" s="80">
        <v>0</v>
      </c>
      <c r="BX15" s="80">
        <v>0</v>
      </c>
      <c r="BY15" s="80">
        <v>0</v>
      </c>
      <c r="BZ15" s="80">
        <v>5.1050000000000004</v>
      </c>
      <c r="CA15" s="80">
        <v>0</v>
      </c>
      <c r="CB15" s="80">
        <v>620.721</v>
      </c>
      <c r="CC15" s="80">
        <v>0</v>
      </c>
      <c r="CD15" s="80">
        <v>0</v>
      </c>
      <c r="CE15" s="80">
        <v>0</v>
      </c>
      <c r="CF15" s="80">
        <v>33.21</v>
      </c>
      <c r="CG15" s="80">
        <v>0</v>
      </c>
      <c r="CH15" s="80">
        <v>0</v>
      </c>
      <c r="CI15" s="80">
        <v>4.34</v>
      </c>
      <c r="CJ15" s="80">
        <v>0</v>
      </c>
      <c r="CK15" s="80">
        <v>29.381</v>
      </c>
      <c r="CL15" s="80">
        <v>39.167000000000002</v>
      </c>
      <c r="CM15" s="80">
        <v>0</v>
      </c>
      <c r="CN15" s="80">
        <v>38.863</v>
      </c>
      <c r="CO15" s="80">
        <v>0</v>
      </c>
      <c r="CP15" s="80">
        <v>0</v>
      </c>
      <c r="CQ15" s="80">
        <v>0</v>
      </c>
      <c r="CR15" s="80">
        <v>0</v>
      </c>
      <c r="CS15" s="80">
        <v>396.476</v>
      </c>
      <c r="CT15" s="80">
        <v>0</v>
      </c>
      <c r="CU15" s="80">
        <v>0</v>
      </c>
      <c r="CV15" s="80">
        <v>0</v>
      </c>
      <c r="CW15" s="80">
        <v>0</v>
      </c>
      <c r="CX15" s="80">
        <v>0</v>
      </c>
      <c r="CY15" s="80">
        <v>0</v>
      </c>
      <c r="CZ15" s="80">
        <v>0</v>
      </c>
      <c r="DA15" s="80">
        <v>0</v>
      </c>
      <c r="DB15" s="80">
        <v>12.087999999999999</v>
      </c>
      <c r="DC15" s="80">
        <v>3.4729999999999999</v>
      </c>
      <c r="DD15" s="80">
        <v>0</v>
      </c>
      <c r="DE15" s="80">
        <v>0</v>
      </c>
      <c r="DF15" s="80">
        <v>0</v>
      </c>
      <c r="DG15" s="80">
        <v>2064.38</v>
      </c>
      <c r="DH15" s="80">
        <v>0</v>
      </c>
      <c r="DI15" s="80">
        <v>0</v>
      </c>
      <c r="DJ15" s="80">
        <v>0</v>
      </c>
      <c r="DK15" s="80">
        <v>6.18</v>
      </c>
      <c r="DL15" s="80">
        <v>0</v>
      </c>
      <c r="DM15" s="80">
        <v>0</v>
      </c>
      <c r="DN15" s="80">
        <v>0</v>
      </c>
      <c r="DO15" s="80">
        <v>0</v>
      </c>
      <c r="DP15" s="80">
        <v>0</v>
      </c>
      <c r="DQ15" s="80">
        <v>0</v>
      </c>
      <c r="DR15" s="80">
        <v>0</v>
      </c>
      <c r="DS15" s="80">
        <v>101.414</v>
      </c>
      <c r="DT15" s="80">
        <v>23.789000000000001</v>
      </c>
      <c r="DU15" s="80">
        <v>7.3689999999999998</v>
      </c>
      <c r="DV15" s="80">
        <v>10.324999999999999</v>
      </c>
      <c r="DW15" s="80">
        <v>4.4290000000000003</v>
      </c>
      <c r="DX15" s="80">
        <v>418.73599999999999</v>
      </c>
      <c r="DY15" s="80">
        <v>59.497999999999998</v>
      </c>
      <c r="DZ15" s="80">
        <v>1134.1569999999999</v>
      </c>
      <c r="EA15" s="80">
        <v>0</v>
      </c>
      <c r="EB15" s="80">
        <v>93.608000000000004</v>
      </c>
      <c r="EC15" s="80">
        <v>151.53100000000001</v>
      </c>
      <c r="ED15" s="80">
        <v>0</v>
      </c>
      <c r="EE15" s="80">
        <v>401.74200000000002</v>
      </c>
      <c r="EF15" s="80">
        <v>143.13900000000001</v>
      </c>
      <c r="EG15" s="80">
        <v>440.64400000000001</v>
      </c>
      <c r="EH15" s="80">
        <v>470.255</v>
      </c>
      <c r="EI15" s="80">
        <v>13.382</v>
      </c>
      <c r="EJ15" s="80">
        <v>17.706</v>
      </c>
      <c r="EK15" s="80">
        <v>48.04</v>
      </c>
      <c r="EL15" s="80">
        <v>876.45699999999999</v>
      </c>
      <c r="EM15" s="80">
        <v>76.272000000000006</v>
      </c>
      <c r="EN15" s="80">
        <v>57.548999999999999</v>
      </c>
      <c r="EO15" s="80">
        <v>349.97699999999998</v>
      </c>
      <c r="EP15" s="80">
        <v>2.956</v>
      </c>
      <c r="EQ15" s="80">
        <v>0</v>
      </c>
      <c r="ER15" s="80">
        <v>0</v>
      </c>
      <c r="ES15" s="80">
        <v>0</v>
      </c>
      <c r="ET15" s="80">
        <v>4.1719999999999997</v>
      </c>
      <c r="EU15" s="80">
        <v>10.291</v>
      </c>
      <c r="EV15" s="80">
        <v>0</v>
      </c>
      <c r="EW15" s="80">
        <v>0</v>
      </c>
      <c r="EX15" s="80">
        <v>0</v>
      </c>
      <c r="EY15" s="80">
        <v>0</v>
      </c>
      <c r="EZ15" s="80">
        <v>3.45</v>
      </c>
      <c r="FA15" s="80">
        <v>0</v>
      </c>
      <c r="FB15" s="80">
        <v>0</v>
      </c>
      <c r="FC15" s="80">
        <v>0</v>
      </c>
      <c r="FD15" s="80">
        <v>0</v>
      </c>
      <c r="FE15" s="80">
        <v>43.982999999999997</v>
      </c>
      <c r="FF15" s="80">
        <v>0</v>
      </c>
      <c r="FG15" s="80">
        <v>0</v>
      </c>
      <c r="FH15" s="80">
        <v>0</v>
      </c>
      <c r="FI15" s="80">
        <v>0</v>
      </c>
      <c r="FJ15" s="80">
        <v>0</v>
      </c>
      <c r="FK15" s="80">
        <v>0</v>
      </c>
      <c r="FL15" s="80">
        <v>0</v>
      </c>
      <c r="FM15" s="80">
        <v>0</v>
      </c>
      <c r="FN15" s="80">
        <v>31.73</v>
      </c>
      <c r="FO15" s="80">
        <v>0</v>
      </c>
      <c r="FP15" s="80">
        <v>0</v>
      </c>
      <c r="FQ15" s="80">
        <v>0</v>
      </c>
      <c r="FR15" s="80">
        <v>0</v>
      </c>
      <c r="FS15" s="80">
        <v>0</v>
      </c>
      <c r="FT15" s="80">
        <v>4.556</v>
      </c>
      <c r="FU15" s="80">
        <v>0</v>
      </c>
      <c r="FV15" s="80">
        <v>0</v>
      </c>
      <c r="FW15" s="80">
        <v>0</v>
      </c>
      <c r="FX15" s="80">
        <v>0</v>
      </c>
      <c r="FY15" s="80">
        <v>0</v>
      </c>
      <c r="FZ15" s="80">
        <v>0</v>
      </c>
      <c r="GA15" s="80">
        <v>5.1050000000000004</v>
      </c>
      <c r="GB15" s="80">
        <v>0</v>
      </c>
      <c r="GC15" s="80">
        <v>620.721</v>
      </c>
      <c r="GD15" s="80">
        <v>0</v>
      </c>
      <c r="GE15" s="80">
        <v>0</v>
      </c>
      <c r="GF15" s="80">
        <v>0</v>
      </c>
      <c r="GG15" s="80">
        <v>33.21</v>
      </c>
      <c r="GH15" s="80">
        <v>0</v>
      </c>
      <c r="GI15" s="80">
        <v>0</v>
      </c>
      <c r="GJ15" s="80">
        <v>4.34</v>
      </c>
      <c r="GK15" s="80">
        <v>0</v>
      </c>
      <c r="GL15" s="80">
        <v>29.381</v>
      </c>
      <c r="GM15" s="80">
        <v>39.167000000000002</v>
      </c>
      <c r="GN15" s="80">
        <v>0</v>
      </c>
      <c r="GO15" s="80">
        <v>38.863</v>
      </c>
      <c r="GP15" s="80">
        <v>0</v>
      </c>
      <c r="GQ15" s="80">
        <v>0</v>
      </c>
      <c r="GR15" s="80">
        <v>0</v>
      </c>
      <c r="GS15" s="80">
        <v>0</v>
      </c>
      <c r="GT15" s="80">
        <v>396.476</v>
      </c>
      <c r="GU15" s="80">
        <v>0</v>
      </c>
      <c r="GV15" s="80">
        <v>0</v>
      </c>
      <c r="GW15" s="80">
        <v>0</v>
      </c>
      <c r="GX15" s="80">
        <v>0</v>
      </c>
      <c r="GY15" s="80">
        <v>0</v>
      </c>
      <c r="GZ15" s="80">
        <v>0</v>
      </c>
      <c r="HA15" s="80">
        <v>0</v>
      </c>
      <c r="HB15" s="80">
        <v>0</v>
      </c>
      <c r="HC15" s="80">
        <v>12.087999999999999</v>
      </c>
      <c r="HD15" s="80">
        <v>3.4729999999999999</v>
      </c>
      <c r="HE15" s="80">
        <v>0</v>
      </c>
      <c r="HF15" s="80">
        <v>2064.38</v>
      </c>
      <c r="HG15" s="80">
        <v>6.18</v>
      </c>
      <c r="HH15" s="80">
        <v>0</v>
      </c>
      <c r="HI15" s="80">
        <v>0</v>
      </c>
      <c r="HJ15" s="80">
        <v>0</v>
      </c>
      <c r="HK15" s="80">
        <v>4902.9750000000004</v>
      </c>
      <c r="HL15" s="80">
        <v>4.1719999999999997</v>
      </c>
      <c r="HM15" s="80">
        <v>10.291</v>
      </c>
      <c r="HN15" s="80">
        <v>47.433</v>
      </c>
      <c r="HO15" s="80">
        <v>31.73</v>
      </c>
      <c r="HP15" s="80">
        <v>4.556</v>
      </c>
      <c r="HQ15" s="80">
        <v>5.1050000000000004</v>
      </c>
      <c r="HR15" s="80">
        <v>620.721</v>
      </c>
      <c r="HS15" s="80">
        <v>33.21</v>
      </c>
      <c r="HT15" s="80">
        <v>33.720999999999997</v>
      </c>
      <c r="HU15" s="80">
        <v>39.167000000000002</v>
      </c>
      <c r="HV15" s="80">
        <v>38.863</v>
      </c>
      <c r="HW15" s="80">
        <v>0</v>
      </c>
      <c r="HX15" s="80">
        <v>396.476</v>
      </c>
      <c r="HY15" s="80">
        <v>15.561</v>
      </c>
      <c r="HZ15" s="80">
        <v>0</v>
      </c>
      <c r="IA15" s="80">
        <v>2064.38</v>
      </c>
      <c r="IB15" s="80">
        <v>6.18</v>
      </c>
      <c r="IC15" s="80">
        <v>0</v>
      </c>
      <c r="ID15" s="80">
        <v>0</v>
      </c>
      <c r="IE15" s="80">
        <v>0</v>
      </c>
      <c r="IF15" s="80">
        <v>4902.9750000000004</v>
      </c>
      <c r="IG15" s="80">
        <v>2068.5520000000001</v>
      </c>
      <c r="IH15" s="80">
        <v>10.291</v>
      </c>
      <c r="II15" s="80">
        <v>47.433</v>
      </c>
      <c r="IJ15" s="80">
        <v>31.73</v>
      </c>
      <c r="IK15" s="80">
        <v>4.556</v>
      </c>
      <c r="IL15" s="80">
        <v>5.1050000000000004</v>
      </c>
      <c r="IM15" s="80">
        <v>620.721</v>
      </c>
      <c r="IN15" s="80">
        <v>33.21</v>
      </c>
      <c r="IO15" s="80">
        <v>33.720999999999997</v>
      </c>
      <c r="IP15" s="80">
        <v>39.167000000000002</v>
      </c>
      <c r="IQ15" s="80">
        <v>38.863</v>
      </c>
      <c r="IR15" s="80">
        <v>0</v>
      </c>
      <c r="IS15" s="80">
        <v>396.476</v>
      </c>
      <c r="IT15" s="80">
        <v>15.561</v>
      </c>
      <c r="IU15" s="80">
        <v>0</v>
      </c>
      <c r="IV15" s="81">
        <v>0</v>
      </c>
      <c r="IW15" s="78">
        <v>1</v>
      </c>
      <c r="IX15" s="78">
        <v>0</v>
      </c>
      <c r="IY15" s="78">
        <v>0</v>
      </c>
      <c r="IZ15" s="78">
        <v>0</v>
      </c>
      <c r="JA15" s="78">
        <v>0</v>
      </c>
      <c r="JB15" s="78">
        <v>0</v>
      </c>
      <c r="JC15" s="78">
        <v>0</v>
      </c>
      <c r="JD15" s="78">
        <v>0</v>
      </c>
      <c r="JE15" s="78">
        <v>14</v>
      </c>
      <c r="JF15" s="78">
        <v>2</v>
      </c>
      <c r="JG15" s="78">
        <v>1</v>
      </c>
      <c r="JH15" s="78">
        <v>2</v>
      </c>
      <c r="JI15" s="78">
        <v>1</v>
      </c>
      <c r="JJ15" s="78">
        <v>6</v>
      </c>
      <c r="JK15" s="78">
        <v>2</v>
      </c>
      <c r="JL15" s="78">
        <v>42</v>
      </c>
      <c r="JM15" s="78">
        <v>0</v>
      </c>
      <c r="JN15" s="78">
        <v>15</v>
      </c>
      <c r="JO15" s="78">
        <v>7</v>
      </c>
      <c r="JP15" s="78">
        <v>0</v>
      </c>
      <c r="JQ15" s="78">
        <v>18</v>
      </c>
      <c r="JR15" s="78">
        <v>9</v>
      </c>
      <c r="JS15" s="78">
        <v>10</v>
      </c>
      <c r="JT15" s="78">
        <v>4</v>
      </c>
      <c r="JU15" s="78">
        <v>3</v>
      </c>
      <c r="JV15" s="78">
        <v>2</v>
      </c>
      <c r="JW15" s="78">
        <v>6</v>
      </c>
      <c r="JX15" s="78">
        <v>28</v>
      </c>
      <c r="JY15" s="78">
        <v>5</v>
      </c>
      <c r="JZ15" s="78">
        <v>9</v>
      </c>
      <c r="KA15" s="78">
        <v>20</v>
      </c>
      <c r="KB15" s="78">
        <v>1</v>
      </c>
      <c r="KC15" s="78">
        <v>6</v>
      </c>
      <c r="KD15" s="78">
        <v>0</v>
      </c>
      <c r="KE15" s="78">
        <v>0</v>
      </c>
      <c r="KF15" s="78">
        <v>1</v>
      </c>
      <c r="KG15" s="78">
        <v>3</v>
      </c>
      <c r="KH15" s="78">
        <v>0</v>
      </c>
      <c r="KI15" s="78">
        <v>0</v>
      </c>
      <c r="KJ15" s="78">
        <v>0</v>
      </c>
      <c r="KK15" s="78">
        <v>0</v>
      </c>
      <c r="KL15" s="78">
        <v>1</v>
      </c>
      <c r="KM15" s="78">
        <v>0</v>
      </c>
      <c r="KN15" s="78">
        <v>0</v>
      </c>
      <c r="KO15" s="78">
        <v>0</v>
      </c>
      <c r="KP15" s="78">
        <v>0</v>
      </c>
      <c r="KQ15" s="78">
        <v>1</v>
      </c>
      <c r="KR15" s="78">
        <v>0</v>
      </c>
      <c r="KS15" s="78">
        <v>0</v>
      </c>
      <c r="KT15" s="78">
        <v>0</v>
      </c>
      <c r="KU15" s="78">
        <v>0</v>
      </c>
      <c r="KV15" s="78">
        <v>0</v>
      </c>
      <c r="KW15" s="78">
        <v>0</v>
      </c>
      <c r="KX15" s="78">
        <v>0</v>
      </c>
      <c r="KY15" s="78">
        <v>0</v>
      </c>
      <c r="KZ15" s="78">
        <v>7</v>
      </c>
      <c r="LA15" s="78">
        <v>0</v>
      </c>
      <c r="LB15" s="78">
        <v>0</v>
      </c>
      <c r="LC15" s="78">
        <v>0</v>
      </c>
      <c r="LD15" s="78">
        <v>0</v>
      </c>
      <c r="LE15" s="78">
        <v>0</v>
      </c>
      <c r="LF15" s="78">
        <v>1</v>
      </c>
      <c r="LG15" s="78">
        <v>0</v>
      </c>
      <c r="LH15" s="78">
        <v>0</v>
      </c>
      <c r="LI15" s="78">
        <v>0</v>
      </c>
      <c r="LJ15" s="78">
        <v>0</v>
      </c>
      <c r="LK15" s="78">
        <v>0</v>
      </c>
      <c r="LL15" s="78">
        <v>0</v>
      </c>
      <c r="LM15" s="78">
        <v>1</v>
      </c>
      <c r="LN15" s="78">
        <v>0</v>
      </c>
      <c r="LO15" s="78">
        <v>1</v>
      </c>
      <c r="LP15" s="78">
        <v>0</v>
      </c>
      <c r="LQ15" s="78">
        <v>0</v>
      </c>
      <c r="LR15" s="78">
        <v>0</v>
      </c>
      <c r="LS15" s="78">
        <v>8</v>
      </c>
      <c r="LT15" s="78">
        <v>0</v>
      </c>
      <c r="LU15" s="78">
        <v>0</v>
      </c>
      <c r="LV15" s="78">
        <v>1</v>
      </c>
      <c r="LW15" s="78">
        <v>0</v>
      </c>
      <c r="LX15" s="78">
        <v>4</v>
      </c>
      <c r="LY15" s="78">
        <v>4</v>
      </c>
      <c r="LZ15" s="78">
        <v>0</v>
      </c>
      <c r="MA15" s="78">
        <v>7</v>
      </c>
      <c r="MB15" s="78">
        <v>0</v>
      </c>
      <c r="MC15" s="78">
        <v>0</v>
      </c>
      <c r="MD15" s="78">
        <v>0</v>
      </c>
      <c r="ME15" s="78">
        <v>0</v>
      </c>
      <c r="MF15" s="78">
        <v>13</v>
      </c>
      <c r="MG15" s="78">
        <v>0</v>
      </c>
      <c r="MH15" s="78">
        <v>0</v>
      </c>
      <c r="MI15" s="78">
        <v>0</v>
      </c>
      <c r="MJ15" s="78">
        <v>0</v>
      </c>
      <c r="MK15" s="78">
        <v>0</v>
      </c>
      <c r="ML15" s="78">
        <v>0</v>
      </c>
      <c r="MM15" s="78">
        <v>0</v>
      </c>
      <c r="MN15" s="78">
        <v>0</v>
      </c>
      <c r="MO15" s="78">
        <v>3</v>
      </c>
      <c r="MP15" s="78">
        <v>1</v>
      </c>
      <c r="MQ15" s="78">
        <v>0</v>
      </c>
      <c r="MR15" s="78">
        <v>0</v>
      </c>
      <c r="MS15" s="78">
        <v>0</v>
      </c>
      <c r="MT15" s="78">
        <v>6</v>
      </c>
      <c r="MU15" s="78">
        <v>0</v>
      </c>
      <c r="MV15" s="78">
        <v>0</v>
      </c>
      <c r="MW15" s="78">
        <v>0</v>
      </c>
      <c r="MX15" s="78">
        <v>1</v>
      </c>
      <c r="MY15" s="78">
        <v>0</v>
      </c>
      <c r="MZ15" s="78">
        <v>0</v>
      </c>
      <c r="NA15" s="78">
        <v>0</v>
      </c>
      <c r="NB15" s="78">
        <v>0</v>
      </c>
      <c r="NC15" s="78">
        <v>0</v>
      </c>
      <c r="ND15" s="78">
        <v>0</v>
      </c>
      <c r="NE15" s="78">
        <v>0</v>
      </c>
      <c r="NF15" s="78">
        <v>14</v>
      </c>
      <c r="NG15" s="78">
        <v>2</v>
      </c>
      <c r="NH15" s="78">
        <v>1</v>
      </c>
      <c r="NI15" s="78">
        <v>2</v>
      </c>
      <c r="NJ15" s="78">
        <v>1</v>
      </c>
      <c r="NK15" s="78">
        <v>6</v>
      </c>
      <c r="NL15" s="78">
        <v>2</v>
      </c>
      <c r="NM15" s="78">
        <v>42</v>
      </c>
      <c r="NN15" s="78">
        <v>0</v>
      </c>
      <c r="NO15" s="78">
        <v>15</v>
      </c>
      <c r="NP15" s="78">
        <v>7</v>
      </c>
      <c r="NQ15" s="78">
        <v>0</v>
      </c>
      <c r="NR15" s="78">
        <v>18</v>
      </c>
      <c r="NS15" s="78">
        <v>9</v>
      </c>
      <c r="NT15" s="78">
        <v>10</v>
      </c>
      <c r="NU15" s="78">
        <v>4</v>
      </c>
      <c r="NV15" s="78">
        <v>3</v>
      </c>
      <c r="NW15" s="78">
        <v>2</v>
      </c>
      <c r="NX15" s="78">
        <v>6</v>
      </c>
      <c r="NY15" s="78">
        <v>28</v>
      </c>
      <c r="NZ15" s="78">
        <v>5</v>
      </c>
      <c r="OA15" s="78">
        <v>9</v>
      </c>
      <c r="OB15" s="78">
        <v>20</v>
      </c>
      <c r="OC15" s="78">
        <v>1</v>
      </c>
      <c r="OD15" s="78">
        <v>0</v>
      </c>
      <c r="OE15" s="78">
        <v>0</v>
      </c>
      <c r="OF15" s="78">
        <v>0</v>
      </c>
      <c r="OG15" s="78">
        <v>1</v>
      </c>
      <c r="OH15" s="78">
        <v>3</v>
      </c>
      <c r="OI15" s="78">
        <v>0</v>
      </c>
      <c r="OJ15" s="78">
        <v>0</v>
      </c>
      <c r="OK15" s="78">
        <v>0</v>
      </c>
      <c r="OL15" s="78">
        <v>0</v>
      </c>
      <c r="OM15" s="78">
        <v>1</v>
      </c>
      <c r="ON15" s="78">
        <v>0</v>
      </c>
      <c r="OO15" s="78">
        <v>0</v>
      </c>
      <c r="OP15" s="78">
        <v>0</v>
      </c>
      <c r="OQ15" s="78">
        <v>0</v>
      </c>
      <c r="OR15" s="78">
        <v>1</v>
      </c>
      <c r="OS15" s="78">
        <v>0</v>
      </c>
      <c r="OT15" s="78">
        <v>0</v>
      </c>
      <c r="OU15" s="78">
        <v>0</v>
      </c>
      <c r="OV15" s="78">
        <v>0</v>
      </c>
      <c r="OW15" s="78">
        <v>0</v>
      </c>
      <c r="OX15" s="78">
        <v>0</v>
      </c>
      <c r="OY15" s="78">
        <v>0</v>
      </c>
      <c r="OZ15" s="78">
        <v>0</v>
      </c>
      <c r="PA15" s="78">
        <v>7</v>
      </c>
      <c r="PB15" s="78">
        <v>0</v>
      </c>
      <c r="PC15" s="78">
        <v>0</v>
      </c>
      <c r="PD15" s="78">
        <v>0</v>
      </c>
      <c r="PE15" s="78">
        <v>0</v>
      </c>
      <c r="PF15" s="78">
        <v>0</v>
      </c>
      <c r="PG15" s="78">
        <v>1</v>
      </c>
      <c r="PH15" s="78">
        <v>0</v>
      </c>
      <c r="PI15" s="78">
        <v>0</v>
      </c>
      <c r="PJ15" s="78">
        <v>0</v>
      </c>
      <c r="PK15" s="78">
        <v>0</v>
      </c>
      <c r="PL15" s="78">
        <v>0</v>
      </c>
      <c r="PM15" s="78">
        <v>0</v>
      </c>
      <c r="PN15" s="78">
        <v>1</v>
      </c>
      <c r="PO15" s="78">
        <v>0</v>
      </c>
      <c r="PP15" s="78">
        <v>1</v>
      </c>
      <c r="PQ15" s="78">
        <v>0</v>
      </c>
      <c r="PR15" s="78">
        <v>0</v>
      </c>
      <c r="PS15" s="78">
        <v>0</v>
      </c>
      <c r="PT15" s="78">
        <v>8</v>
      </c>
      <c r="PU15" s="78">
        <v>0</v>
      </c>
      <c r="PV15" s="78">
        <v>0</v>
      </c>
      <c r="PW15" s="78">
        <v>1</v>
      </c>
      <c r="PX15" s="78">
        <v>0</v>
      </c>
      <c r="PY15" s="78">
        <v>4</v>
      </c>
      <c r="PZ15" s="78">
        <v>4</v>
      </c>
      <c r="QA15" s="78">
        <v>0</v>
      </c>
      <c r="QB15" s="78">
        <v>7</v>
      </c>
      <c r="QC15" s="78">
        <v>0</v>
      </c>
      <c r="QD15" s="78">
        <v>0</v>
      </c>
      <c r="QE15" s="78">
        <v>0</v>
      </c>
      <c r="QF15" s="78">
        <v>0</v>
      </c>
      <c r="QG15" s="78">
        <v>13</v>
      </c>
      <c r="QH15" s="78">
        <v>0</v>
      </c>
      <c r="QI15" s="78">
        <v>0</v>
      </c>
      <c r="QJ15" s="78">
        <v>0</v>
      </c>
      <c r="QK15" s="78">
        <v>0</v>
      </c>
      <c r="QL15" s="78">
        <v>0</v>
      </c>
      <c r="QM15" s="78">
        <v>0</v>
      </c>
      <c r="QN15" s="78">
        <v>0</v>
      </c>
      <c r="QO15" s="78">
        <v>0</v>
      </c>
      <c r="QP15" s="78">
        <v>3</v>
      </c>
      <c r="QQ15" s="78">
        <v>1</v>
      </c>
      <c r="QR15" s="78">
        <v>0</v>
      </c>
      <c r="QS15" s="78">
        <v>6</v>
      </c>
      <c r="QT15" s="78">
        <v>1</v>
      </c>
      <c r="QU15" s="78">
        <v>0</v>
      </c>
      <c r="QV15" s="78">
        <v>0</v>
      </c>
      <c r="QW15" s="78">
        <v>0</v>
      </c>
      <c r="QX15" s="78">
        <v>207</v>
      </c>
      <c r="QY15" s="78">
        <v>1</v>
      </c>
      <c r="QZ15" s="78">
        <v>3</v>
      </c>
      <c r="RA15" s="78">
        <v>2</v>
      </c>
      <c r="RB15" s="78">
        <v>7</v>
      </c>
      <c r="RC15" s="78">
        <v>1</v>
      </c>
      <c r="RD15" s="78">
        <v>1</v>
      </c>
      <c r="RE15" s="78">
        <v>1</v>
      </c>
      <c r="RF15" s="78">
        <v>8</v>
      </c>
      <c r="RG15" s="78">
        <v>5</v>
      </c>
      <c r="RH15" s="78">
        <v>4</v>
      </c>
      <c r="RI15" s="78">
        <v>7</v>
      </c>
      <c r="RJ15" s="78">
        <v>0</v>
      </c>
      <c r="RK15" s="78">
        <v>13</v>
      </c>
      <c r="RL15" s="78">
        <v>4</v>
      </c>
      <c r="RM15" s="78">
        <v>0</v>
      </c>
      <c r="RN15" s="78">
        <v>6</v>
      </c>
      <c r="RO15" s="78">
        <v>1</v>
      </c>
      <c r="RP15" s="78">
        <v>0</v>
      </c>
      <c r="RQ15" s="78">
        <v>0</v>
      </c>
      <c r="RR15" s="78">
        <v>0</v>
      </c>
      <c r="RS15" s="78">
        <v>207</v>
      </c>
      <c r="RT15" s="78">
        <v>7</v>
      </c>
      <c r="RU15" s="78">
        <v>3</v>
      </c>
      <c r="RV15" s="78">
        <v>2</v>
      </c>
      <c r="RW15" s="78">
        <v>7</v>
      </c>
      <c r="RX15" s="78">
        <v>1</v>
      </c>
      <c r="RY15" s="78">
        <v>1</v>
      </c>
      <c r="RZ15" s="78">
        <v>1</v>
      </c>
      <c r="SA15" s="78">
        <v>8</v>
      </c>
      <c r="SB15" s="78">
        <v>5</v>
      </c>
      <c r="SC15" s="78">
        <v>4</v>
      </c>
      <c r="SD15" s="78">
        <v>7</v>
      </c>
      <c r="SE15" s="78">
        <v>0</v>
      </c>
      <c r="SF15" s="78">
        <v>13</v>
      </c>
      <c r="SG15" s="78">
        <v>4</v>
      </c>
      <c r="SH15" s="78">
        <v>0</v>
      </c>
    </row>
    <row r="16" spans="1:503">
      <c r="A16" s="17" t="s">
        <v>1753</v>
      </c>
      <c r="B16" s="77">
        <v>8</v>
      </c>
      <c r="C16" s="77">
        <v>8</v>
      </c>
      <c r="D16" s="77">
        <v>1</v>
      </c>
      <c r="E16" s="77">
        <v>2011</v>
      </c>
      <c r="F16" s="77" t="s">
        <v>179</v>
      </c>
      <c r="G16" s="1017" t="s">
        <v>1569</v>
      </c>
      <c r="H16" s="77" t="s">
        <v>1570</v>
      </c>
      <c r="I16" s="1018"/>
      <c r="J16" s="80">
        <v>6.47</v>
      </c>
      <c r="K16" s="80">
        <v>0</v>
      </c>
      <c r="L16" s="80">
        <v>0</v>
      </c>
      <c r="M16" s="80">
        <v>0</v>
      </c>
      <c r="N16" s="80">
        <v>0</v>
      </c>
      <c r="O16" s="80">
        <v>0</v>
      </c>
      <c r="P16" s="80">
        <v>0</v>
      </c>
      <c r="Q16" s="80">
        <v>0</v>
      </c>
      <c r="R16" s="80">
        <v>78.183000000000007</v>
      </c>
      <c r="S16" s="80">
        <v>26.260999999999999</v>
      </c>
      <c r="T16" s="80">
        <v>6.5279999999999996</v>
      </c>
      <c r="U16" s="80">
        <v>10.292</v>
      </c>
      <c r="V16" s="80">
        <v>4.8179999999999996</v>
      </c>
      <c r="W16" s="80">
        <v>393.16300000000001</v>
      </c>
      <c r="X16" s="80">
        <v>54.923999999999999</v>
      </c>
      <c r="Y16" s="80">
        <v>874.17200000000003</v>
      </c>
      <c r="Z16" s="80">
        <v>0</v>
      </c>
      <c r="AA16" s="80">
        <v>79.459999999999994</v>
      </c>
      <c r="AB16" s="80">
        <v>150.202</v>
      </c>
      <c r="AC16" s="80">
        <v>0</v>
      </c>
      <c r="AD16" s="80">
        <v>401.13799999999998</v>
      </c>
      <c r="AE16" s="80">
        <v>106.515</v>
      </c>
      <c r="AF16" s="80">
        <v>389.411</v>
      </c>
      <c r="AG16" s="80">
        <v>395.096</v>
      </c>
      <c r="AH16" s="80">
        <v>39.087000000000003</v>
      </c>
      <c r="AI16" s="80">
        <v>20.552</v>
      </c>
      <c r="AJ16" s="80">
        <v>44.912999999999997</v>
      </c>
      <c r="AK16" s="80">
        <v>705.26</v>
      </c>
      <c r="AL16" s="80">
        <v>75.733000000000004</v>
      </c>
      <c r="AM16" s="80">
        <v>47.854999999999997</v>
      </c>
      <c r="AN16" s="80">
        <v>360.78500000000003</v>
      </c>
      <c r="AO16" s="80">
        <v>0</v>
      </c>
      <c r="AP16" s="80">
        <v>1122.56</v>
      </c>
      <c r="AQ16" s="80">
        <v>0</v>
      </c>
      <c r="AR16" s="80">
        <v>0</v>
      </c>
      <c r="AS16" s="80">
        <v>8.1820000000000004</v>
      </c>
      <c r="AT16" s="80">
        <v>9.5340000000000007</v>
      </c>
      <c r="AU16" s="80">
        <v>0</v>
      </c>
      <c r="AV16" s="80">
        <v>0</v>
      </c>
      <c r="AW16" s="80">
        <v>0</v>
      </c>
      <c r="AX16" s="80">
        <v>0</v>
      </c>
      <c r="AY16" s="80">
        <v>2.82</v>
      </c>
      <c r="AZ16" s="80">
        <v>0</v>
      </c>
      <c r="BA16" s="80">
        <v>0</v>
      </c>
      <c r="BB16" s="80">
        <v>0</v>
      </c>
      <c r="BC16" s="80">
        <v>0</v>
      </c>
      <c r="BD16" s="80">
        <v>48.183999999999997</v>
      </c>
      <c r="BE16" s="80">
        <v>0</v>
      </c>
      <c r="BF16" s="80">
        <v>0</v>
      </c>
      <c r="BG16" s="80">
        <v>0</v>
      </c>
      <c r="BH16" s="80">
        <v>0</v>
      </c>
      <c r="BI16" s="80">
        <v>0</v>
      </c>
      <c r="BJ16" s="80">
        <v>0</v>
      </c>
      <c r="BK16" s="80">
        <v>0</v>
      </c>
      <c r="BL16" s="80">
        <v>0</v>
      </c>
      <c r="BM16" s="80">
        <v>20.314</v>
      </c>
      <c r="BN16" s="80">
        <v>0</v>
      </c>
      <c r="BO16" s="80">
        <v>0</v>
      </c>
      <c r="BP16" s="80">
        <v>0</v>
      </c>
      <c r="BQ16" s="80">
        <v>0</v>
      </c>
      <c r="BR16" s="80">
        <v>0</v>
      </c>
      <c r="BS16" s="80">
        <v>3.7730000000000001</v>
      </c>
      <c r="BT16" s="80">
        <v>0</v>
      </c>
      <c r="BU16" s="80">
        <v>0</v>
      </c>
      <c r="BV16" s="80">
        <v>0</v>
      </c>
      <c r="BW16" s="80">
        <v>0</v>
      </c>
      <c r="BX16" s="80">
        <v>0</v>
      </c>
      <c r="BY16" s="80">
        <v>0</v>
      </c>
      <c r="BZ16" s="80">
        <v>7.5010000000000003</v>
      </c>
      <c r="CA16" s="80">
        <v>0</v>
      </c>
      <c r="CB16" s="80">
        <v>739.50400000000002</v>
      </c>
      <c r="CC16" s="80">
        <v>0</v>
      </c>
      <c r="CD16" s="80">
        <v>0</v>
      </c>
      <c r="CE16" s="80">
        <v>0</v>
      </c>
      <c r="CF16" s="80">
        <v>25.998999999999999</v>
      </c>
      <c r="CG16" s="80">
        <v>0</v>
      </c>
      <c r="CH16" s="80">
        <v>0</v>
      </c>
      <c r="CI16" s="80">
        <v>4.4429999999999996</v>
      </c>
      <c r="CJ16" s="80">
        <v>0</v>
      </c>
      <c r="CK16" s="80">
        <v>15.48</v>
      </c>
      <c r="CL16" s="80">
        <v>37.029000000000003</v>
      </c>
      <c r="CM16" s="80">
        <v>0</v>
      </c>
      <c r="CN16" s="80">
        <v>35.947000000000003</v>
      </c>
      <c r="CO16" s="80">
        <v>0</v>
      </c>
      <c r="CP16" s="80">
        <v>0</v>
      </c>
      <c r="CQ16" s="80">
        <v>0</v>
      </c>
      <c r="CR16" s="80">
        <v>0</v>
      </c>
      <c r="CS16" s="80">
        <v>343.37799999999999</v>
      </c>
      <c r="CT16" s="80">
        <v>0</v>
      </c>
      <c r="CU16" s="80">
        <v>0</v>
      </c>
      <c r="CV16" s="80">
        <v>0</v>
      </c>
      <c r="CW16" s="80">
        <v>0</v>
      </c>
      <c r="CX16" s="80">
        <v>0</v>
      </c>
      <c r="CY16" s="80">
        <v>0</v>
      </c>
      <c r="CZ16" s="80">
        <v>0</v>
      </c>
      <c r="DA16" s="80">
        <v>0</v>
      </c>
      <c r="DB16" s="80">
        <v>12.321999999999999</v>
      </c>
      <c r="DC16" s="80">
        <v>18.741</v>
      </c>
      <c r="DD16" s="80">
        <v>0</v>
      </c>
      <c r="DE16" s="80">
        <v>0</v>
      </c>
      <c r="DF16" s="80">
        <v>0</v>
      </c>
      <c r="DG16" s="80">
        <v>1122.56</v>
      </c>
      <c r="DH16" s="80">
        <v>0</v>
      </c>
      <c r="DI16" s="80">
        <v>0</v>
      </c>
      <c r="DJ16" s="80">
        <v>0</v>
      </c>
      <c r="DK16" s="80">
        <v>6.47</v>
      </c>
      <c r="DL16" s="80">
        <v>0</v>
      </c>
      <c r="DM16" s="80">
        <v>0</v>
      </c>
      <c r="DN16" s="80">
        <v>0</v>
      </c>
      <c r="DO16" s="80">
        <v>0</v>
      </c>
      <c r="DP16" s="80">
        <v>0</v>
      </c>
      <c r="DQ16" s="80">
        <v>0</v>
      </c>
      <c r="DR16" s="80">
        <v>0</v>
      </c>
      <c r="DS16" s="80">
        <v>78.183000000000007</v>
      </c>
      <c r="DT16" s="80">
        <v>26.260999999999999</v>
      </c>
      <c r="DU16" s="80">
        <v>6.5279999999999996</v>
      </c>
      <c r="DV16" s="80">
        <v>10.292</v>
      </c>
      <c r="DW16" s="80">
        <v>4.8179999999999996</v>
      </c>
      <c r="DX16" s="80">
        <v>393.16300000000001</v>
      </c>
      <c r="DY16" s="80">
        <v>54.923999999999999</v>
      </c>
      <c r="DZ16" s="80">
        <v>874.17200000000003</v>
      </c>
      <c r="EA16" s="80">
        <v>0</v>
      </c>
      <c r="EB16" s="80">
        <v>79.459999999999994</v>
      </c>
      <c r="EC16" s="80">
        <v>150.202</v>
      </c>
      <c r="ED16" s="80">
        <v>0</v>
      </c>
      <c r="EE16" s="80">
        <v>401.13799999999998</v>
      </c>
      <c r="EF16" s="80">
        <v>106.515</v>
      </c>
      <c r="EG16" s="80">
        <v>389.411</v>
      </c>
      <c r="EH16" s="80">
        <v>395.096</v>
      </c>
      <c r="EI16" s="80">
        <v>39.087000000000003</v>
      </c>
      <c r="EJ16" s="80">
        <v>20.552</v>
      </c>
      <c r="EK16" s="80">
        <v>44.912999999999997</v>
      </c>
      <c r="EL16" s="80">
        <v>705.26</v>
      </c>
      <c r="EM16" s="80">
        <v>75.733000000000004</v>
      </c>
      <c r="EN16" s="80">
        <v>47.854999999999997</v>
      </c>
      <c r="EO16" s="80">
        <v>360.78500000000003</v>
      </c>
      <c r="EP16" s="80">
        <v>0</v>
      </c>
      <c r="EQ16" s="80">
        <v>0</v>
      </c>
      <c r="ER16" s="80">
        <v>0</v>
      </c>
      <c r="ES16" s="80">
        <v>0</v>
      </c>
      <c r="ET16" s="80">
        <v>8.1820000000000004</v>
      </c>
      <c r="EU16" s="80">
        <v>9.5340000000000007</v>
      </c>
      <c r="EV16" s="80">
        <v>0</v>
      </c>
      <c r="EW16" s="80">
        <v>0</v>
      </c>
      <c r="EX16" s="80">
        <v>0</v>
      </c>
      <c r="EY16" s="80">
        <v>0</v>
      </c>
      <c r="EZ16" s="80">
        <v>2.82</v>
      </c>
      <c r="FA16" s="80">
        <v>0</v>
      </c>
      <c r="FB16" s="80">
        <v>0</v>
      </c>
      <c r="FC16" s="80">
        <v>0</v>
      </c>
      <c r="FD16" s="80">
        <v>0</v>
      </c>
      <c r="FE16" s="80">
        <v>48.183999999999997</v>
      </c>
      <c r="FF16" s="80">
        <v>0</v>
      </c>
      <c r="FG16" s="80">
        <v>0</v>
      </c>
      <c r="FH16" s="80">
        <v>0</v>
      </c>
      <c r="FI16" s="80">
        <v>0</v>
      </c>
      <c r="FJ16" s="80">
        <v>0</v>
      </c>
      <c r="FK16" s="80">
        <v>0</v>
      </c>
      <c r="FL16" s="80">
        <v>0</v>
      </c>
      <c r="FM16" s="80">
        <v>0</v>
      </c>
      <c r="FN16" s="80">
        <v>20.314</v>
      </c>
      <c r="FO16" s="80">
        <v>0</v>
      </c>
      <c r="FP16" s="80">
        <v>0</v>
      </c>
      <c r="FQ16" s="80">
        <v>0</v>
      </c>
      <c r="FR16" s="80">
        <v>0</v>
      </c>
      <c r="FS16" s="80">
        <v>0</v>
      </c>
      <c r="FT16" s="80">
        <v>3.7730000000000001</v>
      </c>
      <c r="FU16" s="80">
        <v>0</v>
      </c>
      <c r="FV16" s="80">
        <v>0</v>
      </c>
      <c r="FW16" s="80">
        <v>0</v>
      </c>
      <c r="FX16" s="80">
        <v>0</v>
      </c>
      <c r="FY16" s="80">
        <v>0</v>
      </c>
      <c r="FZ16" s="80">
        <v>0</v>
      </c>
      <c r="GA16" s="80">
        <v>7.5010000000000003</v>
      </c>
      <c r="GB16" s="80">
        <v>0</v>
      </c>
      <c r="GC16" s="80">
        <v>739.50400000000002</v>
      </c>
      <c r="GD16" s="80">
        <v>0</v>
      </c>
      <c r="GE16" s="80">
        <v>0</v>
      </c>
      <c r="GF16" s="80">
        <v>0</v>
      </c>
      <c r="GG16" s="80">
        <v>25.998999999999999</v>
      </c>
      <c r="GH16" s="80">
        <v>0</v>
      </c>
      <c r="GI16" s="80">
        <v>0</v>
      </c>
      <c r="GJ16" s="80">
        <v>4.4429999999999996</v>
      </c>
      <c r="GK16" s="80">
        <v>0</v>
      </c>
      <c r="GL16" s="80">
        <v>15.48</v>
      </c>
      <c r="GM16" s="80">
        <v>37.029000000000003</v>
      </c>
      <c r="GN16" s="80">
        <v>0</v>
      </c>
      <c r="GO16" s="80">
        <v>35.947000000000003</v>
      </c>
      <c r="GP16" s="80">
        <v>0</v>
      </c>
      <c r="GQ16" s="80">
        <v>0</v>
      </c>
      <c r="GR16" s="80">
        <v>0</v>
      </c>
      <c r="GS16" s="80">
        <v>0</v>
      </c>
      <c r="GT16" s="80">
        <v>343.37799999999999</v>
      </c>
      <c r="GU16" s="80">
        <v>0</v>
      </c>
      <c r="GV16" s="80">
        <v>0</v>
      </c>
      <c r="GW16" s="80">
        <v>0</v>
      </c>
      <c r="GX16" s="80">
        <v>0</v>
      </c>
      <c r="GY16" s="80">
        <v>0</v>
      </c>
      <c r="GZ16" s="80">
        <v>0</v>
      </c>
      <c r="HA16" s="80">
        <v>0</v>
      </c>
      <c r="HB16" s="80">
        <v>0</v>
      </c>
      <c r="HC16" s="80">
        <v>12.321999999999999</v>
      </c>
      <c r="HD16" s="80">
        <v>18.741</v>
      </c>
      <c r="HE16" s="80">
        <v>0</v>
      </c>
      <c r="HF16" s="80">
        <v>1122.56</v>
      </c>
      <c r="HG16" s="80">
        <v>6.47</v>
      </c>
      <c r="HH16" s="80">
        <v>0</v>
      </c>
      <c r="HI16" s="80">
        <v>0</v>
      </c>
      <c r="HJ16" s="80">
        <v>0</v>
      </c>
      <c r="HK16" s="80">
        <v>4264.348</v>
      </c>
      <c r="HL16" s="80">
        <v>8.1820000000000004</v>
      </c>
      <c r="HM16" s="80">
        <v>9.5340000000000007</v>
      </c>
      <c r="HN16" s="80">
        <v>51.003999999999998</v>
      </c>
      <c r="HO16" s="80">
        <v>20.314</v>
      </c>
      <c r="HP16" s="80">
        <v>3.7730000000000001</v>
      </c>
      <c r="HQ16" s="80">
        <v>7.5010000000000003</v>
      </c>
      <c r="HR16" s="80">
        <v>739.50400000000002</v>
      </c>
      <c r="HS16" s="80">
        <v>25.998999999999999</v>
      </c>
      <c r="HT16" s="80">
        <v>19.922999999999998</v>
      </c>
      <c r="HU16" s="80">
        <v>37.029000000000003</v>
      </c>
      <c r="HV16" s="80">
        <v>35.947000000000003</v>
      </c>
      <c r="HW16" s="80">
        <v>0</v>
      </c>
      <c r="HX16" s="80">
        <v>343.37799999999999</v>
      </c>
      <c r="HY16" s="80">
        <v>31.062999999999999</v>
      </c>
      <c r="HZ16" s="80">
        <v>0</v>
      </c>
      <c r="IA16" s="80">
        <v>1122.56</v>
      </c>
      <c r="IB16" s="80">
        <v>6.47</v>
      </c>
      <c r="IC16" s="80">
        <v>0</v>
      </c>
      <c r="ID16" s="80">
        <v>0</v>
      </c>
      <c r="IE16" s="80">
        <v>0</v>
      </c>
      <c r="IF16" s="80">
        <v>4264.348</v>
      </c>
      <c r="IG16" s="80">
        <v>1130.742</v>
      </c>
      <c r="IH16" s="80">
        <v>9.5340000000000007</v>
      </c>
      <c r="II16" s="80">
        <v>51.003999999999998</v>
      </c>
      <c r="IJ16" s="80">
        <v>20.314</v>
      </c>
      <c r="IK16" s="80">
        <v>3.7730000000000001</v>
      </c>
      <c r="IL16" s="80">
        <v>7.5010000000000003</v>
      </c>
      <c r="IM16" s="80">
        <v>739.50400000000002</v>
      </c>
      <c r="IN16" s="80">
        <v>25.998999999999999</v>
      </c>
      <c r="IO16" s="80">
        <v>19.922999999999998</v>
      </c>
      <c r="IP16" s="80">
        <v>37.029000000000003</v>
      </c>
      <c r="IQ16" s="80">
        <v>35.947000000000003</v>
      </c>
      <c r="IR16" s="80">
        <v>0</v>
      </c>
      <c r="IS16" s="80">
        <v>343.37799999999999</v>
      </c>
      <c r="IT16" s="80">
        <v>31.062999999999999</v>
      </c>
      <c r="IU16" s="80">
        <v>0</v>
      </c>
      <c r="IV16" s="81">
        <v>0</v>
      </c>
      <c r="IW16" s="78">
        <v>1</v>
      </c>
      <c r="IX16" s="78">
        <v>0</v>
      </c>
      <c r="IY16" s="78">
        <v>0</v>
      </c>
      <c r="IZ16" s="78">
        <v>0</v>
      </c>
      <c r="JA16" s="78">
        <v>0</v>
      </c>
      <c r="JB16" s="78">
        <v>0</v>
      </c>
      <c r="JC16" s="78">
        <v>0</v>
      </c>
      <c r="JD16" s="78">
        <v>0</v>
      </c>
      <c r="JE16" s="78">
        <v>12</v>
      </c>
      <c r="JF16" s="78">
        <v>3</v>
      </c>
      <c r="JG16" s="78">
        <v>1</v>
      </c>
      <c r="JH16" s="78">
        <v>2</v>
      </c>
      <c r="JI16" s="78">
        <v>1</v>
      </c>
      <c r="JJ16" s="78">
        <v>7</v>
      </c>
      <c r="JK16" s="78">
        <v>2</v>
      </c>
      <c r="JL16" s="78">
        <v>38</v>
      </c>
      <c r="JM16" s="78">
        <v>0</v>
      </c>
      <c r="JN16" s="78">
        <v>15</v>
      </c>
      <c r="JO16" s="78">
        <v>8</v>
      </c>
      <c r="JP16" s="78">
        <v>0</v>
      </c>
      <c r="JQ16" s="78">
        <v>19</v>
      </c>
      <c r="JR16" s="78">
        <v>7</v>
      </c>
      <c r="JS16" s="78">
        <v>12</v>
      </c>
      <c r="JT16" s="78">
        <v>5</v>
      </c>
      <c r="JU16" s="78">
        <v>8</v>
      </c>
      <c r="JV16" s="78">
        <v>3</v>
      </c>
      <c r="JW16" s="78">
        <v>6</v>
      </c>
      <c r="JX16" s="78">
        <v>25</v>
      </c>
      <c r="JY16" s="78">
        <v>5</v>
      </c>
      <c r="JZ16" s="78">
        <v>8</v>
      </c>
      <c r="KA16" s="78">
        <v>25</v>
      </c>
      <c r="KB16" s="78">
        <v>0</v>
      </c>
      <c r="KC16" s="78">
        <v>7</v>
      </c>
      <c r="KD16" s="78">
        <v>0</v>
      </c>
      <c r="KE16" s="78">
        <v>0</v>
      </c>
      <c r="KF16" s="78">
        <v>1</v>
      </c>
      <c r="KG16" s="78">
        <v>3</v>
      </c>
      <c r="KH16" s="78">
        <v>0</v>
      </c>
      <c r="KI16" s="78">
        <v>0</v>
      </c>
      <c r="KJ16" s="78">
        <v>0</v>
      </c>
      <c r="KK16" s="78">
        <v>0</v>
      </c>
      <c r="KL16" s="78">
        <v>1</v>
      </c>
      <c r="KM16" s="78">
        <v>0</v>
      </c>
      <c r="KN16" s="78">
        <v>0</v>
      </c>
      <c r="KO16" s="78">
        <v>0</v>
      </c>
      <c r="KP16" s="78">
        <v>0</v>
      </c>
      <c r="KQ16" s="78">
        <v>1</v>
      </c>
      <c r="KR16" s="78">
        <v>0</v>
      </c>
      <c r="KS16" s="78">
        <v>0</v>
      </c>
      <c r="KT16" s="78">
        <v>0</v>
      </c>
      <c r="KU16" s="78">
        <v>0</v>
      </c>
      <c r="KV16" s="78">
        <v>0</v>
      </c>
      <c r="KW16" s="78">
        <v>0</v>
      </c>
      <c r="KX16" s="78">
        <v>0</v>
      </c>
      <c r="KY16" s="78">
        <v>0</v>
      </c>
      <c r="KZ16" s="78">
        <v>6</v>
      </c>
      <c r="LA16" s="78">
        <v>0</v>
      </c>
      <c r="LB16" s="78">
        <v>0</v>
      </c>
      <c r="LC16" s="78">
        <v>0</v>
      </c>
      <c r="LD16" s="78">
        <v>0</v>
      </c>
      <c r="LE16" s="78">
        <v>0</v>
      </c>
      <c r="LF16" s="78">
        <v>1</v>
      </c>
      <c r="LG16" s="78">
        <v>0</v>
      </c>
      <c r="LH16" s="78">
        <v>0</v>
      </c>
      <c r="LI16" s="78">
        <v>0</v>
      </c>
      <c r="LJ16" s="78">
        <v>0</v>
      </c>
      <c r="LK16" s="78">
        <v>0</v>
      </c>
      <c r="LL16" s="78">
        <v>0</v>
      </c>
      <c r="LM16" s="78">
        <v>2</v>
      </c>
      <c r="LN16" s="78">
        <v>0</v>
      </c>
      <c r="LO16" s="78">
        <v>1</v>
      </c>
      <c r="LP16" s="78">
        <v>0</v>
      </c>
      <c r="LQ16" s="78">
        <v>0</v>
      </c>
      <c r="LR16" s="78">
        <v>0</v>
      </c>
      <c r="LS16" s="78">
        <v>8</v>
      </c>
      <c r="LT16" s="78">
        <v>0</v>
      </c>
      <c r="LU16" s="78">
        <v>0</v>
      </c>
      <c r="LV16" s="78">
        <v>1</v>
      </c>
      <c r="LW16" s="78">
        <v>0</v>
      </c>
      <c r="LX16" s="78">
        <v>4</v>
      </c>
      <c r="LY16" s="78">
        <v>4</v>
      </c>
      <c r="LZ16" s="78">
        <v>0</v>
      </c>
      <c r="MA16" s="78">
        <v>7</v>
      </c>
      <c r="MB16" s="78">
        <v>0</v>
      </c>
      <c r="MC16" s="78">
        <v>0</v>
      </c>
      <c r="MD16" s="78">
        <v>0</v>
      </c>
      <c r="ME16" s="78">
        <v>0</v>
      </c>
      <c r="MF16" s="78">
        <v>9</v>
      </c>
      <c r="MG16" s="78">
        <v>0</v>
      </c>
      <c r="MH16" s="78">
        <v>0</v>
      </c>
      <c r="MI16" s="78">
        <v>0</v>
      </c>
      <c r="MJ16" s="78">
        <v>0</v>
      </c>
      <c r="MK16" s="78">
        <v>0</v>
      </c>
      <c r="ML16" s="78">
        <v>0</v>
      </c>
      <c r="MM16" s="78">
        <v>0</v>
      </c>
      <c r="MN16" s="78">
        <v>0</v>
      </c>
      <c r="MO16" s="78">
        <v>3</v>
      </c>
      <c r="MP16" s="78">
        <v>5</v>
      </c>
      <c r="MQ16" s="78">
        <v>0</v>
      </c>
      <c r="MR16" s="78">
        <v>0</v>
      </c>
      <c r="MS16" s="78">
        <v>0</v>
      </c>
      <c r="MT16" s="78">
        <v>7</v>
      </c>
      <c r="MU16" s="78">
        <v>0</v>
      </c>
      <c r="MV16" s="78">
        <v>0</v>
      </c>
      <c r="MW16" s="78">
        <v>0</v>
      </c>
      <c r="MX16" s="78">
        <v>1</v>
      </c>
      <c r="MY16" s="78">
        <v>0</v>
      </c>
      <c r="MZ16" s="78">
        <v>0</v>
      </c>
      <c r="NA16" s="78">
        <v>0</v>
      </c>
      <c r="NB16" s="78">
        <v>0</v>
      </c>
      <c r="NC16" s="78">
        <v>0</v>
      </c>
      <c r="ND16" s="78">
        <v>0</v>
      </c>
      <c r="NE16" s="78">
        <v>0</v>
      </c>
      <c r="NF16" s="78">
        <v>12</v>
      </c>
      <c r="NG16" s="78">
        <v>3</v>
      </c>
      <c r="NH16" s="78">
        <v>1</v>
      </c>
      <c r="NI16" s="78">
        <v>2</v>
      </c>
      <c r="NJ16" s="78">
        <v>1</v>
      </c>
      <c r="NK16" s="78">
        <v>7</v>
      </c>
      <c r="NL16" s="78">
        <v>2</v>
      </c>
      <c r="NM16" s="78">
        <v>38</v>
      </c>
      <c r="NN16" s="78">
        <v>0</v>
      </c>
      <c r="NO16" s="78">
        <v>15</v>
      </c>
      <c r="NP16" s="78">
        <v>8</v>
      </c>
      <c r="NQ16" s="78">
        <v>0</v>
      </c>
      <c r="NR16" s="78">
        <v>19</v>
      </c>
      <c r="NS16" s="78">
        <v>7</v>
      </c>
      <c r="NT16" s="78">
        <v>12</v>
      </c>
      <c r="NU16" s="78">
        <v>5</v>
      </c>
      <c r="NV16" s="78">
        <v>8</v>
      </c>
      <c r="NW16" s="78">
        <v>3</v>
      </c>
      <c r="NX16" s="78">
        <v>6</v>
      </c>
      <c r="NY16" s="78">
        <v>25</v>
      </c>
      <c r="NZ16" s="78">
        <v>5</v>
      </c>
      <c r="OA16" s="78">
        <v>8</v>
      </c>
      <c r="OB16" s="78">
        <v>25</v>
      </c>
      <c r="OC16" s="78">
        <v>0</v>
      </c>
      <c r="OD16" s="78">
        <v>0</v>
      </c>
      <c r="OE16" s="78">
        <v>0</v>
      </c>
      <c r="OF16" s="78">
        <v>0</v>
      </c>
      <c r="OG16" s="78">
        <v>1</v>
      </c>
      <c r="OH16" s="78">
        <v>3</v>
      </c>
      <c r="OI16" s="78">
        <v>0</v>
      </c>
      <c r="OJ16" s="78">
        <v>0</v>
      </c>
      <c r="OK16" s="78">
        <v>0</v>
      </c>
      <c r="OL16" s="78">
        <v>0</v>
      </c>
      <c r="OM16" s="78">
        <v>1</v>
      </c>
      <c r="ON16" s="78">
        <v>0</v>
      </c>
      <c r="OO16" s="78">
        <v>0</v>
      </c>
      <c r="OP16" s="78">
        <v>0</v>
      </c>
      <c r="OQ16" s="78">
        <v>0</v>
      </c>
      <c r="OR16" s="78">
        <v>1</v>
      </c>
      <c r="OS16" s="78">
        <v>0</v>
      </c>
      <c r="OT16" s="78">
        <v>0</v>
      </c>
      <c r="OU16" s="78">
        <v>0</v>
      </c>
      <c r="OV16" s="78">
        <v>0</v>
      </c>
      <c r="OW16" s="78">
        <v>0</v>
      </c>
      <c r="OX16" s="78">
        <v>0</v>
      </c>
      <c r="OY16" s="78">
        <v>0</v>
      </c>
      <c r="OZ16" s="78">
        <v>0</v>
      </c>
      <c r="PA16" s="78">
        <v>6</v>
      </c>
      <c r="PB16" s="78">
        <v>0</v>
      </c>
      <c r="PC16" s="78">
        <v>0</v>
      </c>
      <c r="PD16" s="78">
        <v>0</v>
      </c>
      <c r="PE16" s="78">
        <v>0</v>
      </c>
      <c r="PF16" s="78">
        <v>0</v>
      </c>
      <c r="PG16" s="78">
        <v>1</v>
      </c>
      <c r="PH16" s="78">
        <v>0</v>
      </c>
      <c r="PI16" s="78">
        <v>0</v>
      </c>
      <c r="PJ16" s="78">
        <v>0</v>
      </c>
      <c r="PK16" s="78">
        <v>0</v>
      </c>
      <c r="PL16" s="78">
        <v>0</v>
      </c>
      <c r="PM16" s="78">
        <v>0</v>
      </c>
      <c r="PN16" s="78">
        <v>2</v>
      </c>
      <c r="PO16" s="78">
        <v>0</v>
      </c>
      <c r="PP16" s="78">
        <v>1</v>
      </c>
      <c r="PQ16" s="78">
        <v>0</v>
      </c>
      <c r="PR16" s="78">
        <v>0</v>
      </c>
      <c r="PS16" s="78">
        <v>0</v>
      </c>
      <c r="PT16" s="78">
        <v>8</v>
      </c>
      <c r="PU16" s="78">
        <v>0</v>
      </c>
      <c r="PV16" s="78">
        <v>0</v>
      </c>
      <c r="PW16" s="78">
        <v>1</v>
      </c>
      <c r="PX16" s="78">
        <v>0</v>
      </c>
      <c r="PY16" s="78">
        <v>4</v>
      </c>
      <c r="PZ16" s="78">
        <v>4</v>
      </c>
      <c r="QA16" s="78">
        <v>0</v>
      </c>
      <c r="QB16" s="78">
        <v>7</v>
      </c>
      <c r="QC16" s="78">
        <v>0</v>
      </c>
      <c r="QD16" s="78">
        <v>0</v>
      </c>
      <c r="QE16" s="78">
        <v>0</v>
      </c>
      <c r="QF16" s="78">
        <v>0</v>
      </c>
      <c r="QG16" s="78">
        <v>9</v>
      </c>
      <c r="QH16" s="78">
        <v>0</v>
      </c>
      <c r="QI16" s="78">
        <v>0</v>
      </c>
      <c r="QJ16" s="78">
        <v>0</v>
      </c>
      <c r="QK16" s="78">
        <v>0</v>
      </c>
      <c r="QL16" s="78">
        <v>0</v>
      </c>
      <c r="QM16" s="78">
        <v>0</v>
      </c>
      <c r="QN16" s="78">
        <v>0</v>
      </c>
      <c r="QO16" s="78">
        <v>0</v>
      </c>
      <c r="QP16" s="78">
        <v>3</v>
      </c>
      <c r="QQ16" s="78">
        <v>5</v>
      </c>
      <c r="QR16" s="78">
        <v>0</v>
      </c>
      <c r="QS16" s="78">
        <v>7</v>
      </c>
      <c r="QT16" s="78">
        <v>1</v>
      </c>
      <c r="QU16" s="78">
        <v>0</v>
      </c>
      <c r="QV16" s="78">
        <v>0</v>
      </c>
      <c r="QW16" s="78">
        <v>0</v>
      </c>
      <c r="QX16" s="78">
        <v>212</v>
      </c>
      <c r="QY16" s="78">
        <v>1</v>
      </c>
      <c r="QZ16" s="78">
        <v>3</v>
      </c>
      <c r="RA16" s="78">
        <v>2</v>
      </c>
      <c r="RB16" s="78">
        <v>6</v>
      </c>
      <c r="RC16" s="78">
        <v>1</v>
      </c>
      <c r="RD16" s="78">
        <v>2</v>
      </c>
      <c r="RE16" s="78">
        <v>1</v>
      </c>
      <c r="RF16" s="78">
        <v>8</v>
      </c>
      <c r="RG16" s="78">
        <v>5</v>
      </c>
      <c r="RH16" s="78">
        <v>4</v>
      </c>
      <c r="RI16" s="78">
        <v>7</v>
      </c>
      <c r="RJ16" s="78">
        <v>0</v>
      </c>
      <c r="RK16" s="78">
        <v>9</v>
      </c>
      <c r="RL16" s="78">
        <v>8</v>
      </c>
      <c r="RM16" s="78">
        <v>0</v>
      </c>
      <c r="RN16" s="78">
        <v>7</v>
      </c>
      <c r="RO16" s="78">
        <v>1</v>
      </c>
      <c r="RP16" s="78">
        <v>0</v>
      </c>
      <c r="RQ16" s="78">
        <v>0</v>
      </c>
      <c r="RR16" s="78">
        <v>0</v>
      </c>
      <c r="RS16" s="78">
        <v>212</v>
      </c>
      <c r="RT16" s="78">
        <v>8</v>
      </c>
      <c r="RU16" s="78">
        <v>3</v>
      </c>
      <c r="RV16" s="78">
        <v>2</v>
      </c>
      <c r="RW16" s="78">
        <v>6</v>
      </c>
      <c r="RX16" s="78">
        <v>1</v>
      </c>
      <c r="RY16" s="78">
        <v>2</v>
      </c>
      <c r="RZ16" s="78">
        <v>1</v>
      </c>
      <c r="SA16" s="78">
        <v>8</v>
      </c>
      <c r="SB16" s="78">
        <v>5</v>
      </c>
      <c r="SC16" s="78">
        <v>4</v>
      </c>
      <c r="SD16" s="78">
        <v>7</v>
      </c>
      <c r="SE16" s="78">
        <v>0</v>
      </c>
      <c r="SF16" s="78">
        <v>9</v>
      </c>
      <c r="SG16" s="78">
        <v>8</v>
      </c>
      <c r="SH16" s="78">
        <v>0</v>
      </c>
    </row>
    <row r="17" spans="1:502">
      <c r="A17" s="17" t="s">
        <v>1754</v>
      </c>
      <c r="B17" s="77">
        <v>9</v>
      </c>
      <c r="C17" s="77">
        <v>9</v>
      </c>
      <c r="D17" s="77">
        <v>1</v>
      </c>
      <c r="E17" s="77">
        <v>2012</v>
      </c>
      <c r="F17" s="77" t="s">
        <v>180</v>
      </c>
      <c r="G17" s="1017" t="s">
        <v>1569</v>
      </c>
      <c r="H17" s="77" t="s">
        <v>1570</v>
      </c>
      <c r="I17" s="1018"/>
      <c r="J17" s="80">
        <v>6.1079999999999997</v>
      </c>
      <c r="K17" s="80">
        <v>0</v>
      </c>
      <c r="L17" s="80">
        <v>0</v>
      </c>
      <c r="M17" s="80">
        <v>0</v>
      </c>
      <c r="N17" s="80">
        <v>0</v>
      </c>
      <c r="O17" s="80">
        <v>0</v>
      </c>
      <c r="P17" s="80">
        <v>0</v>
      </c>
      <c r="Q17" s="80">
        <v>0</v>
      </c>
      <c r="R17" s="80">
        <v>97.411000000000001</v>
      </c>
      <c r="S17" s="80">
        <v>47.546999999999997</v>
      </c>
      <c r="T17" s="80">
        <v>8.3290000000000006</v>
      </c>
      <c r="U17" s="80">
        <v>22.329000000000001</v>
      </c>
      <c r="V17" s="80">
        <v>5.2089999999999996</v>
      </c>
      <c r="W17" s="80">
        <v>268.31599999999997</v>
      </c>
      <c r="X17" s="80">
        <v>63.792000000000002</v>
      </c>
      <c r="Y17" s="80">
        <v>939.73199999999997</v>
      </c>
      <c r="Z17" s="80">
        <v>6.1619999999999999</v>
      </c>
      <c r="AA17" s="80">
        <v>85.332999999999998</v>
      </c>
      <c r="AB17" s="80">
        <v>169.56</v>
      </c>
      <c r="AC17" s="80">
        <v>0</v>
      </c>
      <c r="AD17" s="80">
        <v>416.90600000000001</v>
      </c>
      <c r="AE17" s="80">
        <v>120.75</v>
      </c>
      <c r="AF17" s="80">
        <v>434.64100000000002</v>
      </c>
      <c r="AG17" s="80">
        <v>550.44000000000005</v>
      </c>
      <c r="AH17" s="80">
        <v>51.058999999999997</v>
      </c>
      <c r="AI17" s="80">
        <v>11.518000000000001</v>
      </c>
      <c r="AJ17" s="80">
        <v>49.335000000000001</v>
      </c>
      <c r="AK17" s="80">
        <v>733.43899999999996</v>
      </c>
      <c r="AL17" s="80">
        <v>88.754999999999995</v>
      </c>
      <c r="AM17" s="80">
        <v>53.936</v>
      </c>
      <c r="AN17" s="80">
        <v>419.899</v>
      </c>
      <c r="AO17" s="80">
        <v>0</v>
      </c>
      <c r="AP17" s="80">
        <v>2163.2669999999998</v>
      </c>
      <c r="AQ17" s="80">
        <v>0</v>
      </c>
      <c r="AR17" s="80">
        <v>0</v>
      </c>
      <c r="AS17" s="80">
        <v>0</v>
      </c>
      <c r="AT17" s="80">
        <v>10.718999999999999</v>
      </c>
      <c r="AU17" s="80">
        <v>0</v>
      </c>
      <c r="AV17" s="80">
        <v>0</v>
      </c>
      <c r="AW17" s="80">
        <v>0</v>
      </c>
      <c r="AX17" s="80">
        <v>0</v>
      </c>
      <c r="AY17" s="80">
        <v>3.12</v>
      </c>
      <c r="AZ17" s="80">
        <v>0</v>
      </c>
      <c r="BA17" s="80">
        <v>0</v>
      </c>
      <c r="BB17" s="80">
        <v>0</v>
      </c>
      <c r="BC17" s="80">
        <v>0</v>
      </c>
      <c r="BD17" s="80">
        <v>51.487000000000002</v>
      </c>
      <c r="BE17" s="80">
        <v>0</v>
      </c>
      <c r="BF17" s="80">
        <v>0</v>
      </c>
      <c r="BG17" s="80">
        <v>0</v>
      </c>
      <c r="BH17" s="80">
        <v>0</v>
      </c>
      <c r="BI17" s="80">
        <v>0</v>
      </c>
      <c r="BJ17" s="80">
        <v>0</v>
      </c>
      <c r="BK17" s="80">
        <v>0</v>
      </c>
      <c r="BL17" s="80">
        <v>0</v>
      </c>
      <c r="BM17" s="80">
        <v>33.140999999999998</v>
      </c>
      <c r="BN17" s="80">
        <v>0</v>
      </c>
      <c r="BO17" s="80">
        <v>0</v>
      </c>
      <c r="BP17" s="80">
        <v>0</v>
      </c>
      <c r="BQ17" s="80">
        <v>0</v>
      </c>
      <c r="BR17" s="80">
        <v>0</v>
      </c>
      <c r="BS17" s="80">
        <v>4.7530000000000001</v>
      </c>
      <c r="BT17" s="80">
        <v>0</v>
      </c>
      <c r="BU17" s="80">
        <v>0</v>
      </c>
      <c r="BV17" s="80">
        <v>0</v>
      </c>
      <c r="BW17" s="80">
        <v>0</v>
      </c>
      <c r="BX17" s="80">
        <v>0</v>
      </c>
      <c r="BY17" s="80">
        <v>0</v>
      </c>
      <c r="BZ17" s="80">
        <v>8.6950000000000003</v>
      </c>
      <c r="CA17" s="80">
        <v>0</v>
      </c>
      <c r="CB17" s="80">
        <v>0</v>
      </c>
      <c r="CC17" s="80">
        <v>0</v>
      </c>
      <c r="CD17" s="80">
        <v>0</v>
      </c>
      <c r="CE17" s="80">
        <v>0</v>
      </c>
      <c r="CF17" s="80">
        <v>32.015000000000001</v>
      </c>
      <c r="CG17" s="80">
        <v>0</v>
      </c>
      <c r="CH17" s="80">
        <v>0</v>
      </c>
      <c r="CI17" s="80">
        <v>4.734</v>
      </c>
      <c r="CJ17" s="80">
        <v>0</v>
      </c>
      <c r="CK17" s="80">
        <v>30.75</v>
      </c>
      <c r="CL17" s="80">
        <v>43.703000000000003</v>
      </c>
      <c r="CM17" s="80">
        <v>0</v>
      </c>
      <c r="CN17" s="80">
        <v>47.191000000000003</v>
      </c>
      <c r="CO17" s="80">
        <v>0</v>
      </c>
      <c r="CP17" s="80">
        <v>0</v>
      </c>
      <c r="CQ17" s="80">
        <v>0</v>
      </c>
      <c r="CR17" s="80">
        <v>0</v>
      </c>
      <c r="CS17" s="80">
        <v>312.46100000000001</v>
      </c>
      <c r="CT17" s="80">
        <v>0</v>
      </c>
      <c r="CU17" s="80">
        <v>0</v>
      </c>
      <c r="CV17" s="80">
        <v>0</v>
      </c>
      <c r="CW17" s="80">
        <v>0</v>
      </c>
      <c r="CX17" s="80">
        <v>0</v>
      </c>
      <c r="CY17" s="80">
        <v>0</v>
      </c>
      <c r="CZ17" s="80">
        <v>0</v>
      </c>
      <c r="DA17" s="80">
        <v>0</v>
      </c>
      <c r="DB17" s="80">
        <v>13.092000000000001</v>
      </c>
      <c r="DC17" s="80">
        <v>29.181999999999999</v>
      </c>
      <c r="DD17" s="80">
        <v>0</v>
      </c>
      <c r="DE17" s="80">
        <v>0</v>
      </c>
      <c r="DF17" s="80">
        <v>0</v>
      </c>
      <c r="DG17" s="80">
        <v>2163.2669999999998</v>
      </c>
      <c r="DH17" s="80">
        <v>0</v>
      </c>
      <c r="DI17" s="80">
        <v>0</v>
      </c>
      <c r="DJ17" s="80">
        <v>0</v>
      </c>
      <c r="DK17" s="80">
        <v>6.1079999999999997</v>
      </c>
      <c r="DL17" s="80">
        <v>0</v>
      </c>
      <c r="DM17" s="80">
        <v>0</v>
      </c>
      <c r="DN17" s="80">
        <v>0</v>
      </c>
      <c r="DO17" s="80">
        <v>0</v>
      </c>
      <c r="DP17" s="80">
        <v>0</v>
      </c>
      <c r="DQ17" s="80">
        <v>0</v>
      </c>
      <c r="DR17" s="80">
        <v>0</v>
      </c>
      <c r="DS17" s="80">
        <v>97.411000000000001</v>
      </c>
      <c r="DT17" s="80">
        <v>47.546999999999997</v>
      </c>
      <c r="DU17" s="80">
        <v>8.3290000000000006</v>
      </c>
      <c r="DV17" s="80">
        <v>22.329000000000001</v>
      </c>
      <c r="DW17" s="80">
        <v>5.2089999999999996</v>
      </c>
      <c r="DX17" s="80">
        <v>268.31599999999997</v>
      </c>
      <c r="DY17" s="80">
        <v>63.792000000000002</v>
      </c>
      <c r="DZ17" s="80">
        <v>939.73199999999997</v>
      </c>
      <c r="EA17" s="80">
        <v>6.1619999999999999</v>
      </c>
      <c r="EB17" s="80">
        <v>85.332999999999998</v>
      </c>
      <c r="EC17" s="80">
        <v>169.56</v>
      </c>
      <c r="ED17" s="80">
        <v>0</v>
      </c>
      <c r="EE17" s="80">
        <v>416.90600000000001</v>
      </c>
      <c r="EF17" s="80">
        <v>120.75</v>
      </c>
      <c r="EG17" s="80">
        <v>434.64100000000002</v>
      </c>
      <c r="EH17" s="80">
        <v>550.44000000000005</v>
      </c>
      <c r="EI17" s="80">
        <v>51.058999999999997</v>
      </c>
      <c r="EJ17" s="80">
        <v>11.518000000000001</v>
      </c>
      <c r="EK17" s="80">
        <v>49.335000000000001</v>
      </c>
      <c r="EL17" s="80">
        <v>733.43899999999996</v>
      </c>
      <c r="EM17" s="80">
        <v>88.754999999999995</v>
      </c>
      <c r="EN17" s="80">
        <v>53.936</v>
      </c>
      <c r="EO17" s="80">
        <v>419.899</v>
      </c>
      <c r="EP17" s="80">
        <v>0</v>
      </c>
      <c r="EQ17" s="80">
        <v>0</v>
      </c>
      <c r="ER17" s="80">
        <v>0</v>
      </c>
      <c r="ES17" s="80">
        <v>0</v>
      </c>
      <c r="ET17" s="80">
        <v>0</v>
      </c>
      <c r="EU17" s="80">
        <v>10.718999999999999</v>
      </c>
      <c r="EV17" s="80">
        <v>0</v>
      </c>
      <c r="EW17" s="80">
        <v>0</v>
      </c>
      <c r="EX17" s="80">
        <v>0</v>
      </c>
      <c r="EY17" s="80">
        <v>0</v>
      </c>
      <c r="EZ17" s="80">
        <v>3.12</v>
      </c>
      <c r="FA17" s="80">
        <v>0</v>
      </c>
      <c r="FB17" s="80">
        <v>0</v>
      </c>
      <c r="FC17" s="80">
        <v>0</v>
      </c>
      <c r="FD17" s="80">
        <v>0</v>
      </c>
      <c r="FE17" s="80">
        <v>51.487000000000002</v>
      </c>
      <c r="FF17" s="80">
        <v>0</v>
      </c>
      <c r="FG17" s="80">
        <v>0</v>
      </c>
      <c r="FH17" s="80">
        <v>0</v>
      </c>
      <c r="FI17" s="80">
        <v>0</v>
      </c>
      <c r="FJ17" s="80">
        <v>0</v>
      </c>
      <c r="FK17" s="80">
        <v>0</v>
      </c>
      <c r="FL17" s="80">
        <v>0</v>
      </c>
      <c r="FM17" s="80">
        <v>0</v>
      </c>
      <c r="FN17" s="80">
        <v>33.140999999999998</v>
      </c>
      <c r="FO17" s="80">
        <v>0</v>
      </c>
      <c r="FP17" s="80">
        <v>0</v>
      </c>
      <c r="FQ17" s="80">
        <v>0</v>
      </c>
      <c r="FR17" s="80">
        <v>0</v>
      </c>
      <c r="FS17" s="80">
        <v>0</v>
      </c>
      <c r="FT17" s="80">
        <v>4.7530000000000001</v>
      </c>
      <c r="FU17" s="80">
        <v>0</v>
      </c>
      <c r="FV17" s="80">
        <v>0</v>
      </c>
      <c r="FW17" s="80">
        <v>0</v>
      </c>
      <c r="FX17" s="80">
        <v>0</v>
      </c>
      <c r="FY17" s="80">
        <v>0</v>
      </c>
      <c r="FZ17" s="80">
        <v>0</v>
      </c>
      <c r="GA17" s="80">
        <v>8.6950000000000003</v>
      </c>
      <c r="GB17" s="80">
        <v>0</v>
      </c>
      <c r="GC17" s="80">
        <v>0</v>
      </c>
      <c r="GD17" s="80">
        <v>0</v>
      </c>
      <c r="GE17" s="80">
        <v>0</v>
      </c>
      <c r="GF17" s="80">
        <v>0</v>
      </c>
      <c r="GG17" s="80">
        <v>32.015000000000001</v>
      </c>
      <c r="GH17" s="80">
        <v>0</v>
      </c>
      <c r="GI17" s="80">
        <v>0</v>
      </c>
      <c r="GJ17" s="80">
        <v>4.734</v>
      </c>
      <c r="GK17" s="80">
        <v>0</v>
      </c>
      <c r="GL17" s="80">
        <v>30.75</v>
      </c>
      <c r="GM17" s="80">
        <v>43.703000000000003</v>
      </c>
      <c r="GN17" s="80">
        <v>0</v>
      </c>
      <c r="GO17" s="80">
        <v>47.191000000000003</v>
      </c>
      <c r="GP17" s="80">
        <v>0</v>
      </c>
      <c r="GQ17" s="80">
        <v>0</v>
      </c>
      <c r="GR17" s="80">
        <v>0</v>
      </c>
      <c r="GS17" s="80">
        <v>0</v>
      </c>
      <c r="GT17" s="80">
        <v>312.46100000000001</v>
      </c>
      <c r="GU17" s="80">
        <v>0</v>
      </c>
      <c r="GV17" s="80">
        <v>0</v>
      </c>
      <c r="GW17" s="80">
        <v>0</v>
      </c>
      <c r="GX17" s="80">
        <v>0</v>
      </c>
      <c r="GY17" s="80">
        <v>0</v>
      </c>
      <c r="GZ17" s="80">
        <v>0</v>
      </c>
      <c r="HA17" s="80">
        <v>0</v>
      </c>
      <c r="HB17" s="80">
        <v>0</v>
      </c>
      <c r="HC17" s="80">
        <v>13.092000000000001</v>
      </c>
      <c r="HD17" s="80">
        <v>29.181999999999999</v>
      </c>
      <c r="HE17" s="80">
        <v>0</v>
      </c>
      <c r="HF17" s="80">
        <v>2163.2669999999998</v>
      </c>
      <c r="HG17" s="80">
        <v>6.1079999999999997</v>
      </c>
      <c r="HH17" s="80">
        <v>0</v>
      </c>
      <c r="HI17" s="80">
        <v>0</v>
      </c>
      <c r="HJ17" s="80">
        <v>0</v>
      </c>
      <c r="HK17" s="80">
        <v>4644.3980000000001</v>
      </c>
      <c r="HL17" s="80">
        <v>0</v>
      </c>
      <c r="HM17" s="80">
        <v>10.718999999999999</v>
      </c>
      <c r="HN17" s="80">
        <v>54.606999999999999</v>
      </c>
      <c r="HO17" s="80">
        <v>33.140999999999998</v>
      </c>
      <c r="HP17" s="80">
        <v>4.7530000000000001</v>
      </c>
      <c r="HQ17" s="80">
        <v>8.6950000000000003</v>
      </c>
      <c r="HR17" s="80">
        <v>0</v>
      </c>
      <c r="HS17" s="80">
        <v>32.015000000000001</v>
      </c>
      <c r="HT17" s="80">
        <v>35.484000000000002</v>
      </c>
      <c r="HU17" s="80">
        <v>43.703000000000003</v>
      </c>
      <c r="HV17" s="80">
        <v>47.191000000000003</v>
      </c>
      <c r="HW17" s="80">
        <v>0</v>
      </c>
      <c r="HX17" s="80">
        <v>312.46100000000001</v>
      </c>
      <c r="HY17" s="80">
        <v>42.274000000000001</v>
      </c>
      <c r="HZ17" s="80">
        <v>0</v>
      </c>
      <c r="IA17" s="80">
        <v>2163.2669999999998</v>
      </c>
      <c r="IB17" s="80">
        <v>6.1079999999999997</v>
      </c>
      <c r="IC17" s="80">
        <v>0</v>
      </c>
      <c r="ID17" s="80">
        <v>0</v>
      </c>
      <c r="IE17" s="80">
        <v>0</v>
      </c>
      <c r="IF17" s="80">
        <v>4644.3980000000001</v>
      </c>
      <c r="IG17" s="80">
        <v>2163.2669999999998</v>
      </c>
      <c r="IH17" s="80">
        <v>10.718999999999999</v>
      </c>
      <c r="II17" s="80">
        <v>54.606999999999999</v>
      </c>
      <c r="IJ17" s="80">
        <v>33.140999999999998</v>
      </c>
      <c r="IK17" s="80">
        <v>4.7530000000000001</v>
      </c>
      <c r="IL17" s="80">
        <v>8.6950000000000003</v>
      </c>
      <c r="IM17" s="80">
        <v>0</v>
      </c>
      <c r="IN17" s="80">
        <v>32.015000000000001</v>
      </c>
      <c r="IO17" s="80">
        <v>35.484000000000002</v>
      </c>
      <c r="IP17" s="80">
        <v>43.703000000000003</v>
      </c>
      <c r="IQ17" s="80">
        <v>47.191000000000003</v>
      </c>
      <c r="IR17" s="80">
        <v>0</v>
      </c>
      <c r="IS17" s="80">
        <v>312.46100000000001</v>
      </c>
      <c r="IT17" s="80">
        <v>42.274000000000001</v>
      </c>
      <c r="IU17" s="80">
        <v>0</v>
      </c>
      <c r="IV17" s="81">
        <v>0</v>
      </c>
      <c r="IW17" s="78">
        <v>1</v>
      </c>
      <c r="IX17" s="78">
        <v>0</v>
      </c>
      <c r="IY17" s="78">
        <v>0</v>
      </c>
      <c r="IZ17" s="78">
        <v>0</v>
      </c>
      <c r="JA17" s="78">
        <v>0</v>
      </c>
      <c r="JB17" s="78">
        <v>0</v>
      </c>
      <c r="JC17" s="78">
        <v>0</v>
      </c>
      <c r="JD17" s="78">
        <v>0</v>
      </c>
      <c r="JE17" s="78">
        <v>14</v>
      </c>
      <c r="JF17" s="78">
        <v>3</v>
      </c>
      <c r="JG17" s="78">
        <v>1</v>
      </c>
      <c r="JH17" s="78">
        <v>3</v>
      </c>
      <c r="JI17" s="78">
        <v>1</v>
      </c>
      <c r="JJ17" s="78">
        <v>8</v>
      </c>
      <c r="JK17" s="78">
        <v>2</v>
      </c>
      <c r="JL17" s="78">
        <v>36</v>
      </c>
      <c r="JM17" s="78">
        <v>1</v>
      </c>
      <c r="JN17" s="78">
        <v>14</v>
      </c>
      <c r="JO17" s="78">
        <v>7</v>
      </c>
      <c r="JP17" s="78">
        <v>0</v>
      </c>
      <c r="JQ17" s="78">
        <v>19</v>
      </c>
      <c r="JR17" s="78">
        <v>7</v>
      </c>
      <c r="JS17" s="78">
        <v>12</v>
      </c>
      <c r="JT17" s="78">
        <v>7</v>
      </c>
      <c r="JU17" s="78">
        <v>8</v>
      </c>
      <c r="JV17" s="78">
        <v>3</v>
      </c>
      <c r="JW17" s="78">
        <v>6</v>
      </c>
      <c r="JX17" s="78">
        <v>23</v>
      </c>
      <c r="JY17" s="78">
        <v>5</v>
      </c>
      <c r="JZ17" s="78">
        <v>7</v>
      </c>
      <c r="KA17" s="78">
        <v>27</v>
      </c>
      <c r="KB17" s="78">
        <v>0</v>
      </c>
      <c r="KC17" s="78">
        <v>8</v>
      </c>
      <c r="KD17" s="78">
        <v>0</v>
      </c>
      <c r="KE17" s="78">
        <v>0</v>
      </c>
      <c r="KF17" s="78">
        <v>0</v>
      </c>
      <c r="KG17" s="78">
        <v>3</v>
      </c>
      <c r="KH17" s="78">
        <v>0</v>
      </c>
      <c r="KI17" s="78">
        <v>0</v>
      </c>
      <c r="KJ17" s="78">
        <v>0</v>
      </c>
      <c r="KK17" s="78">
        <v>0</v>
      </c>
      <c r="KL17" s="78">
        <v>1</v>
      </c>
      <c r="KM17" s="78">
        <v>0</v>
      </c>
      <c r="KN17" s="78">
        <v>0</v>
      </c>
      <c r="KO17" s="78">
        <v>0</v>
      </c>
      <c r="KP17" s="78">
        <v>0</v>
      </c>
      <c r="KQ17" s="78">
        <v>1</v>
      </c>
      <c r="KR17" s="78">
        <v>0</v>
      </c>
      <c r="KS17" s="78">
        <v>0</v>
      </c>
      <c r="KT17" s="78">
        <v>0</v>
      </c>
      <c r="KU17" s="78">
        <v>0</v>
      </c>
      <c r="KV17" s="78">
        <v>0</v>
      </c>
      <c r="KW17" s="78">
        <v>0</v>
      </c>
      <c r="KX17" s="78">
        <v>0</v>
      </c>
      <c r="KY17" s="78">
        <v>0</v>
      </c>
      <c r="KZ17" s="78">
        <v>8</v>
      </c>
      <c r="LA17" s="78">
        <v>0</v>
      </c>
      <c r="LB17" s="78">
        <v>0</v>
      </c>
      <c r="LC17" s="78">
        <v>0</v>
      </c>
      <c r="LD17" s="78">
        <v>0</v>
      </c>
      <c r="LE17" s="78">
        <v>0</v>
      </c>
      <c r="LF17" s="78">
        <v>1</v>
      </c>
      <c r="LG17" s="78">
        <v>0</v>
      </c>
      <c r="LH17" s="78">
        <v>0</v>
      </c>
      <c r="LI17" s="78">
        <v>0</v>
      </c>
      <c r="LJ17" s="78">
        <v>0</v>
      </c>
      <c r="LK17" s="78">
        <v>0</v>
      </c>
      <c r="LL17" s="78">
        <v>0</v>
      </c>
      <c r="LM17" s="78">
        <v>2</v>
      </c>
      <c r="LN17" s="78">
        <v>0</v>
      </c>
      <c r="LO17" s="78">
        <v>0</v>
      </c>
      <c r="LP17" s="78">
        <v>0</v>
      </c>
      <c r="LQ17" s="78">
        <v>0</v>
      </c>
      <c r="LR17" s="78">
        <v>0</v>
      </c>
      <c r="LS17" s="78">
        <v>9</v>
      </c>
      <c r="LT17" s="78">
        <v>0</v>
      </c>
      <c r="LU17" s="78">
        <v>0</v>
      </c>
      <c r="LV17" s="78">
        <v>1</v>
      </c>
      <c r="LW17" s="78">
        <v>0</v>
      </c>
      <c r="LX17" s="78">
        <v>4</v>
      </c>
      <c r="LY17" s="78">
        <v>4</v>
      </c>
      <c r="LZ17" s="78">
        <v>0</v>
      </c>
      <c r="MA17" s="78">
        <v>8</v>
      </c>
      <c r="MB17" s="78">
        <v>0</v>
      </c>
      <c r="MC17" s="78">
        <v>0</v>
      </c>
      <c r="MD17" s="78">
        <v>0</v>
      </c>
      <c r="ME17" s="78">
        <v>0</v>
      </c>
      <c r="MF17" s="78">
        <v>8</v>
      </c>
      <c r="MG17" s="78">
        <v>0</v>
      </c>
      <c r="MH17" s="78">
        <v>0</v>
      </c>
      <c r="MI17" s="78">
        <v>0</v>
      </c>
      <c r="MJ17" s="78">
        <v>0</v>
      </c>
      <c r="MK17" s="78">
        <v>0</v>
      </c>
      <c r="ML17" s="78">
        <v>0</v>
      </c>
      <c r="MM17" s="78">
        <v>0</v>
      </c>
      <c r="MN17" s="78">
        <v>0</v>
      </c>
      <c r="MO17" s="78">
        <v>3</v>
      </c>
      <c r="MP17" s="78">
        <v>6</v>
      </c>
      <c r="MQ17" s="78">
        <v>0</v>
      </c>
      <c r="MR17" s="78">
        <v>0</v>
      </c>
      <c r="MS17" s="78">
        <v>0</v>
      </c>
      <c r="MT17" s="78">
        <v>8</v>
      </c>
      <c r="MU17" s="78">
        <v>0</v>
      </c>
      <c r="MV17" s="78">
        <v>0</v>
      </c>
      <c r="MW17" s="78">
        <v>0</v>
      </c>
      <c r="MX17" s="78">
        <v>1</v>
      </c>
      <c r="MY17" s="78">
        <v>0</v>
      </c>
      <c r="MZ17" s="78">
        <v>0</v>
      </c>
      <c r="NA17" s="78">
        <v>0</v>
      </c>
      <c r="NB17" s="78">
        <v>0</v>
      </c>
      <c r="NC17" s="78">
        <v>0</v>
      </c>
      <c r="ND17" s="78">
        <v>0</v>
      </c>
      <c r="NE17" s="78">
        <v>0</v>
      </c>
      <c r="NF17" s="78">
        <v>14</v>
      </c>
      <c r="NG17" s="78">
        <v>3</v>
      </c>
      <c r="NH17" s="78">
        <v>1</v>
      </c>
      <c r="NI17" s="78">
        <v>3</v>
      </c>
      <c r="NJ17" s="78">
        <v>1</v>
      </c>
      <c r="NK17" s="78">
        <v>8</v>
      </c>
      <c r="NL17" s="78">
        <v>2</v>
      </c>
      <c r="NM17" s="78">
        <v>36</v>
      </c>
      <c r="NN17" s="78">
        <v>1</v>
      </c>
      <c r="NO17" s="78">
        <v>14</v>
      </c>
      <c r="NP17" s="78">
        <v>7</v>
      </c>
      <c r="NQ17" s="78">
        <v>0</v>
      </c>
      <c r="NR17" s="78">
        <v>19</v>
      </c>
      <c r="NS17" s="78">
        <v>7</v>
      </c>
      <c r="NT17" s="78">
        <v>12</v>
      </c>
      <c r="NU17" s="78">
        <v>7</v>
      </c>
      <c r="NV17" s="78">
        <v>8</v>
      </c>
      <c r="NW17" s="78">
        <v>3</v>
      </c>
      <c r="NX17" s="78">
        <v>6</v>
      </c>
      <c r="NY17" s="78">
        <v>23</v>
      </c>
      <c r="NZ17" s="78">
        <v>5</v>
      </c>
      <c r="OA17" s="78">
        <v>7</v>
      </c>
      <c r="OB17" s="78">
        <v>27</v>
      </c>
      <c r="OC17" s="78">
        <v>0</v>
      </c>
      <c r="OD17" s="78">
        <v>0</v>
      </c>
      <c r="OE17" s="78">
        <v>0</v>
      </c>
      <c r="OF17" s="78">
        <v>0</v>
      </c>
      <c r="OG17" s="78">
        <v>0</v>
      </c>
      <c r="OH17" s="78">
        <v>3</v>
      </c>
      <c r="OI17" s="78">
        <v>0</v>
      </c>
      <c r="OJ17" s="78">
        <v>0</v>
      </c>
      <c r="OK17" s="78">
        <v>0</v>
      </c>
      <c r="OL17" s="78">
        <v>0</v>
      </c>
      <c r="OM17" s="78">
        <v>1</v>
      </c>
      <c r="ON17" s="78">
        <v>0</v>
      </c>
      <c r="OO17" s="78">
        <v>0</v>
      </c>
      <c r="OP17" s="78">
        <v>0</v>
      </c>
      <c r="OQ17" s="78">
        <v>0</v>
      </c>
      <c r="OR17" s="78">
        <v>1</v>
      </c>
      <c r="OS17" s="78">
        <v>0</v>
      </c>
      <c r="OT17" s="78">
        <v>0</v>
      </c>
      <c r="OU17" s="78">
        <v>0</v>
      </c>
      <c r="OV17" s="78">
        <v>0</v>
      </c>
      <c r="OW17" s="78">
        <v>0</v>
      </c>
      <c r="OX17" s="78">
        <v>0</v>
      </c>
      <c r="OY17" s="78">
        <v>0</v>
      </c>
      <c r="OZ17" s="78">
        <v>0</v>
      </c>
      <c r="PA17" s="78">
        <v>8</v>
      </c>
      <c r="PB17" s="78">
        <v>0</v>
      </c>
      <c r="PC17" s="78">
        <v>0</v>
      </c>
      <c r="PD17" s="78">
        <v>0</v>
      </c>
      <c r="PE17" s="78">
        <v>0</v>
      </c>
      <c r="PF17" s="78">
        <v>0</v>
      </c>
      <c r="PG17" s="78">
        <v>1</v>
      </c>
      <c r="PH17" s="78">
        <v>0</v>
      </c>
      <c r="PI17" s="78">
        <v>0</v>
      </c>
      <c r="PJ17" s="78">
        <v>0</v>
      </c>
      <c r="PK17" s="78">
        <v>0</v>
      </c>
      <c r="PL17" s="78">
        <v>0</v>
      </c>
      <c r="PM17" s="78">
        <v>0</v>
      </c>
      <c r="PN17" s="78">
        <v>2</v>
      </c>
      <c r="PO17" s="78">
        <v>0</v>
      </c>
      <c r="PP17" s="78">
        <v>0</v>
      </c>
      <c r="PQ17" s="78">
        <v>0</v>
      </c>
      <c r="PR17" s="78">
        <v>0</v>
      </c>
      <c r="PS17" s="78">
        <v>0</v>
      </c>
      <c r="PT17" s="78">
        <v>9</v>
      </c>
      <c r="PU17" s="78">
        <v>0</v>
      </c>
      <c r="PV17" s="78">
        <v>0</v>
      </c>
      <c r="PW17" s="78">
        <v>1</v>
      </c>
      <c r="PX17" s="78">
        <v>0</v>
      </c>
      <c r="PY17" s="78">
        <v>4</v>
      </c>
      <c r="PZ17" s="78">
        <v>4</v>
      </c>
      <c r="QA17" s="78">
        <v>0</v>
      </c>
      <c r="QB17" s="78">
        <v>8</v>
      </c>
      <c r="QC17" s="78">
        <v>0</v>
      </c>
      <c r="QD17" s="78">
        <v>0</v>
      </c>
      <c r="QE17" s="78">
        <v>0</v>
      </c>
      <c r="QF17" s="78">
        <v>0</v>
      </c>
      <c r="QG17" s="78">
        <v>8</v>
      </c>
      <c r="QH17" s="78">
        <v>0</v>
      </c>
      <c r="QI17" s="78">
        <v>0</v>
      </c>
      <c r="QJ17" s="78">
        <v>0</v>
      </c>
      <c r="QK17" s="78">
        <v>0</v>
      </c>
      <c r="QL17" s="78">
        <v>0</v>
      </c>
      <c r="QM17" s="78">
        <v>0</v>
      </c>
      <c r="QN17" s="78">
        <v>0</v>
      </c>
      <c r="QO17" s="78">
        <v>0</v>
      </c>
      <c r="QP17" s="78">
        <v>3</v>
      </c>
      <c r="QQ17" s="78">
        <v>6</v>
      </c>
      <c r="QR17" s="78">
        <v>0</v>
      </c>
      <c r="QS17" s="78">
        <v>8</v>
      </c>
      <c r="QT17" s="78">
        <v>1</v>
      </c>
      <c r="QU17" s="78">
        <v>0</v>
      </c>
      <c r="QV17" s="78">
        <v>0</v>
      </c>
      <c r="QW17" s="78">
        <v>0</v>
      </c>
      <c r="QX17" s="78">
        <v>214</v>
      </c>
      <c r="QY17" s="78">
        <v>0</v>
      </c>
      <c r="QZ17" s="78">
        <v>3</v>
      </c>
      <c r="RA17" s="78">
        <v>2</v>
      </c>
      <c r="RB17" s="78">
        <v>8</v>
      </c>
      <c r="RC17" s="78">
        <v>1</v>
      </c>
      <c r="RD17" s="78">
        <v>2</v>
      </c>
      <c r="RE17" s="78">
        <v>0</v>
      </c>
      <c r="RF17" s="78">
        <v>9</v>
      </c>
      <c r="RG17" s="78">
        <v>5</v>
      </c>
      <c r="RH17" s="78">
        <v>4</v>
      </c>
      <c r="RI17" s="78">
        <v>8</v>
      </c>
      <c r="RJ17" s="78">
        <v>0</v>
      </c>
      <c r="RK17" s="78">
        <v>8</v>
      </c>
      <c r="RL17" s="78">
        <v>9</v>
      </c>
      <c r="RM17" s="78">
        <v>0</v>
      </c>
      <c r="RN17" s="78">
        <v>8</v>
      </c>
      <c r="RO17" s="78">
        <v>1</v>
      </c>
      <c r="RP17" s="78">
        <v>0</v>
      </c>
      <c r="RQ17" s="78">
        <v>0</v>
      </c>
      <c r="RR17" s="78">
        <v>0</v>
      </c>
      <c r="RS17" s="78">
        <v>214</v>
      </c>
      <c r="RT17" s="78">
        <v>8</v>
      </c>
      <c r="RU17" s="78">
        <v>3</v>
      </c>
      <c r="RV17" s="78">
        <v>2</v>
      </c>
      <c r="RW17" s="78">
        <v>8</v>
      </c>
      <c r="RX17" s="78">
        <v>1</v>
      </c>
      <c r="RY17" s="78">
        <v>2</v>
      </c>
      <c r="RZ17" s="78">
        <v>0</v>
      </c>
      <c r="SA17" s="78">
        <v>9</v>
      </c>
      <c r="SB17" s="78">
        <v>5</v>
      </c>
      <c r="SC17" s="78">
        <v>4</v>
      </c>
      <c r="SD17" s="78">
        <v>8</v>
      </c>
      <c r="SE17" s="78">
        <v>0</v>
      </c>
      <c r="SF17" s="78">
        <v>8</v>
      </c>
      <c r="SG17" s="78">
        <v>9</v>
      </c>
      <c r="SH17" s="78">
        <v>0</v>
      </c>
    </row>
    <row r="18" spans="1:502">
      <c r="A18" s="17" t="s">
        <v>1755</v>
      </c>
      <c r="B18" s="77">
        <v>10</v>
      </c>
      <c r="C18" s="77">
        <v>10</v>
      </c>
      <c r="D18" s="77">
        <v>1</v>
      </c>
      <c r="E18" s="77">
        <v>2013</v>
      </c>
      <c r="F18" s="77" t="s">
        <v>181</v>
      </c>
      <c r="G18" s="1017" t="s">
        <v>1569</v>
      </c>
      <c r="H18" s="77" t="s">
        <v>1570</v>
      </c>
      <c r="I18" s="1018"/>
      <c r="J18" s="80">
        <v>6.7329999999999997</v>
      </c>
      <c r="K18" s="80">
        <v>0</v>
      </c>
      <c r="L18" s="80">
        <v>0</v>
      </c>
      <c r="M18" s="80">
        <v>0</v>
      </c>
      <c r="N18" s="80">
        <v>0</v>
      </c>
      <c r="O18" s="80">
        <v>0</v>
      </c>
      <c r="P18" s="80">
        <v>0</v>
      </c>
      <c r="Q18" s="80">
        <v>0</v>
      </c>
      <c r="R18" s="80">
        <v>104.53700000000001</v>
      </c>
      <c r="S18" s="80">
        <v>54.393999999999998</v>
      </c>
      <c r="T18" s="80">
        <v>9.66</v>
      </c>
      <c r="U18" s="80">
        <v>18.591000000000001</v>
      </c>
      <c r="V18" s="80">
        <v>6.1689999999999996</v>
      </c>
      <c r="W18" s="80">
        <v>403.56700000000001</v>
      </c>
      <c r="X18" s="80">
        <v>69.194999999999993</v>
      </c>
      <c r="Y18" s="80">
        <v>1004.603</v>
      </c>
      <c r="Z18" s="80">
        <v>11.928000000000001</v>
      </c>
      <c r="AA18" s="80">
        <v>92.766000000000005</v>
      </c>
      <c r="AB18" s="80">
        <v>182.87200000000001</v>
      </c>
      <c r="AC18" s="80">
        <v>0</v>
      </c>
      <c r="AD18" s="80">
        <v>430.649</v>
      </c>
      <c r="AE18" s="80">
        <v>127.52800000000001</v>
      </c>
      <c r="AF18" s="80">
        <v>383.17500000000001</v>
      </c>
      <c r="AG18" s="80">
        <v>541.28499999999997</v>
      </c>
      <c r="AH18" s="80">
        <v>54.225000000000001</v>
      </c>
      <c r="AI18" s="80">
        <v>12.121</v>
      </c>
      <c r="AJ18" s="80">
        <v>54.576999999999998</v>
      </c>
      <c r="AK18" s="80">
        <v>789.52499999999998</v>
      </c>
      <c r="AL18" s="80">
        <v>95.111999999999995</v>
      </c>
      <c r="AM18" s="80">
        <v>57.238999999999997</v>
      </c>
      <c r="AN18" s="80">
        <v>437.10300000000001</v>
      </c>
      <c r="AO18" s="80">
        <v>4.3899999999999997</v>
      </c>
      <c r="AP18" s="80">
        <v>2876.7840000000001</v>
      </c>
      <c r="AQ18" s="80">
        <v>0</v>
      </c>
      <c r="AR18" s="80">
        <v>0</v>
      </c>
      <c r="AS18" s="80">
        <v>14.9824</v>
      </c>
      <c r="AT18" s="80">
        <v>16.681000000000001</v>
      </c>
      <c r="AU18" s="80">
        <v>0</v>
      </c>
      <c r="AV18" s="80">
        <v>0</v>
      </c>
      <c r="AW18" s="80">
        <v>0</v>
      </c>
      <c r="AX18" s="80">
        <v>0</v>
      </c>
      <c r="AY18" s="80">
        <v>3.04</v>
      </c>
      <c r="AZ18" s="80">
        <v>0</v>
      </c>
      <c r="BA18" s="80">
        <v>0</v>
      </c>
      <c r="BB18" s="80">
        <v>0</v>
      </c>
      <c r="BC18" s="80">
        <v>0</v>
      </c>
      <c r="BD18" s="80">
        <v>46.631999999999998</v>
      </c>
      <c r="BE18" s="80">
        <v>0</v>
      </c>
      <c r="BF18" s="80">
        <v>0</v>
      </c>
      <c r="BG18" s="80">
        <v>0</v>
      </c>
      <c r="BH18" s="80">
        <v>0</v>
      </c>
      <c r="BI18" s="80">
        <v>0</v>
      </c>
      <c r="BJ18" s="80">
        <v>0</v>
      </c>
      <c r="BK18" s="80">
        <v>0</v>
      </c>
      <c r="BL18" s="80">
        <v>0</v>
      </c>
      <c r="BM18" s="80">
        <v>32.834000000000003</v>
      </c>
      <c r="BN18" s="80">
        <v>0</v>
      </c>
      <c r="BO18" s="80">
        <v>0</v>
      </c>
      <c r="BP18" s="80">
        <v>0</v>
      </c>
      <c r="BQ18" s="80">
        <v>0</v>
      </c>
      <c r="BR18" s="80">
        <v>0</v>
      </c>
      <c r="BS18" s="80">
        <v>4.7060000000000004</v>
      </c>
      <c r="BT18" s="80">
        <v>0</v>
      </c>
      <c r="BU18" s="80">
        <v>0</v>
      </c>
      <c r="BV18" s="80">
        <v>0</v>
      </c>
      <c r="BW18" s="80">
        <v>0</v>
      </c>
      <c r="BX18" s="80">
        <v>0</v>
      </c>
      <c r="BY18" s="80">
        <v>0</v>
      </c>
      <c r="BZ18" s="80">
        <v>9.6359999999999992</v>
      </c>
      <c r="CA18" s="80">
        <v>0</v>
      </c>
      <c r="CB18" s="80">
        <v>0</v>
      </c>
      <c r="CC18" s="80">
        <v>0</v>
      </c>
      <c r="CD18" s="80">
        <v>0</v>
      </c>
      <c r="CE18" s="80">
        <v>0</v>
      </c>
      <c r="CF18" s="80">
        <v>33.564999999999998</v>
      </c>
      <c r="CG18" s="80">
        <v>0</v>
      </c>
      <c r="CH18" s="80">
        <v>0</v>
      </c>
      <c r="CI18" s="80">
        <v>4.9409999999999998</v>
      </c>
      <c r="CJ18" s="80">
        <v>0</v>
      </c>
      <c r="CK18" s="80">
        <v>32.631</v>
      </c>
      <c r="CL18" s="80">
        <v>46.689</v>
      </c>
      <c r="CM18" s="80">
        <v>2.9809999999999999</v>
      </c>
      <c r="CN18" s="80">
        <v>49.527000000000001</v>
      </c>
      <c r="CO18" s="80">
        <v>0</v>
      </c>
      <c r="CP18" s="80">
        <v>0</v>
      </c>
      <c r="CQ18" s="80">
        <v>0</v>
      </c>
      <c r="CR18" s="80">
        <v>0</v>
      </c>
      <c r="CS18" s="80">
        <v>331.10300000000001</v>
      </c>
      <c r="CT18" s="80">
        <v>0</v>
      </c>
      <c r="CU18" s="80">
        <v>0</v>
      </c>
      <c r="CV18" s="80">
        <v>0</v>
      </c>
      <c r="CW18" s="80">
        <v>0</v>
      </c>
      <c r="CX18" s="80">
        <v>0</v>
      </c>
      <c r="CY18" s="80">
        <v>0</v>
      </c>
      <c r="CZ18" s="80">
        <v>0</v>
      </c>
      <c r="DA18" s="80">
        <v>0</v>
      </c>
      <c r="DB18" s="80">
        <v>13.606999999999999</v>
      </c>
      <c r="DC18" s="80">
        <v>3.8929999999999998</v>
      </c>
      <c r="DD18" s="80">
        <v>0</v>
      </c>
      <c r="DE18" s="80">
        <v>0</v>
      </c>
      <c r="DF18" s="80">
        <v>0</v>
      </c>
      <c r="DG18" s="80">
        <v>2876.7840000000001</v>
      </c>
      <c r="DH18" s="80">
        <v>0</v>
      </c>
      <c r="DI18" s="80">
        <v>0</v>
      </c>
      <c r="DJ18" s="80">
        <v>0</v>
      </c>
      <c r="DK18" s="80">
        <v>6.7329999999999997</v>
      </c>
      <c r="DL18" s="80">
        <v>0</v>
      </c>
      <c r="DM18" s="80">
        <v>0</v>
      </c>
      <c r="DN18" s="80">
        <v>0</v>
      </c>
      <c r="DO18" s="80">
        <v>0</v>
      </c>
      <c r="DP18" s="80">
        <v>0</v>
      </c>
      <c r="DQ18" s="80">
        <v>0</v>
      </c>
      <c r="DR18" s="80">
        <v>0</v>
      </c>
      <c r="DS18" s="80">
        <v>104.53700000000001</v>
      </c>
      <c r="DT18" s="80">
        <v>54.393999999999998</v>
      </c>
      <c r="DU18" s="80">
        <v>9.66</v>
      </c>
      <c r="DV18" s="80">
        <v>18.591000000000001</v>
      </c>
      <c r="DW18" s="80">
        <v>6.1689999999999996</v>
      </c>
      <c r="DX18" s="80">
        <v>403.56700000000001</v>
      </c>
      <c r="DY18" s="80">
        <v>69.194999999999993</v>
      </c>
      <c r="DZ18" s="80">
        <v>1004.603</v>
      </c>
      <c r="EA18" s="80">
        <v>11.928000000000001</v>
      </c>
      <c r="EB18" s="80">
        <v>92.766000000000005</v>
      </c>
      <c r="EC18" s="80">
        <v>182.87200000000001</v>
      </c>
      <c r="ED18" s="80">
        <v>0</v>
      </c>
      <c r="EE18" s="80">
        <v>430.649</v>
      </c>
      <c r="EF18" s="80">
        <v>127.52800000000001</v>
      </c>
      <c r="EG18" s="80">
        <v>383.17500000000001</v>
      </c>
      <c r="EH18" s="80">
        <v>541.28499999999997</v>
      </c>
      <c r="EI18" s="80">
        <v>54.225000000000001</v>
      </c>
      <c r="EJ18" s="80">
        <v>12.121</v>
      </c>
      <c r="EK18" s="80">
        <v>54.576999999999998</v>
      </c>
      <c r="EL18" s="80">
        <v>789.52499999999998</v>
      </c>
      <c r="EM18" s="80">
        <v>95.111999999999995</v>
      </c>
      <c r="EN18" s="80">
        <v>57.238999999999997</v>
      </c>
      <c r="EO18" s="80">
        <v>437.10300000000001</v>
      </c>
      <c r="EP18" s="80">
        <v>4.3899999999999997</v>
      </c>
      <c r="EQ18" s="80">
        <v>0</v>
      </c>
      <c r="ER18" s="80">
        <v>0</v>
      </c>
      <c r="ES18" s="80">
        <v>0</v>
      </c>
      <c r="ET18" s="80">
        <v>14.9824</v>
      </c>
      <c r="EU18" s="80">
        <v>16.681000000000001</v>
      </c>
      <c r="EV18" s="80">
        <v>0</v>
      </c>
      <c r="EW18" s="80">
        <v>0</v>
      </c>
      <c r="EX18" s="80">
        <v>0</v>
      </c>
      <c r="EY18" s="80">
        <v>0</v>
      </c>
      <c r="EZ18" s="80">
        <v>3.04</v>
      </c>
      <c r="FA18" s="80">
        <v>0</v>
      </c>
      <c r="FB18" s="80">
        <v>0</v>
      </c>
      <c r="FC18" s="80">
        <v>0</v>
      </c>
      <c r="FD18" s="80">
        <v>0</v>
      </c>
      <c r="FE18" s="80">
        <v>46.631999999999998</v>
      </c>
      <c r="FF18" s="80">
        <v>0</v>
      </c>
      <c r="FG18" s="80">
        <v>0</v>
      </c>
      <c r="FH18" s="80">
        <v>0</v>
      </c>
      <c r="FI18" s="80">
        <v>0</v>
      </c>
      <c r="FJ18" s="80">
        <v>0</v>
      </c>
      <c r="FK18" s="80">
        <v>0</v>
      </c>
      <c r="FL18" s="80">
        <v>0</v>
      </c>
      <c r="FM18" s="80">
        <v>0</v>
      </c>
      <c r="FN18" s="80">
        <v>32.834000000000003</v>
      </c>
      <c r="FO18" s="80">
        <v>0</v>
      </c>
      <c r="FP18" s="80">
        <v>0</v>
      </c>
      <c r="FQ18" s="80">
        <v>0</v>
      </c>
      <c r="FR18" s="80">
        <v>0</v>
      </c>
      <c r="FS18" s="80">
        <v>0</v>
      </c>
      <c r="FT18" s="80">
        <v>4.7060000000000004</v>
      </c>
      <c r="FU18" s="80">
        <v>0</v>
      </c>
      <c r="FV18" s="80">
        <v>0</v>
      </c>
      <c r="FW18" s="80">
        <v>0</v>
      </c>
      <c r="FX18" s="80">
        <v>0</v>
      </c>
      <c r="FY18" s="80">
        <v>0</v>
      </c>
      <c r="FZ18" s="80">
        <v>0</v>
      </c>
      <c r="GA18" s="80">
        <v>9.6359999999999992</v>
      </c>
      <c r="GB18" s="80">
        <v>0</v>
      </c>
      <c r="GC18" s="80">
        <v>0</v>
      </c>
      <c r="GD18" s="80">
        <v>0</v>
      </c>
      <c r="GE18" s="80">
        <v>0</v>
      </c>
      <c r="GF18" s="80">
        <v>0</v>
      </c>
      <c r="GG18" s="80">
        <v>33.564999999999998</v>
      </c>
      <c r="GH18" s="80">
        <v>0</v>
      </c>
      <c r="GI18" s="80">
        <v>0</v>
      </c>
      <c r="GJ18" s="80">
        <v>4.9409999999999998</v>
      </c>
      <c r="GK18" s="80">
        <v>0</v>
      </c>
      <c r="GL18" s="80">
        <v>32.631</v>
      </c>
      <c r="GM18" s="80">
        <v>46.689</v>
      </c>
      <c r="GN18" s="80">
        <v>2.9809999999999999</v>
      </c>
      <c r="GO18" s="80">
        <v>49.527000000000001</v>
      </c>
      <c r="GP18" s="80">
        <v>0</v>
      </c>
      <c r="GQ18" s="80">
        <v>0</v>
      </c>
      <c r="GR18" s="80">
        <v>0</v>
      </c>
      <c r="GS18" s="80">
        <v>0</v>
      </c>
      <c r="GT18" s="80">
        <v>331.10300000000001</v>
      </c>
      <c r="GU18" s="80">
        <v>0</v>
      </c>
      <c r="GV18" s="80">
        <v>0</v>
      </c>
      <c r="GW18" s="80">
        <v>0</v>
      </c>
      <c r="GX18" s="80">
        <v>0</v>
      </c>
      <c r="GY18" s="80">
        <v>0</v>
      </c>
      <c r="GZ18" s="80">
        <v>0</v>
      </c>
      <c r="HA18" s="80">
        <v>0</v>
      </c>
      <c r="HB18" s="80">
        <v>0</v>
      </c>
      <c r="HC18" s="80">
        <v>13.606999999999999</v>
      </c>
      <c r="HD18" s="80">
        <v>3.8929999999999998</v>
      </c>
      <c r="HE18" s="80">
        <v>0</v>
      </c>
      <c r="HF18" s="80">
        <v>2876.7840000000001</v>
      </c>
      <c r="HG18" s="80">
        <v>6.7329999999999997</v>
      </c>
      <c r="HH18" s="80">
        <v>0</v>
      </c>
      <c r="HI18" s="80">
        <v>0</v>
      </c>
      <c r="HJ18" s="80">
        <v>0</v>
      </c>
      <c r="HK18" s="80">
        <v>4945.2110000000002</v>
      </c>
      <c r="HL18" s="80">
        <v>14.9824</v>
      </c>
      <c r="HM18" s="80">
        <v>16.681000000000001</v>
      </c>
      <c r="HN18" s="80">
        <v>49.671999999999997</v>
      </c>
      <c r="HO18" s="80">
        <v>32.834000000000003</v>
      </c>
      <c r="HP18" s="80">
        <v>4.7060000000000004</v>
      </c>
      <c r="HQ18" s="80">
        <v>9.6359999999999992</v>
      </c>
      <c r="HR18" s="80">
        <v>0</v>
      </c>
      <c r="HS18" s="80">
        <v>33.564999999999998</v>
      </c>
      <c r="HT18" s="80">
        <v>37.572000000000003</v>
      </c>
      <c r="HU18" s="80">
        <v>49.67</v>
      </c>
      <c r="HV18" s="80">
        <v>49.527000000000001</v>
      </c>
      <c r="HW18" s="80">
        <v>0</v>
      </c>
      <c r="HX18" s="80">
        <v>331.10300000000001</v>
      </c>
      <c r="HY18" s="80">
        <v>17.5</v>
      </c>
      <c r="HZ18" s="80">
        <v>0</v>
      </c>
      <c r="IA18" s="80">
        <v>2876.7840000000001</v>
      </c>
      <c r="IB18" s="80">
        <v>6.7329999999999997</v>
      </c>
      <c r="IC18" s="80">
        <v>0</v>
      </c>
      <c r="ID18" s="80">
        <v>0</v>
      </c>
      <c r="IE18" s="80">
        <v>0</v>
      </c>
      <c r="IF18" s="80">
        <v>4945.2110000000002</v>
      </c>
      <c r="IG18" s="80">
        <v>2891.7664</v>
      </c>
      <c r="IH18" s="80">
        <v>16.681000000000001</v>
      </c>
      <c r="II18" s="80">
        <v>49.671999999999997</v>
      </c>
      <c r="IJ18" s="80">
        <v>32.834000000000003</v>
      </c>
      <c r="IK18" s="80">
        <v>4.7060000000000004</v>
      </c>
      <c r="IL18" s="80">
        <v>9.6359999999999992</v>
      </c>
      <c r="IM18" s="80">
        <v>0</v>
      </c>
      <c r="IN18" s="80">
        <v>33.564999999999998</v>
      </c>
      <c r="IO18" s="80">
        <v>37.572000000000003</v>
      </c>
      <c r="IP18" s="80">
        <v>49.67</v>
      </c>
      <c r="IQ18" s="80">
        <v>49.527000000000001</v>
      </c>
      <c r="IR18" s="80">
        <v>0</v>
      </c>
      <c r="IS18" s="80">
        <v>331.10300000000001</v>
      </c>
      <c r="IT18" s="80">
        <v>17.5</v>
      </c>
      <c r="IU18" s="80">
        <v>0</v>
      </c>
      <c r="IV18" s="81">
        <v>0</v>
      </c>
      <c r="IW18" s="78">
        <v>1</v>
      </c>
      <c r="IX18" s="78">
        <v>0</v>
      </c>
      <c r="IY18" s="78">
        <v>0</v>
      </c>
      <c r="IZ18" s="78">
        <v>0</v>
      </c>
      <c r="JA18" s="78">
        <v>0</v>
      </c>
      <c r="JB18" s="78">
        <v>0</v>
      </c>
      <c r="JC18" s="78">
        <v>0</v>
      </c>
      <c r="JD18" s="78">
        <v>0</v>
      </c>
      <c r="JE18" s="78">
        <v>14</v>
      </c>
      <c r="JF18" s="78">
        <v>3</v>
      </c>
      <c r="JG18" s="78">
        <v>1</v>
      </c>
      <c r="JH18" s="78">
        <v>3</v>
      </c>
      <c r="JI18" s="78">
        <v>1</v>
      </c>
      <c r="JJ18" s="78">
        <v>8</v>
      </c>
      <c r="JK18" s="78">
        <v>2</v>
      </c>
      <c r="JL18" s="78">
        <v>35</v>
      </c>
      <c r="JM18" s="78">
        <v>3</v>
      </c>
      <c r="JN18" s="78">
        <v>13</v>
      </c>
      <c r="JO18" s="78">
        <v>7</v>
      </c>
      <c r="JP18" s="78">
        <v>0</v>
      </c>
      <c r="JQ18" s="78">
        <v>19</v>
      </c>
      <c r="JR18" s="78">
        <v>7</v>
      </c>
      <c r="JS18" s="78">
        <v>13</v>
      </c>
      <c r="JT18" s="78">
        <v>8</v>
      </c>
      <c r="JU18" s="78">
        <v>7</v>
      </c>
      <c r="JV18" s="78">
        <v>3</v>
      </c>
      <c r="JW18" s="78">
        <v>6</v>
      </c>
      <c r="JX18" s="78">
        <v>24</v>
      </c>
      <c r="JY18" s="78">
        <v>5</v>
      </c>
      <c r="JZ18" s="78">
        <v>7</v>
      </c>
      <c r="KA18" s="78">
        <v>25</v>
      </c>
      <c r="KB18" s="78">
        <v>1</v>
      </c>
      <c r="KC18" s="78">
        <v>8</v>
      </c>
      <c r="KD18" s="78">
        <v>0</v>
      </c>
      <c r="KE18" s="78">
        <v>0</v>
      </c>
      <c r="KF18" s="78">
        <v>2</v>
      </c>
      <c r="KG18" s="78">
        <v>4</v>
      </c>
      <c r="KH18" s="78">
        <v>0</v>
      </c>
      <c r="KI18" s="78">
        <v>0</v>
      </c>
      <c r="KJ18" s="78">
        <v>0</v>
      </c>
      <c r="KK18" s="78">
        <v>0</v>
      </c>
      <c r="KL18" s="78">
        <v>1</v>
      </c>
      <c r="KM18" s="78">
        <v>0</v>
      </c>
      <c r="KN18" s="78">
        <v>0</v>
      </c>
      <c r="KO18" s="78">
        <v>0</v>
      </c>
      <c r="KP18" s="78">
        <v>0</v>
      </c>
      <c r="KQ18" s="78">
        <v>1</v>
      </c>
      <c r="KR18" s="78">
        <v>0</v>
      </c>
      <c r="KS18" s="78">
        <v>0</v>
      </c>
      <c r="KT18" s="78">
        <v>0</v>
      </c>
      <c r="KU18" s="78">
        <v>0</v>
      </c>
      <c r="KV18" s="78">
        <v>0</v>
      </c>
      <c r="KW18" s="78">
        <v>0</v>
      </c>
      <c r="KX18" s="78">
        <v>0</v>
      </c>
      <c r="KY18" s="78">
        <v>0</v>
      </c>
      <c r="KZ18" s="78">
        <v>8</v>
      </c>
      <c r="LA18" s="78">
        <v>0</v>
      </c>
      <c r="LB18" s="78">
        <v>0</v>
      </c>
      <c r="LC18" s="78">
        <v>0</v>
      </c>
      <c r="LD18" s="78">
        <v>0</v>
      </c>
      <c r="LE18" s="78">
        <v>0</v>
      </c>
      <c r="LF18" s="78">
        <v>1</v>
      </c>
      <c r="LG18" s="78">
        <v>0</v>
      </c>
      <c r="LH18" s="78">
        <v>0</v>
      </c>
      <c r="LI18" s="78">
        <v>0</v>
      </c>
      <c r="LJ18" s="78">
        <v>0</v>
      </c>
      <c r="LK18" s="78">
        <v>0</v>
      </c>
      <c r="LL18" s="78">
        <v>0</v>
      </c>
      <c r="LM18" s="78">
        <v>2</v>
      </c>
      <c r="LN18" s="78">
        <v>0</v>
      </c>
      <c r="LO18" s="78">
        <v>0</v>
      </c>
      <c r="LP18" s="78">
        <v>0</v>
      </c>
      <c r="LQ18" s="78">
        <v>0</v>
      </c>
      <c r="LR18" s="78">
        <v>0</v>
      </c>
      <c r="LS18" s="78">
        <v>8</v>
      </c>
      <c r="LT18" s="78">
        <v>0</v>
      </c>
      <c r="LU18" s="78">
        <v>0</v>
      </c>
      <c r="LV18" s="78">
        <v>1</v>
      </c>
      <c r="LW18" s="78">
        <v>0</v>
      </c>
      <c r="LX18" s="78">
        <v>4</v>
      </c>
      <c r="LY18" s="78">
        <v>4</v>
      </c>
      <c r="LZ18" s="78">
        <v>1</v>
      </c>
      <c r="MA18" s="78">
        <v>8</v>
      </c>
      <c r="MB18" s="78">
        <v>0</v>
      </c>
      <c r="MC18" s="78">
        <v>0</v>
      </c>
      <c r="MD18" s="78">
        <v>0</v>
      </c>
      <c r="ME18" s="78">
        <v>0</v>
      </c>
      <c r="MF18" s="78">
        <v>9</v>
      </c>
      <c r="MG18" s="78">
        <v>0</v>
      </c>
      <c r="MH18" s="78">
        <v>0</v>
      </c>
      <c r="MI18" s="78">
        <v>0</v>
      </c>
      <c r="MJ18" s="78">
        <v>0</v>
      </c>
      <c r="MK18" s="78">
        <v>0</v>
      </c>
      <c r="ML18" s="78">
        <v>0</v>
      </c>
      <c r="MM18" s="78">
        <v>0</v>
      </c>
      <c r="MN18" s="78">
        <v>0</v>
      </c>
      <c r="MO18" s="78">
        <v>3</v>
      </c>
      <c r="MP18" s="78">
        <v>1</v>
      </c>
      <c r="MQ18" s="78">
        <v>0</v>
      </c>
      <c r="MR18" s="78">
        <v>0</v>
      </c>
      <c r="MS18" s="78">
        <v>0</v>
      </c>
      <c r="MT18" s="78">
        <v>8</v>
      </c>
      <c r="MU18" s="78">
        <v>0</v>
      </c>
      <c r="MV18" s="78">
        <v>0</v>
      </c>
      <c r="MW18" s="78">
        <v>0</v>
      </c>
      <c r="MX18" s="78">
        <v>1</v>
      </c>
      <c r="MY18" s="78">
        <v>0</v>
      </c>
      <c r="MZ18" s="78">
        <v>0</v>
      </c>
      <c r="NA18" s="78">
        <v>0</v>
      </c>
      <c r="NB18" s="78">
        <v>0</v>
      </c>
      <c r="NC18" s="78">
        <v>0</v>
      </c>
      <c r="ND18" s="78">
        <v>0</v>
      </c>
      <c r="NE18" s="78">
        <v>0</v>
      </c>
      <c r="NF18" s="78">
        <v>14</v>
      </c>
      <c r="NG18" s="78">
        <v>3</v>
      </c>
      <c r="NH18" s="78">
        <v>1</v>
      </c>
      <c r="NI18" s="78">
        <v>3</v>
      </c>
      <c r="NJ18" s="78">
        <v>1</v>
      </c>
      <c r="NK18" s="78">
        <v>8</v>
      </c>
      <c r="NL18" s="78">
        <v>2</v>
      </c>
      <c r="NM18" s="78">
        <v>35</v>
      </c>
      <c r="NN18" s="78">
        <v>3</v>
      </c>
      <c r="NO18" s="78">
        <v>13</v>
      </c>
      <c r="NP18" s="78">
        <v>7</v>
      </c>
      <c r="NQ18" s="78">
        <v>0</v>
      </c>
      <c r="NR18" s="78">
        <v>19</v>
      </c>
      <c r="NS18" s="78">
        <v>7</v>
      </c>
      <c r="NT18" s="78">
        <v>13</v>
      </c>
      <c r="NU18" s="78">
        <v>8</v>
      </c>
      <c r="NV18" s="78">
        <v>7</v>
      </c>
      <c r="NW18" s="78">
        <v>3</v>
      </c>
      <c r="NX18" s="78">
        <v>6</v>
      </c>
      <c r="NY18" s="78">
        <v>24</v>
      </c>
      <c r="NZ18" s="78">
        <v>5</v>
      </c>
      <c r="OA18" s="78">
        <v>7</v>
      </c>
      <c r="OB18" s="78">
        <v>25</v>
      </c>
      <c r="OC18" s="78">
        <v>1</v>
      </c>
      <c r="OD18" s="78">
        <v>0</v>
      </c>
      <c r="OE18" s="78">
        <v>0</v>
      </c>
      <c r="OF18" s="78">
        <v>0</v>
      </c>
      <c r="OG18" s="78">
        <v>2</v>
      </c>
      <c r="OH18" s="78">
        <v>4</v>
      </c>
      <c r="OI18" s="78">
        <v>0</v>
      </c>
      <c r="OJ18" s="78">
        <v>0</v>
      </c>
      <c r="OK18" s="78">
        <v>0</v>
      </c>
      <c r="OL18" s="78">
        <v>0</v>
      </c>
      <c r="OM18" s="78">
        <v>1</v>
      </c>
      <c r="ON18" s="78">
        <v>0</v>
      </c>
      <c r="OO18" s="78">
        <v>0</v>
      </c>
      <c r="OP18" s="78">
        <v>0</v>
      </c>
      <c r="OQ18" s="78">
        <v>0</v>
      </c>
      <c r="OR18" s="78">
        <v>1</v>
      </c>
      <c r="OS18" s="78">
        <v>0</v>
      </c>
      <c r="OT18" s="78">
        <v>0</v>
      </c>
      <c r="OU18" s="78">
        <v>0</v>
      </c>
      <c r="OV18" s="78">
        <v>0</v>
      </c>
      <c r="OW18" s="78">
        <v>0</v>
      </c>
      <c r="OX18" s="78">
        <v>0</v>
      </c>
      <c r="OY18" s="78">
        <v>0</v>
      </c>
      <c r="OZ18" s="78">
        <v>0</v>
      </c>
      <c r="PA18" s="78">
        <v>8</v>
      </c>
      <c r="PB18" s="78">
        <v>0</v>
      </c>
      <c r="PC18" s="78">
        <v>0</v>
      </c>
      <c r="PD18" s="78">
        <v>0</v>
      </c>
      <c r="PE18" s="78">
        <v>0</v>
      </c>
      <c r="PF18" s="78">
        <v>0</v>
      </c>
      <c r="PG18" s="78">
        <v>1</v>
      </c>
      <c r="PH18" s="78">
        <v>0</v>
      </c>
      <c r="PI18" s="78">
        <v>0</v>
      </c>
      <c r="PJ18" s="78">
        <v>0</v>
      </c>
      <c r="PK18" s="78">
        <v>0</v>
      </c>
      <c r="PL18" s="78">
        <v>0</v>
      </c>
      <c r="PM18" s="78">
        <v>0</v>
      </c>
      <c r="PN18" s="78">
        <v>2</v>
      </c>
      <c r="PO18" s="78">
        <v>0</v>
      </c>
      <c r="PP18" s="78">
        <v>0</v>
      </c>
      <c r="PQ18" s="78">
        <v>0</v>
      </c>
      <c r="PR18" s="78">
        <v>0</v>
      </c>
      <c r="PS18" s="78">
        <v>0</v>
      </c>
      <c r="PT18" s="78">
        <v>8</v>
      </c>
      <c r="PU18" s="78">
        <v>0</v>
      </c>
      <c r="PV18" s="78">
        <v>0</v>
      </c>
      <c r="PW18" s="78">
        <v>1</v>
      </c>
      <c r="PX18" s="78">
        <v>0</v>
      </c>
      <c r="PY18" s="78">
        <v>4</v>
      </c>
      <c r="PZ18" s="78">
        <v>4</v>
      </c>
      <c r="QA18" s="78">
        <v>1</v>
      </c>
      <c r="QB18" s="78">
        <v>8</v>
      </c>
      <c r="QC18" s="78">
        <v>0</v>
      </c>
      <c r="QD18" s="78">
        <v>0</v>
      </c>
      <c r="QE18" s="78">
        <v>0</v>
      </c>
      <c r="QF18" s="78">
        <v>0</v>
      </c>
      <c r="QG18" s="78">
        <v>9</v>
      </c>
      <c r="QH18" s="78">
        <v>0</v>
      </c>
      <c r="QI18" s="78">
        <v>0</v>
      </c>
      <c r="QJ18" s="78">
        <v>0</v>
      </c>
      <c r="QK18" s="78">
        <v>0</v>
      </c>
      <c r="QL18" s="78">
        <v>0</v>
      </c>
      <c r="QM18" s="78">
        <v>0</v>
      </c>
      <c r="QN18" s="78">
        <v>0</v>
      </c>
      <c r="QO18" s="78">
        <v>0</v>
      </c>
      <c r="QP18" s="78">
        <v>3</v>
      </c>
      <c r="QQ18" s="78">
        <v>1</v>
      </c>
      <c r="QR18" s="78">
        <v>0</v>
      </c>
      <c r="QS18" s="78">
        <v>8</v>
      </c>
      <c r="QT18" s="78">
        <v>1</v>
      </c>
      <c r="QU18" s="78">
        <v>0</v>
      </c>
      <c r="QV18" s="78">
        <v>0</v>
      </c>
      <c r="QW18" s="78">
        <v>0</v>
      </c>
      <c r="QX18" s="78">
        <v>215</v>
      </c>
      <c r="QY18" s="78">
        <v>2</v>
      </c>
      <c r="QZ18" s="78">
        <v>4</v>
      </c>
      <c r="RA18" s="78">
        <v>2</v>
      </c>
      <c r="RB18" s="78">
        <v>8</v>
      </c>
      <c r="RC18" s="78">
        <v>1</v>
      </c>
      <c r="RD18" s="78">
        <v>2</v>
      </c>
      <c r="RE18" s="78">
        <v>0</v>
      </c>
      <c r="RF18" s="78">
        <v>8</v>
      </c>
      <c r="RG18" s="78">
        <v>5</v>
      </c>
      <c r="RH18" s="78">
        <v>5</v>
      </c>
      <c r="RI18" s="78">
        <v>8</v>
      </c>
      <c r="RJ18" s="78">
        <v>0</v>
      </c>
      <c r="RK18" s="78">
        <v>9</v>
      </c>
      <c r="RL18" s="78">
        <v>4</v>
      </c>
      <c r="RM18" s="78">
        <v>0</v>
      </c>
      <c r="RN18" s="78">
        <v>8</v>
      </c>
      <c r="RO18" s="78">
        <v>1</v>
      </c>
      <c r="RP18" s="78">
        <v>0</v>
      </c>
      <c r="RQ18" s="78">
        <v>0</v>
      </c>
      <c r="RR18" s="78">
        <v>0</v>
      </c>
      <c r="RS18" s="78">
        <v>215</v>
      </c>
      <c r="RT18" s="78">
        <v>10</v>
      </c>
      <c r="RU18" s="78">
        <v>4</v>
      </c>
      <c r="RV18" s="78">
        <v>2</v>
      </c>
      <c r="RW18" s="78">
        <v>8</v>
      </c>
      <c r="RX18" s="78">
        <v>1</v>
      </c>
      <c r="RY18" s="78">
        <v>2</v>
      </c>
      <c r="RZ18" s="78">
        <v>0</v>
      </c>
      <c r="SA18" s="78">
        <v>8</v>
      </c>
      <c r="SB18" s="78">
        <v>5</v>
      </c>
      <c r="SC18" s="78">
        <v>5</v>
      </c>
      <c r="SD18" s="78">
        <v>8</v>
      </c>
      <c r="SE18" s="78">
        <v>0</v>
      </c>
      <c r="SF18" s="78">
        <v>9</v>
      </c>
      <c r="SG18" s="78">
        <v>4</v>
      </c>
      <c r="SH18" s="78">
        <v>0</v>
      </c>
    </row>
    <row r="19" spans="1:502">
      <c r="A19" s="17" t="s">
        <v>1756</v>
      </c>
      <c r="B19" s="77">
        <v>11</v>
      </c>
      <c r="C19" s="77">
        <v>11</v>
      </c>
      <c r="D19" s="77">
        <v>1</v>
      </c>
      <c r="E19" s="77">
        <v>2014</v>
      </c>
      <c r="F19" s="77" t="s">
        <v>182</v>
      </c>
      <c r="G19" s="1017" t="s">
        <v>1569</v>
      </c>
      <c r="H19" s="77" t="s">
        <v>1570</v>
      </c>
      <c r="I19" s="1018"/>
      <c r="J19" s="80">
        <v>8.7430000000000003</v>
      </c>
      <c r="K19" s="80">
        <v>0</v>
      </c>
      <c r="L19" s="80">
        <v>0</v>
      </c>
      <c r="M19" s="80">
        <v>0</v>
      </c>
      <c r="N19" s="80">
        <v>0</v>
      </c>
      <c r="O19" s="80">
        <v>0</v>
      </c>
      <c r="P19" s="80">
        <v>0</v>
      </c>
      <c r="Q19" s="80">
        <v>0</v>
      </c>
      <c r="R19" s="80">
        <v>113.07599999999999</v>
      </c>
      <c r="S19" s="80">
        <v>29.678999999999998</v>
      </c>
      <c r="T19" s="80">
        <v>9.3610000000000007</v>
      </c>
      <c r="U19" s="80">
        <v>15.734999999999999</v>
      </c>
      <c r="V19" s="80">
        <v>7.4589999999999996</v>
      </c>
      <c r="W19" s="80">
        <v>452.72699999999998</v>
      </c>
      <c r="X19" s="80">
        <v>67.197000000000003</v>
      </c>
      <c r="Y19" s="80">
        <v>945.94600000000003</v>
      </c>
      <c r="Z19" s="80">
        <v>9.6470000000000002</v>
      </c>
      <c r="AA19" s="80">
        <v>92.581999999999994</v>
      </c>
      <c r="AB19" s="80">
        <v>186.15100000000001</v>
      </c>
      <c r="AC19" s="80">
        <v>0</v>
      </c>
      <c r="AD19" s="80">
        <v>418.09300000000002</v>
      </c>
      <c r="AE19" s="80">
        <v>166.51599999999999</v>
      </c>
      <c r="AF19" s="80">
        <v>913.09900000000005</v>
      </c>
      <c r="AG19" s="80">
        <v>58.643000000000001</v>
      </c>
      <c r="AH19" s="80">
        <v>52.408000000000001</v>
      </c>
      <c r="AI19" s="80">
        <v>12.696999999999999</v>
      </c>
      <c r="AJ19" s="80">
        <v>54.411999999999999</v>
      </c>
      <c r="AK19" s="80">
        <v>637.39200000000005</v>
      </c>
      <c r="AL19" s="80">
        <v>97.286000000000001</v>
      </c>
      <c r="AM19" s="80">
        <v>56.527000000000001</v>
      </c>
      <c r="AN19" s="80">
        <v>431.69799999999998</v>
      </c>
      <c r="AO19" s="80">
        <v>3.9860000000000002</v>
      </c>
      <c r="AP19" s="80">
        <v>2717.306</v>
      </c>
      <c r="AQ19" s="80">
        <v>0</v>
      </c>
      <c r="AR19" s="80">
        <v>0</v>
      </c>
      <c r="AS19" s="80">
        <v>27.530999999999999</v>
      </c>
      <c r="AT19" s="80">
        <v>22.931999999999999</v>
      </c>
      <c r="AU19" s="80">
        <v>0</v>
      </c>
      <c r="AV19" s="80">
        <v>0</v>
      </c>
      <c r="AW19" s="80">
        <v>0</v>
      </c>
      <c r="AX19" s="80">
        <v>0</v>
      </c>
      <c r="AY19" s="80">
        <v>3.1560000000000001</v>
      </c>
      <c r="AZ19" s="80">
        <v>0</v>
      </c>
      <c r="BA19" s="80">
        <v>0</v>
      </c>
      <c r="BB19" s="80">
        <v>0</v>
      </c>
      <c r="BC19" s="80">
        <v>0</v>
      </c>
      <c r="BD19" s="80">
        <v>49.866999999999997</v>
      </c>
      <c r="BE19" s="80">
        <v>0</v>
      </c>
      <c r="BF19" s="80">
        <v>0</v>
      </c>
      <c r="BG19" s="80">
        <v>0</v>
      </c>
      <c r="BH19" s="80">
        <v>0</v>
      </c>
      <c r="BI19" s="80">
        <v>0</v>
      </c>
      <c r="BJ19" s="80">
        <v>0</v>
      </c>
      <c r="BK19" s="80">
        <v>0</v>
      </c>
      <c r="BL19" s="80">
        <v>0</v>
      </c>
      <c r="BM19" s="80">
        <v>29.640999999999998</v>
      </c>
      <c r="BN19" s="80">
        <v>0</v>
      </c>
      <c r="BO19" s="80">
        <v>0</v>
      </c>
      <c r="BP19" s="80">
        <v>0</v>
      </c>
      <c r="BQ19" s="80">
        <v>0</v>
      </c>
      <c r="BR19" s="80">
        <v>0</v>
      </c>
      <c r="BS19" s="80">
        <v>4.3150000000000004</v>
      </c>
      <c r="BT19" s="80">
        <v>0</v>
      </c>
      <c r="BU19" s="80">
        <v>0</v>
      </c>
      <c r="BV19" s="80">
        <v>0</v>
      </c>
      <c r="BW19" s="80">
        <v>0</v>
      </c>
      <c r="BX19" s="80">
        <v>0</v>
      </c>
      <c r="BY19" s="80">
        <v>0</v>
      </c>
      <c r="BZ19" s="80">
        <v>9.1690000000000005</v>
      </c>
      <c r="CA19" s="80">
        <v>0</v>
      </c>
      <c r="CB19" s="80">
        <v>0</v>
      </c>
      <c r="CC19" s="80">
        <v>0</v>
      </c>
      <c r="CD19" s="80">
        <v>0</v>
      </c>
      <c r="CE19" s="80">
        <v>0</v>
      </c>
      <c r="CF19" s="80">
        <v>26.876999999999999</v>
      </c>
      <c r="CG19" s="80">
        <v>0</v>
      </c>
      <c r="CH19" s="80">
        <v>0</v>
      </c>
      <c r="CI19" s="80">
        <v>4.9660000000000002</v>
      </c>
      <c r="CJ19" s="80">
        <v>0</v>
      </c>
      <c r="CK19" s="80">
        <v>32.161999999999999</v>
      </c>
      <c r="CL19" s="80">
        <v>52.905000000000001</v>
      </c>
      <c r="CM19" s="80">
        <v>2.9390000000000001</v>
      </c>
      <c r="CN19" s="80">
        <v>41.421999999999997</v>
      </c>
      <c r="CO19" s="80">
        <v>0</v>
      </c>
      <c r="CP19" s="80">
        <v>0</v>
      </c>
      <c r="CQ19" s="80">
        <v>0</v>
      </c>
      <c r="CR19" s="80">
        <v>0</v>
      </c>
      <c r="CS19" s="80">
        <v>436.73899999999998</v>
      </c>
      <c r="CT19" s="80">
        <v>0</v>
      </c>
      <c r="CU19" s="80">
        <v>0</v>
      </c>
      <c r="CV19" s="80">
        <v>0</v>
      </c>
      <c r="CW19" s="80">
        <v>0</v>
      </c>
      <c r="CX19" s="80">
        <v>0</v>
      </c>
      <c r="CY19" s="80">
        <v>0</v>
      </c>
      <c r="CZ19" s="80">
        <v>0</v>
      </c>
      <c r="DA19" s="80">
        <v>0</v>
      </c>
      <c r="DB19" s="80">
        <v>13.269</v>
      </c>
      <c r="DC19" s="80">
        <v>3.7829999999999999</v>
      </c>
      <c r="DD19" s="80">
        <v>0</v>
      </c>
      <c r="DE19" s="80">
        <v>0</v>
      </c>
      <c r="DF19" s="80">
        <v>0</v>
      </c>
      <c r="DG19" s="80">
        <v>2717.306</v>
      </c>
      <c r="DH19" s="80">
        <v>0</v>
      </c>
      <c r="DI19" s="80">
        <v>0</v>
      </c>
      <c r="DJ19" s="80">
        <v>0</v>
      </c>
      <c r="DK19" s="80">
        <v>8.7430000000000003</v>
      </c>
      <c r="DL19" s="80">
        <v>0</v>
      </c>
      <c r="DM19" s="80">
        <v>0</v>
      </c>
      <c r="DN19" s="80">
        <v>0</v>
      </c>
      <c r="DO19" s="80">
        <v>0</v>
      </c>
      <c r="DP19" s="80">
        <v>0</v>
      </c>
      <c r="DQ19" s="80">
        <v>0</v>
      </c>
      <c r="DR19" s="80">
        <v>0</v>
      </c>
      <c r="DS19" s="80">
        <v>113.07599999999999</v>
      </c>
      <c r="DT19" s="80">
        <v>29.678999999999998</v>
      </c>
      <c r="DU19" s="80">
        <v>9.3610000000000007</v>
      </c>
      <c r="DV19" s="80">
        <v>15.734999999999999</v>
      </c>
      <c r="DW19" s="80">
        <v>7.4589999999999996</v>
      </c>
      <c r="DX19" s="80">
        <v>452.72699999999998</v>
      </c>
      <c r="DY19" s="80">
        <v>67.197000000000003</v>
      </c>
      <c r="DZ19" s="80">
        <v>945.94600000000003</v>
      </c>
      <c r="EA19" s="80">
        <v>9.6470000000000002</v>
      </c>
      <c r="EB19" s="80">
        <v>92.581999999999994</v>
      </c>
      <c r="EC19" s="80">
        <v>186.15100000000001</v>
      </c>
      <c r="ED19" s="80">
        <v>0</v>
      </c>
      <c r="EE19" s="80">
        <v>418.09300000000002</v>
      </c>
      <c r="EF19" s="80">
        <v>166.51599999999999</v>
      </c>
      <c r="EG19" s="80">
        <v>913.09900000000005</v>
      </c>
      <c r="EH19" s="80">
        <v>58.643000000000001</v>
      </c>
      <c r="EI19" s="80">
        <v>52.408000000000001</v>
      </c>
      <c r="EJ19" s="80">
        <v>12.696999999999999</v>
      </c>
      <c r="EK19" s="80">
        <v>54.411999999999999</v>
      </c>
      <c r="EL19" s="80">
        <v>637.39200000000005</v>
      </c>
      <c r="EM19" s="80">
        <v>97.286000000000001</v>
      </c>
      <c r="EN19" s="80">
        <v>56.527000000000001</v>
      </c>
      <c r="EO19" s="80">
        <v>431.69799999999998</v>
      </c>
      <c r="EP19" s="80">
        <v>3.9860000000000002</v>
      </c>
      <c r="EQ19" s="80">
        <v>0</v>
      </c>
      <c r="ER19" s="80">
        <v>0</v>
      </c>
      <c r="ES19" s="80">
        <v>0</v>
      </c>
      <c r="ET19" s="80">
        <v>27.530999999999999</v>
      </c>
      <c r="EU19" s="80">
        <v>22.931999999999999</v>
      </c>
      <c r="EV19" s="80">
        <v>0</v>
      </c>
      <c r="EW19" s="80">
        <v>0</v>
      </c>
      <c r="EX19" s="80">
        <v>0</v>
      </c>
      <c r="EY19" s="80">
        <v>0</v>
      </c>
      <c r="EZ19" s="80">
        <v>3.1560000000000001</v>
      </c>
      <c r="FA19" s="80">
        <v>0</v>
      </c>
      <c r="FB19" s="80">
        <v>0</v>
      </c>
      <c r="FC19" s="80">
        <v>0</v>
      </c>
      <c r="FD19" s="80">
        <v>0</v>
      </c>
      <c r="FE19" s="80">
        <v>49.866999999999997</v>
      </c>
      <c r="FF19" s="80">
        <v>0</v>
      </c>
      <c r="FG19" s="80">
        <v>0</v>
      </c>
      <c r="FH19" s="80">
        <v>0</v>
      </c>
      <c r="FI19" s="80">
        <v>0</v>
      </c>
      <c r="FJ19" s="80">
        <v>0</v>
      </c>
      <c r="FK19" s="80">
        <v>0</v>
      </c>
      <c r="FL19" s="80">
        <v>0</v>
      </c>
      <c r="FM19" s="80">
        <v>0</v>
      </c>
      <c r="FN19" s="80">
        <v>29.640999999999998</v>
      </c>
      <c r="FO19" s="80">
        <v>0</v>
      </c>
      <c r="FP19" s="80">
        <v>0</v>
      </c>
      <c r="FQ19" s="80">
        <v>0</v>
      </c>
      <c r="FR19" s="80">
        <v>0</v>
      </c>
      <c r="FS19" s="80">
        <v>0</v>
      </c>
      <c r="FT19" s="80">
        <v>4.3150000000000004</v>
      </c>
      <c r="FU19" s="80">
        <v>0</v>
      </c>
      <c r="FV19" s="80">
        <v>0</v>
      </c>
      <c r="FW19" s="80">
        <v>0</v>
      </c>
      <c r="FX19" s="80">
        <v>0</v>
      </c>
      <c r="FY19" s="80">
        <v>0</v>
      </c>
      <c r="FZ19" s="80">
        <v>0</v>
      </c>
      <c r="GA19" s="80">
        <v>9.1690000000000005</v>
      </c>
      <c r="GB19" s="80">
        <v>0</v>
      </c>
      <c r="GC19" s="80">
        <v>0</v>
      </c>
      <c r="GD19" s="80">
        <v>0</v>
      </c>
      <c r="GE19" s="80">
        <v>0</v>
      </c>
      <c r="GF19" s="80">
        <v>0</v>
      </c>
      <c r="GG19" s="80">
        <v>26.876999999999999</v>
      </c>
      <c r="GH19" s="80">
        <v>0</v>
      </c>
      <c r="GI19" s="80">
        <v>0</v>
      </c>
      <c r="GJ19" s="80">
        <v>4.9660000000000002</v>
      </c>
      <c r="GK19" s="80">
        <v>0</v>
      </c>
      <c r="GL19" s="80">
        <v>32.161999999999999</v>
      </c>
      <c r="GM19" s="80">
        <v>52.905000000000001</v>
      </c>
      <c r="GN19" s="80">
        <v>2.9390000000000001</v>
      </c>
      <c r="GO19" s="80">
        <v>41.421999999999997</v>
      </c>
      <c r="GP19" s="80">
        <v>0</v>
      </c>
      <c r="GQ19" s="80">
        <v>0</v>
      </c>
      <c r="GR19" s="80">
        <v>0</v>
      </c>
      <c r="GS19" s="80">
        <v>0</v>
      </c>
      <c r="GT19" s="80">
        <v>436.73899999999998</v>
      </c>
      <c r="GU19" s="80">
        <v>0</v>
      </c>
      <c r="GV19" s="80">
        <v>0</v>
      </c>
      <c r="GW19" s="80">
        <v>0</v>
      </c>
      <c r="GX19" s="80">
        <v>0</v>
      </c>
      <c r="GY19" s="80">
        <v>0</v>
      </c>
      <c r="GZ19" s="80">
        <v>0</v>
      </c>
      <c r="HA19" s="80">
        <v>0</v>
      </c>
      <c r="HB19" s="80">
        <v>0</v>
      </c>
      <c r="HC19" s="80">
        <v>13.269</v>
      </c>
      <c r="HD19" s="80">
        <v>3.7829999999999999</v>
      </c>
      <c r="HE19" s="80">
        <v>0</v>
      </c>
      <c r="HF19" s="80">
        <v>2717.306</v>
      </c>
      <c r="HG19" s="80">
        <v>8.7430000000000003</v>
      </c>
      <c r="HH19" s="80">
        <v>0</v>
      </c>
      <c r="HI19" s="80">
        <v>0</v>
      </c>
      <c r="HJ19" s="80">
        <v>0</v>
      </c>
      <c r="HK19" s="80">
        <v>4832.317</v>
      </c>
      <c r="HL19" s="80">
        <v>27.530999999999999</v>
      </c>
      <c r="HM19" s="80">
        <v>22.931999999999999</v>
      </c>
      <c r="HN19" s="80">
        <v>53.023000000000003</v>
      </c>
      <c r="HO19" s="80">
        <v>29.640999999999998</v>
      </c>
      <c r="HP19" s="80">
        <v>4.3150000000000004</v>
      </c>
      <c r="HQ19" s="80">
        <v>9.1690000000000005</v>
      </c>
      <c r="HR19" s="80">
        <v>0</v>
      </c>
      <c r="HS19" s="80">
        <v>26.876999999999999</v>
      </c>
      <c r="HT19" s="80">
        <v>37.128</v>
      </c>
      <c r="HU19" s="80">
        <v>55.844000000000001</v>
      </c>
      <c r="HV19" s="80">
        <v>41.421999999999997</v>
      </c>
      <c r="HW19" s="80">
        <v>0</v>
      </c>
      <c r="HX19" s="80">
        <v>436.73899999999998</v>
      </c>
      <c r="HY19" s="80">
        <v>17.052</v>
      </c>
      <c r="HZ19" s="80">
        <v>0</v>
      </c>
      <c r="IA19" s="80">
        <v>2717.306</v>
      </c>
      <c r="IB19" s="80">
        <v>8.7430000000000003</v>
      </c>
      <c r="IC19" s="80">
        <v>0</v>
      </c>
      <c r="ID19" s="80">
        <v>0</v>
      </c>
      <c r="IE19" s="80">
        <v>0</v>
      </c>
      <c r="IF19" s="80">
        <v>4832.317</v>
      </c>
      <c r="IG19" s="80">
        <v>2744.837</v>
      </c>
      <c r="IH19" s="80">
        <v>22.931999999999999</v>
      </c>
      <c r="II19" s="80">
        <v>53.023000000000003</v>
      </c>
      <c r="IJ19" s="80">
        <v>29.640999999999998</v>
      </c>
      <c r="IK19" s="80">
        <v>4.3150000000000004</v>
      </c>
      <c r="IL19" s="80">
        <v>9.1690000000000005</v>
      </c>
      <c r="IM19" s="80">
        <v>0</v>
      </c>
      <c r="IN19" s="80">
        <v>26.876999999999999</v>
      </c>
      <c r="IO19" s="80">
        <v>37.128</v>
      </c>
      <c r="IP19" s="80">
        <v>55.844000000000001</v>
      </c>
      <c r="IQ19" s="80">
        <v>41.421999999999997</v>
      </c>
      <c r="IR19" s="80">
        <v>0</v>
      </c>
      <c r="IS19" s="80">
        <v>436.73899999999998</v>
      </c>
      <c r="IT19" s="80">
        <v>17.052</v>
      </c>
      <c r="IU19" s="80">
        <v>0</v>
      </c>
      <c r="IV19" s="81">
        <v>0</v>
      </c>
      <c r="IW19" s="78">
        <v>1</v>
      </c>
      <c r="IX19" s="78">
        <v>0</v>
      </c>
      <c r="IY19" s="78">
        <v>0</v>
      </c>
      <c r="IZ19" s="78">
        <v>0</v>
      </c>
      <c r="JA19" s="78">
        <v>0</v>
      </c>
      <c r="JB19" s="78">
        <v>0</v>
      </c>
      <c r="JC19" s="78">
        <v>0</v>
      </c>
      <c r="JD19" s="78">
        <v>0</v>
      </c>
      <c r="JE19" s="78">
        <v>16</v>
      </c>
      <c r="JF19" s="78">
        <v>1</v>
      </c>
      <c r="JG19" s="78">
        <v>1</v>
      </c>
      <c r="JH19" s="78">
        <v>2</v>
      </c>
      <c r="JI19" s="78">
        <v>1</v>
      </c>
      <c r="JJ19" s="78">
        <v>8</v>
      </c>
      <c r="JK19" s="78">
        <v>2</v>
      </c>
      <c r="JL19" s="78">
        <v>33</v>
      </c>
      <c r="JM19" s="78">
        <v>3</v>
      </c>
      <c r="JN19" s="78">
        <v>13</v>
      </c>
      <c r="JO19" s="78">
        <v>8</v>
      </c>
      <c r="JP19" s="78">
        <v>0</v>
      </c>
      <c r="JQ19" s="78">
        <v>19</v>
      </c>
      <c r="JR19" s="78">
        <v>8</v>
      </c>
      <c r="JS19" s="78">
        <v>13</v>
      </c>
      <c r="JT19" s="78">
        <v>7</v>
      </c>
      <c r="JU19" s="78">
        <v>7</v>
      </c>
      <c r="JV19" s="78">
        <v>3</v>
      </c>
      <c r="JW19" s="78">
        <v>6</v>
      </c>
      <c r="JX19" s="78">
        <v>25</v>
      </c>
      <c r="JY19" s="78">
        <v>5</v>
      </c>
      <c r="JZ19" s="78">
        <v>7</v>
      </c>
      <c r="KA19" s="78">
        <v>27</v>
      </c>
      <c r="KB19" s="78">
        <v>1</v>
      </c>
      <c r="KC19" s="78">
        <v>8</v>
      </c>
      <c r="KD19" s="78">
        <v>0</v>
      </c>
      <c r="KE19" s="78">
        <v>0</v>
      </c>
      <c r="KF19" s="78">
        <v>4</v>
      </c>
      <c r="KG19" s="78">
        <v>4</v>
      </c>
      <c r="KH19" s="78">
        <v>0</v>
      </c>
      <c r="KI19" s="78">
        <v>0</v>
      </c>
      <c r="KJ19" s="78">
        <v>0</v>
      </c>
      <c r="KK19" s="78">
        <v>0</v>
      </c>
      <c r="KL19" s="78">
        <v>1</v>
      </c>
      <c r="KM19" s="78">
        <v>0</v>
      </c>
      <c r="KN19" s="78">
        <v>0</v>
      </c>
      <c r="KO19" s="78">
        <v>0</v>
      </c>
      <c r="KP19" s="78">
        <v>0</v>
      </c>
      <c r="KQ19" s="78">
        <v>1</v>
      </c>
      <c r="KR19" s="78">
        <v>0</v>
      </c>
      <c r="KS19" s="78">
        <v>0</v>
      </c>
      <c r="KT19" s="78">
        <v>0</v>
      </c>
      <c r="KU19" s="78">
        <v>0</v>
      </c>
      <c r="KV19" s="78">
        <v>0</v>
      </c>
      <c r="KW19" s="78">
        <v>0</v>
      </c>
      <c r="KX19" s="78">
        <v>0</v>
      </c>
      <c r="KY19" s="78">
        <v>0</v>
      </c>
      <c r="KZ19" s="78">
        <v>8</v>
      </c>
      <c r="LA19" s="78">
        <v>0</v>
      </c>
      <c r="LB19" s="78">
        <v>0</v>
      </c>
      <c r="LC19" s="78">
        <v>0</v>
      </c>
      <c r="LD19" s="78">
        <v>0</v>
      </c>
      <c r="LE19" s="78">
        <v>0</v>
      </c>
      <c r="LF19" s="78">
        <v>1</v>
      </c>
      <c r="LG19" s="78">
        <v>0</v>
      </c>
      <c r="LH19" s="78">
        <v>0</v>
      </c>
      <c r="LI19" s="78">
        <v>0</v>
      </c>
      <c r="LJ19" s="78">
        <v>0</v>
      </c>
      <c r="LK19" s="78">
        <v>0</v>
      </c>
      <c r="LL19" s="78">
        <v>0</v>
      </c>
      <c r="LM19" s="78">
        <v>2</v>
      </c>
      <c r="LN19" s="78">
        <v>0</v>
      </c>
      <c r="LO19" s="78">
        <v>0</v>
      </c>
      <c r="LP19" s="78">
        <v>0</v>
      </c>
      <c r="LQ19" s="78">
        <v>0</v>
      </c>
      <c r="LR19" s="78">
        <v>0</v>
      </c>
      <c r="LS19" s="78">
        <v>7</v>
      </c>
      <c r="LT19" s="78">
        <v>0</v>
      </c>
      <c r="LU19" s="78">
        <v>0</v>
      </c>
      <c r="LV19" s="78">
        <v>1</v>
      </c>
      <c r="LW19" s="78">
        <v>0</v>
      </c>
      <c r="LX19" s="78">
        <v>4</v>
      </c>
      <c r="LY19" s="78">
        <v>5</v>
      </c>
      <c r="LZ19" s="78">
        <v>1</v>
      </c>
      <c r="MA19" s="78">
        <v>7</v>
      </c>
      <c r="MB19" s="78">
        <v>0</v>
      </c>
      <c r="MC19" s="78">
        <v>0</v>
      </c>
      <c r="MD19" s="78">
        <v>0</v>
      </c>
      <c r="ME19" s="78">
        <v>0</v>
      </c>
      <c r="MF19" s="78">
        <v>14</v>
      </c>
      <c r="MG19" s="78">
        <v>0</v>
      </c>
      <c r="MH19" s="78">
        <v>0</v>
      </c>
      <c r="MI19" s="78">
        <v>0</v>
      </c>
      <c r="MJ19" s="78">
        <v>0</v>
      </c>
      <c r="MK19" s="78">
        <v>0</v>
      </c>
      <c r="ML19" s="78">
        <v>0</v>
      </c>
      <c r="MM19" s="78">
        <v>0</v>
      </c>
      <c r="MN19" s="78">
        <v>0</v>
      </c>
      <c r="MO19" s="78">
        <v>3</v>
      </c>
      <c r="MP19" s="78">
        <v>1</v>
      </c>
      <c r="MQ19" s="78">
        <v>0</v>
      </c>
      <c r="MR19" s="78">
        <v>0</v>
      </c>
      <c r="MS19" s="78">
        <v>0</v>
      </c>
      <c r="MT19" s="78">
        <v>8</v>
      </c>
      <c r="MU19" s="78">
        <v>0</v>
      </c>
      <c r="MV19" s="78">
        <v>0</v>
      </c>
      <c r="MW19" s="78">
        <v>0</v>
      </c>
      <c r="MX19" s="78">
        <v>1</v>
      </c>
      <c r="MY19" s="78">
        <v>0</v>
      </c>
      <c r="MZ19" s="78">
        <v>0</v>
      </c>
      <c r="NA19" s="78">
        <v>0</v>
      </c>
      <c r="NB19" s="78">
        <v>0</v>
      </c>
      <c r="NC19" s="78">
        <v>0</v>
      </c>
      <c r="ND19" s="78">
        <v>0</v>
      </c>
      <c r="NE19" s="78">
        <v>0</v>
      </c>
      <c r="NF19" s="78">
        <v>16</v>
      </c>
      <c r="NG19" s="78">
        <v>1</v>
      </c>
      <c r="NH19" s="78">
        <v>1</v>
      </c>
      <c r="NI19" s="78">
        <v>2</v>
      </c>
      <c r="NJ19" s="78">
        <v>1</v>
      </c>
      <c r="NK19" s="78">
        <v>8</v>
      </c>
      <c r="NL19" s="78">
        <v>2</v>
      </c>
      <c r="NM19" s="78">
        <v>33</v>
      </c>
      <c r="NN19" s="78">
        <v>3</v>
      </c>
      <c r="NO19" s="78">
        <v>13</v>
      </c>
      <c r="NP19" s="78">
        <v>8</v>
      </c>
      <c r="NQ19" s="78">
        <v>0</v>
      </c>
      <c r="NR19" s="78">
        <v>19</v>
      </c>
      <c r="NS19" s="78">
        <v>8</v>
      </c>
      <c r="NT19" s="78">
        <v>13</v>
      </c>
      <c r="NU19" s="78">
        <v>7</v>
      </c>
      <c r="NV19" s="78">
        <v>7</v>
      </c>
      <c r="NW19" s="78">
        <v>3</v>
      </c>
      <c r="NX19" s="78">
        <v>6</v>
      </c>
      <c r="NY19" s="78">
        <v>25</v>
      </c>
      <c r="NZ19" s="78">
        <v>5</v>
      </c>
      <c r="OA19" s="78">
        <v>7</v>
      </c>
      <c r="OB19" s="78">
        <v>27</v>
      </c>
      <c r="OC19" s="78">
        <v>1</v>
      </c>
      <c r="OD19" s="78">
        <v>0</v>
      </c>
      <c r="OE19" s="78">
        <v>0</v>
      </c>
      <c r="OF19" s="78">
        <v>0</v>
      </c>
      <c r="OG19" s="78">
        <v>4</v>
      </c>
      <c r="OH19" s="78">
        <v>4</v>
      </c>
      <c r="OI19" s="78">
        <v>0</v>
      </c>
      <c r="OJ19" s="78">
        <v>0</v>
      </c>
      <c r="OK19" s="78">
        <v>0</v>
      </c>
      <c r="OL19" s="78">
        <v>0</v>
      </c>
      <c r="OM19" s="78">
        <v>1</v>
      </c>
      <c r="ON19" s="78">
        <v>0</v>
      </c>
      <c r="OO19" s="78">
        <v>0</v>
      </c>
      <c r="OP19" s="78">
        <v>0</v>
      </c>
      <c r="OQ19" s="78">
        <v>0</v>
      </c>
      <c r="OR19" s="78">
        <v>1</v>
      </c>
      <c r="OS19" s="78">
        <v>0</v>
      </c>
      <c r="OT19" s="78">
        <v>0</v>
      </c>
      <c r="OU19" s="78">
        <v>0</v>
      </c>
      <c r="OV19" s="78">
        <v>0</v>
      </c>
      <c r="OW19" s="78">
        <v>0</v>
      </c>
      <c r="OX19" s="78">
        <v>0</v>
      </c>
      <c r="OY19" s="78">
        <v>0</v>
      </c>
      <c r="OZ19" s="78">
        <v>0</v>
      </c>
      <c r="PA19" s="78">
        <v>8</v>
      </c>
      <c r="PB19" s="78">
        <v>0</v>
      </c>
      <c r="PC19" s="78">
        <v>0</v>
      </c>
      <c r="PD19" s="78">
        <v>0</v>
      </c>
      <c r="PE19" s="78">
        <v>0</v>
      </c>
      <c r="PF19" s="78">
        <v>0</v>
      </c>
      <c r="PG19" s="78">
        <v>1</v>
      </c>
      <c r="PH19" s="78">
        <v>0</v>
      </c>
      <c r="PI19" s="78">
        <v>0</v>
      </c>
      <c r="PJ19" s="78">
        <v>0</v>
      </c>
      <c r="PK19" s="78">
        <v>0</v>
      </c>
      <c r="PL19" s="78">
        <v>0</v>
      </c>
      <c r="PM19" s="78">
        <v>0</v>
      </c>
      <c r="PN19" s="78">
        <v>2</v>
      </c>
      <c r="PO19" s="78">
        <v>0</v>
      </c>
      <c r="PP19" s="78">
        <v>0</v>
      </c>
      <c r="PQ19" s="78">
        <v>0</v>
      </c>
      <c r="PR19" s="78">
        <v>0</v>
      </c>
      <c r="PS19" s="78">
        <v>0</v>
      </c>
      <c r="PT19" s="78">
        <v>7</v>
      </c>
      <c r="PU19" s="78">
        <v>0</v>
      </c>
      <c r="PV19" s="78">
        <v>0</v>
      </c>
      <c r="PW19" s="78">
        <v>1</v>
      </c>
      <c r="PX19" s="78">
        <v>0</v>
      </c>
      <c r="PY19" s="78">
        <v>4</v>
      </c>
      <c r="PZ19" s="78">
        <v>5</v>
      </c>
      <c r="QA19" s="78">
        <v>1</v>
      </c>
      <c r="QB19" s="78">
        <v>7</v>
      </c>
      <c r="QC19" s="78">
        <v>0</v>
      </c>
      <c r="QD19" s="78">
        <v>0</v>
      </c>
      <c r="QE19" s="78">
        <v>0</v>
      </c>
      <c r="QF19" s="78">
        <v>0</v>
      </c>
      <c r="QG19" s="78">
        <v>14</v>
      </c>
      <c r="QH19" s="78">
        <v>0</v>
      </c>
      <c r="QI19" s="78">
        <v>0</v>
      </c>
      <c r="QJ19" s="78">
        <v>0</v>
      </c>
      <c r="QK19" s="78">
        <v>0</v>
      </c>
      <c r="QL19" s="78">
        <v>0</v>
      </c>
      <c r="QM19" s="78">
        <v>0</v>
      </c>
      <c r="QN19" s="78">
        <v>0</v>
      </c>
      <c r="QO19" s="78">
        <v>0</v>
      </c>
      <c r="QP19" s="78">
        <v>3</v>
      </c>
      <c r="QQ19" s="78">
        <v>1</v>
      </c>
      <c r="QR19" s="78">
        <v>0</v>
      </c>
      <c r="QS19" s="78">
        <v>8</v>
      </c>
      <c r="QT19" s="78">
        <v>1</v>
      </c>
      <c r="QU19" s="78">
        <v>0</v>
      </c>
      <c r="QV19" s="78">
        <v>0</v>
      </c>
      <c r="QW19" s="78">
        <v>0</v>
      </c>
      <c r="QX19" s="78">
        <v>216</v>
      </c>
      <c r="QY19" s="78">
        <v>4</v>
      </c>
      <c r="QZ19" s="78">
        <v>4</v>
      </c>
      <c r="RA19" s="78">
        <v>2</v>
      </c>
      <c r="RB19" s="78">
        <v>8</v>
      </c>
      <c r="RC19" s="78">
        <v>1</v>
      </c>
      <c r="RD19" s="78">
        <v>2</v>
      </c>
      <c r="RE19" s="78">
        <v>0</v>
      </c>
      <c r="RF19" s="78">
        <v>7</v>
      </c>
      <c r="RG19" s="78">
        <v>5</v>
      </c>
      <c r="RH19" s="78">
        <v>6</v>
      </c>
      <c r="RI19" s="78">
        <v>7</v>
      </c>
      <c r="RJ19" s="78">
        <v>0</v>
      </c>
      <c r="RK19" s="78">
        <v>14</v>
      </c>
      <c r="RL19" s="78">
        <v>4</v>
      </c>
      <c r="RM19" s="78">
        <v>0</v>
      </c>
      <c r="RN19" s="78">
        <v>8</v>
      </c>
      <c r="RO19" s="78">
        <v>1</v>
      </c>
      <c r="RP19" s="78">
        <v>0</v>
      </c>
      <c r="RQ19" s="78">
        <v>0</v>
      </c>
      <c r="RR19" s="78">
        <v>0</v>
      </c>
      <c r="RS19" s="78">
        <v>216</v>
      </c>
      <c r="RT19" s="78">
        <v>12</v>
      </c>
      <c r="RU19" s="78">
        <v>4</v>
      </c>
      <c r="RV19" s="78">
        <v>2</v>
      </c>
      <c r="RW19" s="78">
        <v>8</v>
      </c>
      <c r="RX19" s="78">
        <v>1</v>
      </c>
      <c r="RY19" s="78">
        <v>2</v>
      </c>
      <c r="RZ19" s="78">
        <v>0</v>
      </c>
      <c r="SA19" s="78">
        <v>7</v>
      </c>
      <c r="SB19" s="78">
        <v>5</v>
      </c>
      <c r="SC19" s="78">
        <v>6</v>
      </c>
      <c r="SD19" s="78">
        <v>7</v>
      </c>
      <c r="SE19" s="78">
        <v>0</v>
      </c>
      <c r="SF19" s="78">
        <v>14</v>
      </c>
      <c r="SG19" s="78">
        <v>4</v>
      </c>
      <c r="SH19" s="78">
        <v>0</v>
      </c>
    </row>
    <row r="20" spans="1:502">
      <c r="A20" s="17" t="s">
        <v>1757</v>
      </c>
      <c r="B20" s="77">
        <v>12</v>
      </c>
      <c r="C20" s="77">
        <v>12</v>
      </c>
      <c r="D20" s="77">
        <v>1</v>
      </c>
      <c r="E20" s="77">
        <v>2015</v>
      </c>
      <c r="F20" s="77" t="s">
        <v>183</v>
      </c>
      <c r="G20" s="1017" t="s">
        <v>1569</v>
      </c>
      <c r="H20" s="77" t="s">
        <v>1570</v>
      </c>
      <c r="I20" s="1018"/>
      <c r="J20" s="80">
        <v>8.9540000000000006</v>
      </c>
      <c r="K20" s="80">
        <v>0</v>
      </c>
      <c r="L20" s="80">
        <v>0</v>
      </c>
      <c r="M20" s="80">
        <v>0</v>
      </c>
      <c r="N20" s="80">
        <v>0</v>
      </c>
      <c r="O20" s="80">
        <v>0</v>
      </c>
      <c r="P20" s="80">
        <v>0</v>
      </c>
      <c r="Q20" s="80">
        <v>0</v>
      </c>
      <c r="R20" s="80">
        <v>109.682</v>
      </c>
      <c r="S20" s="80">
        <v>28.288</v>
      </c>
      <c r="T20" s="80">
        <v>9.6170000000000009</v>
      </c>
      <c r="U20" s="80">
        <v>16.16</v>
      </c>
      <c r="V20" s="80">
        <v>6.9459999999999997</v>
      </c>
      <c r="W20" s="80">
        <v>499.38299999999998</v>
      </c>
      <c r="X20" s="80">
        <v>65.61</v>
      </c>
      <c r="Y20" s="80">
        <v>965.82100000000003</v>
      </c>
      <c r="Z20" s="80">
        <v>6.6449999999999996</v>
      </c>
      <c r="AA20" s="80">
        <v>135.04499999999999</v>
      </c>
      <c r="AB20" s="80">
        <v>167.75299999999999</v>
      </c>
      <c r="AC20" s="80">
        <v>0</v>
      </c>
      <c r="AD20" s="80">
        <v>393.03699999999998</v>
      </c>
      <c r="AE20" s="80">
        <v>155.71600000000001</v>
      </c>
      <c r="AF20" s="80">
        <v>783.36199999999997</v>
      </c>
      <c r="AG20" s="80">
        <v>54.954999999999998</v>
      </c>
      <c r="AH20" s="80">
        <v>47.279000000000003</v>
      </c>
      <c r="AI20" s="80">
        <v>11.746</v>
      </c>
      <c r="AJ20" s="80">
        <v>54.058999999999997</v>
      </c>
      <c r="AK20" s="80">
        <v>776.62699999999995</v>
      </c>
      <c r="AL20" s="80">
        <v>102.473</v>
      </c>
      <c r="AM20" s="80">
        <v>55.994999999999997</v>
      </c>
      <c r="AN20" s="80">
        <v>386.58800000000002</v>
      </c>
      <c r="AO20" s="80">
        <v>3.9950000000000001</v>
      </c>
      <c r="AP20" s="80">
        <v>2603.931</v>
      </c>
      <c r="AQ20" s="80">
        <v>0</v>
      </c>
      <c r="AR20" s="80">
        <v>0</v>
      </c>
      <c r="AS20" s="80">
        <v>22.091999999999999</v>
      </c>
      <c r="AT20" s="80">
        <v>27.838999999999999</v>
      </c>
      <c r="AU20" s="80">
        <v>0</v>
      </c>
      <c r="AV20" s="80">
        <v>0</v>
      </c>
      <c r="AW20" s="80">
        <v>0</v>
      </c>
      <c r="AX20" s="80">
        <v>0</v>
      </c>
      <c r="AY20" s="80">
        <v>0</v>
      </c>
      <c r="AZ20" s="80">
        <v>0</v>
      </c>
      <c r="BA20" s="80">
        <v>0</v>
      </c>
      <c r="BB20" s="80">
        <v>0</v>
      </c>
      <c r="BC20" s="80">
        <v>0</v>
      </c>
      <c r="BD20" s="80">
        <v>47.947000000000003</v>
      </c>
      <c r="BE20" s="80">
        <v>0</v>
      </c>
      <c r="BF20" s="80">
        <v>0</v>
      </c>
      <c r="BG20" s="80">
        <v>0</v>
      </c>
      <c r="BH20" s="80">
        <v>0</v>
      </c>
      <c r="BI20" s="80">
        <v>0</v>
      </c>
      <c r="BJ20" s="80">
        <v>0</v>
      </c>
      <c r="BK20" s="80">
        <v>0</v>
      </c>
      <c r="BL20" s="80">
        <v>0</v>
      </c>
      <c r="BM20" s="80">
        <v>23.273</v>
      </c>
      <c r="BN20" s="80">
        <v>0</v>
      </c>
      <c r="BO20" s="80">
        <v>0</v>
      </c>
      <c r="BP20" s="80">
        <v>0</v>
      </c>
      <c r="BQ20" s="80">
        <v>0</v>
      </c>
      <c r="BR20" s="80">
        <v>0</v>
      </c>
      <c r="BS20" s="80">
        <v>3.9169999999999998</v>
      </c>
      <c r="BT20" s="80">
        <v>0</v>
      </c>
      <c r="BU20" s="80">
        <v>0</v>
      </c>
      <c r="BV20" s="80">
        <v>0</v>
      </c>
      <c r="BW20" s="80">
        <v>0</v>
      </c>
      <c r="BX20" s="80">
        <v>0</v>
      </c>
      <c r="BY20" s="80">
        <v>0</v>
      </c>
      <c r="BZ20" s="80">
        <v>9.3019999999999996</v>
      </c>
      <c r="CA20" s="80">
        <v>0</v>
      </c>
      <c r="CB20" s="80">
        <v>0</v>
      </c>
      <c r="CC20" s="80">
        <v>0</v>
      </c>
      <c r="CD20" s="80">
        <v>0</v>
      </c>
      <c r="CE20" s="80">
        <v>0</v>
      </c>
      <c r="CF20" s="80">
        <v>23.863</v>
      </c>
      <c r="CG20" s="80">
        <v>0</v>
      </c>
      <c r="CH20" s="80">
        <v>0</v>
      </c>
      <c r="CI20" s="80">
        <v>4.7770000000000001</v>
      </c>
      <c r="CJ20" s="80">
        <v>0</v>
      </c>
      <c r="CK20" s="80">
        <v>30.811</v>
      </c>
      <c r="CL20" s="80">
        <v>51.399000000000001</v>
      </c>
      <c r="CM20" s="80">
        <v>6.8879999999999999</v>
      </c>
      <c r="CN20" s="80">
        <v>45.612000000000002</v>
      </c>
      <c r="CO20" s="80">
        <v>0</v>
      </c>
      <c r="CP20" s="80">
        <v>0</v>
      </c>
      <c r="CQ20" s="80">
        <v>0</v>
      </c>
      <c r="CR20" s="80">
        <v>0</v>
      </c>
      <c r="CS20" s="80">
        <v>304.15499999999997</v>
      </c>
      <c r="CT20" s="80">
        <v>0</v>
      </c>
      <c r="CU20" s="80">
        <v>0</v>
      </c>
      <c r="CV20" s="80">
        <v>0</v>
      </c>
      <c r="CW20" s="80">
        <v>0</v>
      </c>
      <c r="CX20" s="80">
        <v>0</v>
      </c>
      <c r="CY20" s="80">
        <v>0</v>
      </c>
      <c r="CZ20" s="80">
        <v>0</v>
      </c>
      <c r="DA20" s="80">
        <v>0</v>
      </c>
      <c r="DB20" s="80">
        <v>12.747</v>
      </c>
      <c r="DC20" s="80">
        <v>3.5510000000000002</v>
      </c>
      <c r="DD20" s="80">
        <v>0</v>
      </c>
      <c r="DE20" s="80">
        <v>0</v>
      </c>
      <c r="DF20" s="80">
        <v>0</v>
      </c>
      <c r="DG20" s="80">
        <v>2603.931</v>
      </c>
      <c r="DH20" s="80">
        <v>0</v>
      </c>
      <c r="DI20" s="80">
        <v>0</v>
      </c>
      <c r="DJ20" s="80">
        <v>0</v>
      </c>
      <c r="DK20" s="80">
        <v>8.9540000000000006</v>
      </c>
      <c r="DL20" s="80">
        <v>0</v>
      </c>
      <c r="DM20" s="80">
        <v>0</v>
      </c>
      <c r="DN20" s="80">
        <v>0</v>
      </c>
      <c r="DO20" s="80">
        <v>0</v>
      </c>
      <c r="DP20" s="80">
        <v>0</v>
      </c>
      <c r="DQ20" s="80">
        <v>0</v>
      </c>
      <c r="DR20" s="80">
        <v>0</v>
      </c>
      <c r="DS20" s="80">
        <v>109.682</v>
      </c>
      <c r="DT20" s="80">
        <v>28.288</v>
      </c>
      <c r="DU20" s="80">
        <v>9.6170000000000009</v>
      </c>
      <c r="DV20" s="80">
        <v>16.16</v>
      </c>
      <c r="DW20" s="80">
        <v>6.9459999999999997</v>
      </c>
      <c r="DX20" s="80">
        <v>499.38299999999998</v>
      </c>
      <c r="DY20" s="80">
        <v>65.61</v>
      </c>
      <c r="DZ20" s="80">
        <v>965.82100000000003</v>
      </c>
      <c r="EA20" s="80">
        <v>6.6449999999999996</v>
      </c>
      <c r="EB20" s="80">
        <v>135.04499999999999</v>
      </c>
      <c r="EC20" s="80">
        <v>167.75299999999999</v>
      </c>
      <c r="ED20" s="80">
        <v>0</v>
      </c>
      <c r="EE20" s="80">
        <v>393.03699999999998</v>
      </c>
      <c r="EF20" s="80">
        <v>155.71600000000001</v>
      </c>
      <c r="EG20" s="80">
        <v>783.36199999999997</v>
      </c>
      <c r="EH20" s="80">
        <v>54.954999999999998</v>
      </c>
      <c r="EI20" s="80">
        <v>47.279000000000003</v>
      </c>
      <c r="EJ20" s="80">
        <v>11.746</v>
      </c>
      <c r="EK20" s="80">
        <v>54.058999999999997</v>
      </c>
      <c r="EL20" s="80">
        <v>776.62699999999995</v>
      </c>
      <c r="EM20" s="80">
        <v>102.473</v>
      </c>
      <c r="EN20" s="80">
        <v>55.994999999999997</v>
      </c>
      <c r="EO20" s="80">
        <v>386.58800000000002</v>
      </c>
      <c r="EP20" s="80">
        <v>3.9950000000000001</v>
      </c>
      <c r="EQ20" s="80">
        <v>0</v>
      </c>
      <c r="ER20" s="80">
        <v>0</v>
      </c>
      <c r="ES20" s="80">
        <v>0</v>
      </c>
      <c r="ET20" s="80">
        <v>22.091999999999999</v>
      </c>
      <c r="EU20" s="80">
        <v>27.838999999999999</v>
      </c>
      <c r="EV20" s="80">
        <v>0</v>
      </c>
      <c r="EW20" s="80">
        <v>0</v>
      </c>
      <c r="EX20" s="80">
        <v>0</v>
      </c>
      <c r="EY20" s="80">
        <v>0</v>
      </c>
      <c r="EZ20" s="80">
        <v>0</v>
      </c>
      <c r="FA20" s="80">
        <v>0</v>
      </c>
      <c r="FB20" s="80">
        <v>0</v>
      </c>
      <c r="FC20" s="80">
        <v>0</v>
      </c>
      <c r="FD20" s="80">
        <v>0</v>
      </c>
      <c r="FE20" s="80">
        <v>47.947000000000003</v>
      </c>
      <c r="FF20" s="80">
        <v>0</v>
      </c>
      <c r="FG20" s="80">
        <v>0</v>
      </c>
      <c r="FH20" s="80">
        <v>0</v>
      </c>
      <c r="FI20" s="80">
        <v>0</v>
      </c>
      <c r="FJ20" s="80">
        <v>0</v>
      </c>
      <c r="FK20" s="80">
        <v>0</v>
      </c>
      <c r="FL20" s="80">
        <v>0</v>
      </c>
      <c r="FM20" s="80">
        <v>0</v>
      </c>
      <c r="FN20" s="80">
        <v>23.273</v>
      </c>
      <c r="FO20" s="80">
        <v>0</v>
      </c>
      <c r="FP20" s="80">
        <v>0</v>
      </c>
      <c r="FQ20" s="80">
        <v>0</v>
      </c>
      <c r="FR20" s="80">
        <v>0</v>
      </c>
      <c r="FS20" s="80">
        <v>0</v>
      </c>
      <c r="FT20" s="80">
        <v>3.9169999999999998</v>
      </c>
      <c r="FU20" s="80">
        <v>0</v>
      </c>
      <c r="FV20" s="80">
        <v>0</v>
      </c>
      <c r="FW20" s="80">
        <v>0</v>
      </c>
      <c r="FX20" s="80">
        <v>0</v>
      </c>
      <c r="FY20" s="80">
        <v>0</v>
      </c>
      <c r="FZ20" s="80">
        <v>0</v>
      </c>
      <c r="GA20" s="80">
        <v>9.3019999999999996</v>
      </c>
      <c r="GB20" s="80">
        <v>0</v>
      </c>
      <c r="GC20" s="80">
        <v>0</v>
      </c>
      <c r="GD20" s="80">
        <v>0</v>
      </c>
      <c r="GE20" s="80">
        <v>0</v>
      </c>
      <c r="GF20" s="80">
        <v>0</v>
      </c>
      <c r="GG20" s="80">
        <v>23.863</v>
      </c>
      <c r="GH20" s="80">
        <v>0</v>
      </c>
      <c r="GI20" s="80">
        <v>0</v>
      </c>
      <c r="GJ20" s="80">
        <v>4.7770000000000001</v>
      </c>
      <c r="GK20" s="80">
        <v>0</v>
      </c>
      <c r="GL20" s="80">
        <v>30.811</v>
      </c>
      <c r="GM20" s="80">
        <v>51.399000000000001</v>
      </c>
      <c r="GN20" s="80">
        <v>6.8879999999999999</v>
      </c>
      <c r="GO20" s="80">
        <v>45.612000000000002</v>
      </c>
      <c r="GP20" s="80">
        <v>0</v>
      </c>
      <c r="GQ20" s="80">
        <v>0</v>
      </c>
      <c r="GR20" s="80">
        <v>0</v>
      </c>
      <c r="GS20" s="80">
        <v>0</v>
      </c>
      <c r="GT20" s="80">
        <v>304.15499999999997</v>
      </c>
      <c r="GU20" s="80">
        <v>0</v>
      </c>
      <c r="GV20" s="80">
        <v>0</v>
      </c>
      <c r="GW20" s="80">
        <v>0</v>
      </c>
      <c r="GX20" s="80">
        <v>0</v>
      </c>
      <c r="GY20" s="80">
        <v>0</v>
      </c>
      <c r="GZ20" s="80">
        <v>0</v>
      </c>
      <c r="HA20" s="80">
        <v>0</v>
      </c>
      <c r="HB20" s="80">
        <v>0</v>
      </c>
      <c r="HC20" s="80">
        <v>12.747</v>
      </c>
      <c r="HD20" s="80">
        <v>3.5510000000000002</v>
      </c>
      <c r="HE20" s="80">
        <v>0</v>
      </c>
      <c r="HF20" s="80">
        <v>2603.931</v>
      </c>
      <c r="HG20" s="80">
        <v>8.9540000000000006</v>
      </c>
      <c r="HH20" s="80">
        <v>0</v>
      </c>
      <c r="HI20" s="80">
        <v>0</v>
      </c>
      <c r="HJ20" s="80">
        <v>0</v>
      </c>
      <c r="HK20" s="80">
        <v>4836.7820000000002</v>
      </c>
      <c r="HL20" s="80">
        <v>22.091999999999999</v>
      </c>
      <c r="HM20" s="80">
        <v>27.838999999999999</v>
      </c>
      <c r="HN20" s="80">
        <v>47.947000000000003</v>
      </c>
      <c r="HO20" s="80">
        <v>23.273</v>
      </c>
      <c r="HP20" s="80">
        <v>3.9169999999999998</v>
      </c>
      <c r="HQ20" s="80">
        <v>9.3019999999999996</v>
      </c>
      <c r="HR20" s="80">
        <v>0</v>
      </c>
      <c r="HS20" s="80">
        <v>23.863</v>
      </c>
      <c r="HT20" s="80">
        <v>35.588000000000001</v>
      </c>
      <c r="HU20" s="80">
        <v>58.286999999999999</v>
      </c>
      <c r="HV20" s="80">
        <v>45.612000000000002</v>
      </c>
      <c r="HW20" s="80">
        <v>0</v>
      </c>
      <c r="HX20" s="80">
        <v>304.15499999999997</v>
      </c>
      <c r="HY20" s="80">
        <v>16.297999999999998</v>
      </c>
      <c r="HZ20" s="80">
        <v>0</v>
      </c>
      <c r="IA20" s="80">
        <v>2603.931</v>
      </c>
      <c r="IB20" s="80">
        <v>8.9540000000000006</v>
      </c>
      <c r="IC20" s="80">
        <v>0</v>
      </c>
      <c r="ID20" s="80">
        <v>0</v>
      </c>
      <c r="IE20" s="80">
        <v>0</v>
      </c>
      <c r="IF20" s="80">
        <v>4836.7820000000002</v>
      </c>
      <c r="IG20" s="80">
        <v>2626.0230000000001</v>
      </c>
      <c r="IH20" s="80">
        <v>27.838999999999999</v>
      </c>
      <c r="II20" s="80">
        <v>47.947000000000003</v>
      </c>
      <c r="IJ20" s="80">
        <v>23.273</v>
      </c>
      <c r="IK20" s="80">
        <v>3.9169999999999998</v>
      </c>
      <c r="IL20" s="80">
        <v>9.3019999999999996</v>
      </c>
      <c r="IM20" s="80">
        <v>0</v>
      </c>
      <c r="IN20" s="80">
        <v>23.863</v>
      </c>
      <c r="IO20" s="80">
        <v>35.588000000000001</v>
      </c>
      <c r="IP20" s="80">
        <v>58.286999999999999</v>
      </c>
      <c r="IQ20" s="80">
        <v>45.612000000000002</v>
      </c>
      <c r="IR20" s="80">
        <v>0</v>
      </c>
      <c r="IS20" s="80">
        <v>304.15499999999997</v>
      </c>
      <c r="IT20" s="80">
        <v>16.297999999999998</v>
      </c>
      <c r="IU20" s="80">
        <v>0</v>
      </c>
      <c r="IV20" s="81">
        <v>0</v>
      </c>
      <c r="IW20" s="78">
        <v>1</v>
      </c>
      <c r="IX20" s="78">
        <v>0</v>
      </c>
      <c r="IY20" s="78">
        <v>0</v>
      </c>
      <c r="IZ20" s="78">
        <v>0</v>
      </c>
      <c r="JA20" s="78">
        <v>0</v>
      </c>
      <c r="JB20" s="78">
        <v>0</v>
      </c>
      <c r="JC20" s="78">
        <v>0</v>
      </c>
      <c r="JD20" s="78">
        <v>0</v>
      </c>
      <c r="JE20" s="78">
        <v>16</v>
      </c>
      <c r="JF20" s="78">
        <v>1</v>
      </c>
      <c r="JG20" s="78">
        <v>1</v>
      </c>
      <c r="JH20" s="78">
        <v>2</v>
      </c>
      <c r="JI20" s="78">
        <v>1</v>
      </c>
      <c r="JJ20" s="78">
        <v>8</v>
      </c>
      <c r="JK20" s="78">
        <v>2</v>
      </c>
      <c r="JL20" s="78">
        <v>36</v>
      </c>
      <c r="JM20" s="78">
        <v>2</v>
      </c>
      <c r="JN20" s="78">
        <v>15</v>
      </c>
      <c r="JO20" s="78">
        <v>9</v>
      </c>
      <c r="JP20" s="78">
        <v>0</v>
      </c>
      <c r="JQ20" s="78">
        <v>20</v>
      </c>
      <c r="JR20" s="78">
        <v>8</v>
      </c>
      <c r="JS20" s="78">
        <v>13</v>
      </c>
      <c r="JT20" s="78">
        <v>7</v>
      </c>
      <c r="JU20" s="78">
        <v>7</v>
      </c>
      <c r="JV20" s="78">
        <v>3</v>
      </c>
      <c r="JW20" s="78">
        <v>6</v>
      </c>
      <c r="JX20" s="78">
        <v>25</v>
      </c>
      <c r="JY20" s="78">
        <v>5</v>
      </c>
      <c r="JZ20" s="78">
        <v>7</v>
      </c>
      <c r="KA20" s="78">
        <v>27</v>
      </c>
      <c r="KB20" s="78">
        <v>1</v>
      </c>
      <c r="KC20" s="78">
        <v>9</v>
      </c>
      <c r="KD20" s="78">
        <v>0</v>
      </c>
      <c r="KE20" s="78">
        <v>0</v>
      </c>
      <c r="KF20" s="78">
        <v>4</v>
      </c>
      <c r="KG20" s="78">
        <v>4</v>
      </c>
      <c r="KH20" s="78">
        <v>0</v>
      </c>
      <c r="KI20" s="78">
        <v>0</v>
      </c>
      <c r="KJ20" s="78">
        <v>0</v>
      </c>
      <c r="KK20" s="78">
        <v>0</v>
      </c>
      <c r="KL20" s="78">
        <v>0</v>
      </c>
      <c r="KM20" s="78">
        <v>0</v>
      </c>
      <c r="KN20" s="78">
        <v>0</v>
      </c>
      <c r="KO20" s="78">
        <v>0</v>
      </c>
      <c r="KP20" s="78">
        <v>0</v>
      </c>
      <c r="KQ20" s="78">
        <v>1</v>
      </c>
      <c r="KR20" s="78">
        <v>0</v>
      </c>
      <c r="KS20" s="78">
        <v>0</v>
      </c>
      <c r="KT20" s="78">
        <v>0</v>
      </c>
      <c r="KU20" s="78">
        <v>0</v>
      </c>
      <c r="KV20" s="78">
        <v>0</v>
      </c>
      <c r="KW20" s="78">
        <v>0</v>
      </c>
      <c r="KX20" s="78">
        <v>0</v>
      </c>
      <c r="KY20" s="78">
        <v>0</v>
      </c>
      <c r="KZ20" s="78">
        <v>6</v>
      </c>
      <c r="LA20" s="78">
        <v>0</v>
      </c>
      <c r="LB20" s="78">
        <v>0</v>
      </c>
      <c r="LC20" s="78">
        <v>0</v>
      </c>
      <c r="LD20" s="78">
        <v>0</v>
      </c>
      <c r="LE20" s="78">
        <v>0</v>
      </c>
      <c r="LF20" s="78">
        <v>1</v>
      </c>
      <c r="LG20" s="78">
        <v>0</v>
      </c>
      <c r="LH20" s="78">
        <v>0</v>
      </c>
      <c r="LI20" s="78">
        <v>0</v>
      </c>
      <c r="LJ20" s="78">
        <v>0</v>
      </c>
      <c r="LK20" s="78">
        <v>0</v>
      </c>
      <c r="LL20" s="78">
        <v>0</v>
      </c>
      <c r="LM20" s="78">
        <v>2</v>
      </c>
      <c r="LN20" s="78">
        <v>0</v>
      </c>
      <c r="LO20" s="78">
        <v>0</v>
      </c>
      <c r="LP20" s="78">
        <v>0</v>
      </c>
      <c r="LQ20" s="78">
        <v>0</v>
      </c>
      <c r="LR20" s="78">
        <v>0</v>
      </c>
      <c r="LS20" s="78">
        <v>6</v>
      </c>
      <c r="LT20" s="78">
        <v>0</v>
      </c>
      <c r="LU20" s="78">
        <v>0</v>
      </c>
      <c r="LV20" s="78">
        <v>1</v>
      </c>
      <c r="LW20" s="78">
        <v>0</v>
      </c>
      <c r="LX20" s="78">
        <v>4</v>
      </c>
      <c r="LY20" s="78">
        <v>5</v>
      </c>
      <c r="LZ20" s="78">
        <v>2</v>
      </c>
      <c r="MA20" s="78">
        <v>8</v>
      </c>
      <c r="MB20" s="78">
        <v>0</v>
      </c>
      <c r="MC20" s="78">
        <v>0</v>
      </c>
      <c r="MD20" s="78">
        <v>0</v>
      </c>
      <c r="ME20" s="78">
        <v>0</v>
      </c>
      <c r="MF20" s="78">
        <v>12</v>
      </c>
      <c r="MG20" s="78">
        <v>0</v>
      </c>
      <c r="MH20" s="78">
        <v>0</v>
      </c>
      <c r="MI20" s="78">
        <v>0</v>
      </c>
      <c r="MJ20" s="78">
        <v>0</v>
      </c>
      <c r="MK20" s="78">
        <v>0</v>
      </c>
      <c r="ML20" s="78">
        <v>0</v>
      </c>
      <c r="MM20" s="78">
        <v>0</v>
      </c>
      <c r="MN20" s="78">
        <v>0</v>
      </c>
      <c r="MO20" s="78">
        <v>3</v>
      </c>
      <c r="MP20" s="78">
        <v>1</v>
      </c>
      <c r="MQ20" s="78">
        <v>0</v>
      </c>
      <c r="MR20" s="78">
        <v>0</v>
      </c>
      <c r="MS20" s="78">
        <v>0</v>
      </c>
      <c r="MT20" s="78">
        <v>9</v>
      </c>
      <c r="MU20" s="78">
        <v>0</v>
      </c>
      <c r="MV20" s="78">
        <v>0</v>
      </c>
      <c r="MW20" s="78">
        <v>0</v>
      </c>
      <c r="MX20" s="78">
        <v>1</v>
      </c>
      <c r="MY20" s="78">
        <v>0</v>
      </c>
      <c r="MZ20" s="78">
        <v>0</v>
      </c>
      <c r="NA20" s="78">
        <v>0</v>
      </c>
      <c r="NB20" s="78">
        <v>0</v>
      </c>
      <c r="NC20" s="78">
        <v>0</v>
      </c>
      <c r="ND20" s="78">
        <v>0</v>
      </c>
      <c r="NE20" s="78">
        <v>0</v>
      </c>
      <c r="NF20" s="78">
        <v>16</v>
      </c>
      <c r="NG20" s="78">
        <v>1</v>
      </c>
      <c r="NH20" s="78">
        <v>1</v>
      </c>
      <c r="NI20" s="78">
        <v>2</v>
      </c>
      <c r="NJ20" s="78">
        <v>1</v>
      </c>
      <c r="NK20" s="78">
        <v>8</v>
      </c>
      <c r="NL20" s="78">
        <v>2</v>
      </c>
      <c r="NM20" s="78">
        <v>36</v>
      </c>
      <c r="NN20" s="78">
        <v>2</v>
      </c>
      <c r="NO20" s="78">
        <v>15</v>
      </c>
      <c r="NP20" s="78">
        <v>9</v>
      </c>
      <c r="NQ20" s="78">
        <v>0</v>
      </c>
      <c r="NR20" s="78">
        <v>20</v>
      </c>
      <c r="NS20" s="78">
        <v>8</v>
      </c>
      <c r="NT20" s="78">
        <v>13</v>
      </c>
      <c r="NU20" s="78">
        <v>7</v>
      </c>
      <c r="NV20" s="78">
        <v>7</v>
      </c>
      <c r="NW20" s="78">
        <v>3</v>
      </c>
      <c r="NX20" s="78">
        <v>6</v>
      </c>
      <c r="NY20" s="78">
        <v>25</v>
      </c>
      <c r="NZ20" s="78">
        <v>5</v>
      </c>
      <c r="OA20" s="78">
        <v>7</v>
      </c>
      <c r="OB20" s="78">
        <v>27</v>
      </c>
      <c r="OC20" s="78">
        <v>1</v>
      </c>
      <c r="OD20" s="78">
        <v>0</v>
      </c>
      <c r="OE20" s="78">
        <v>0</v>
      </c>
      <c r="OF20" s="78">
        <v>0</v>
      </c>
      <c r="OG20" s="78">
        <v>4</v>
      </c>
      <c r="OH20" s="78">
        <v>4</v>
      </c>
      <c r="OI20" s="78">
        <v>0</v>
      </c>
      <c r="OJ20" s="78">
        <v>0</v>
      </c>
      <c r="OK20" s="78">
        <v>0</v>
      </c>
      <c r="OL20" s="78">
        <v>0</v>
      </c>
      <c r="OM20" s="78">
        <v>0</v>
      </c>
      <c r="ON20" s="78">
        <v>0</v>
      </c>
      <c r="OO20" s="78">
        <v>0</v>
      </c>
      <c r="OP20" s="78">
        <v>0</v>
      </c>
      <c r="OQ20" s="78">
        <v>0</v>
      </c>
      <c r="OR20" s="78">
        <v>1</v>
      </c>
      <c r="OS20" s="78">
        <v>0</v>
      </c>
      <c r="OT20" s="78">
        <v>0</v>
      </c>
      <c r="OU20" s="78">
        <v>0</v>
      </c>
      <c r="OV20" s="78">
        <v>0</v>
      </c>
      <c r="OW20" s="78">
        <v>0</v>
      </c>
      <c r="OX20" s="78">
        <v>0</v>
      </c>
      <c r="OY20" s="78">
        <v>0</v>
      </c>
      <c r="OZ20" s="78">
        <v>0</v>
      </c>
      <c r="PA20" s="78">
        <v>6</v>
      </c>
      <c r="PB20" s="78">
        <v>0</v>
      </c>
      <c r="PC20" s="78">
        <v>0</v>
      </c>
      <c r="PD20" s="78">
        <v>0</v>
      </c>
      <c r="PE20" s="78">
        <v>0</v>
      </c>
      <c r="PF20" s="78">
        <v>0</v>
      </c>
      <c r="PG20" s="78">
        <v>1</v>
      </c>
      <c r="PH20" s="78">
        <v>0</v>
      </c>
      <c r="PI20" s="78">
        <v>0</v>
      </c>
      <c r="PJ20" s="78">
        <v>0</v>
      </c>
      <c r="PK20" s="78">
        <v>0</v>
      </c>
      <c r="PL20" s="78">
        <v>0</v>
      </c>
      <c r="PM20" s="78">
        <v>0</v>
      </c>
      <c r="PN20" s="78">
        <v>2</v>
      </c>
      <c r="PO20" s="78">
        <v>0</v>
      </c>
      <c r="PP20" s="78">
        <v>0</v>
      </c>
      <c r="PQ20" s="78">
        <v>0</v>
      </c>
      <c r="PR20" s="78">
        <v>0</v>
      </c>
      <c r="PS20" s="78">
        <v>0</v>
      </c>
      <c r="PT20" s="78">
        <v>6</v>
      </c>
      <c r="PU20" s="78">
        <v>0</v>
      </c>
      <c r="PV20" s="78">
        <v>0</v>
      </c>
      <c r="PW20" s="78">
        <v>1</v>
      </c>
      <c r="PX20" s="78">
        <v>0</v>
      </c>
      <c r="PY20" s="78">
        <v>4</v>
      </c>
      <c r="PZ20" s="78">
        <v>5</v>
      </c>
      <c r="QA20" s="78">
        <v>2</v>
      </c>
      <c r="QB20" s="78">
        <v>8</v>
      </c>
      <c r="QC20" s="78">
        <v>0</v>
      </c>
      <c r="QD20" s="78">
        <v>0</v>
      </c>
      <c r="QE20" s="78">
        <v>0</v>
      </c>
      <c r="QF20" s="78">
        <v>0</v>
      </c>
      <c r="QG20" s="78">
        <v>12</v>
      </c>
      <c r="QH20" s="78">
        <v>0</v>
      </c>
      <c r="QI20" s="78">
        <v>0</v>
      </c>
      <c r="QJ20" s="78">
        <v>0</v>
      </c>
      <c r="QK20" s="78">
        <v>0</v>
      </c>
      <c r="QL20" s="78">
        <v>0</v>
      </c>
      <c r="QM20" s="78">
        <v>0</v>
      </c>
      <c r="QN20" s="78">
        <v>0</v>
      </c>
      <c r="QO20" s="78">
        <v>0</v>
      </c>
      <c r="QP20" s="78">
        <v>3</v>
      </c>
      <c r="QQ20" s="78">
        <v>1</v>
      </c>
      <c r="QR20" s="78">
        <v>0</v>
      </c>
      <c r="QS20" s="78">
        <v>9</v>
      </c>
      <c r="QT20" s="78">
        <v>1</v>
      </c>
      <c r="QU20" s="78">
        <v>0</v>
      </c>
      <c r="QV20" s="78">
        <v>0</v>
      </c>
      <c r="QW20" s="78">
        <v>0</v>
      </c>
      <c r="QX20" s="78">
        <v>222</v>
      </c>
      <c r="QY20" s="78">
        <v>4</v>
      </c>
      <c r="QZ20" s="78">
        <v>4</v>
      </c>
      <c r="RA20" s="78">
        <v>1</v>
      </c>
      <c r="RB20" s="78">
        <v>6</v>
      </c>
      <c r="RC20" s="78">
        <v>1</v>
      </c>
      <c r="RD20" s="78">
        <v>2</v>
      </c>
      <c r="RE20" s="78">
        <v>0</v>
      </c>
      <c r="RF20" s="78">
        <v>6</v>
      </c>
      <c r="RG20" s="78">
        <v>5</v>
      </c>
      <c r="RH20" s="78">
        <v>7</v>
      </c>
      <c r="RI20" s="78">
        <v>8</v>
      </c>
      <c r="RJ20" s="78">
        <v>0</v>
      </c>
      <c r="RK20" s="78">
        <v>12</v>
      </c>
      <c r="RL20" s="78">
        <v>4</v>
      </c>
      <c r="RM20" s="78">
        <v>0</v>
      </c>
      <c r="RN20" s="78">
        <v>9</v>
      </c>
      <c r="RO20" s="78">
        <v>1</v>
      </c>
      <c r="RP20" s="78">
        <v>0</v>
      </c>
      <c r="RQ20" s="78">
        <v>0</v>
      </c>
      <c r="RR20" s="78">
        <v>0</v>
      </c>
      <c r="RS20" s="78">
        <v>222</v>
      </c>
      <c r="RT20" s="78">
        <v>13</v>
      </c>
      <c r="RU20" s="78">
        <v>4</v>
      </c>
      <c r="RV20" s="78">
        <v>1</v>
      </c>
      <c r="RW20" s="78">
        <v>6</v>
      </c>
      <c r="RX20" s="78">
        <v>1</v>
      </c>
      <c r="RY20" s="78">
        <v>2</v>
      </c>
      <c r="RZ20" s="78">
        <v>0</v>
      </c>
      <c r="SA20" s="78">
        <v>6</v>
      </c>
      <c r="SB20" s="78">
        <v>5</v>
      </c>
      <c r="SC20" s="78">
        <v>7</v>
      </c>
      <c r="SD20" s="78">
        <v>8</v>
      </c>
      <c r="SE20" s="78">
        <v>0</v>
      </c>
      <c r="SF20" s="78">
        <v>12</v>
      </c>
      <c r="SG20" s="78">
        <v>4</v>
      </c>
      <c r="SH20" s="78">
        <v>0</v>
      </c>
    </row>
    <row r="21" spans="1:502">
      <c r="A21" s="17" t="s">
        <v>1758</v>
      </c>
      <c r="B21" s="77">
        <v>13</v>
      </c>
      <c r="C21" s="77">
        <v>13</v>
      </c>
      <c r="D21" s="77">
        <v>1</v>
      </c>
      <c r="E21" s="77">
        <v>2016</v>
      </c>
      <c r="F21" s="77" t="s">
        <v>156</v>
      </c>
      <c r="G21" s="1017" t="s">
        <v>1569</v>
      </c>
      <c r="H21" s="77" t="s">
        <v>1570</v>
      </c>
      <c r="I21" s="1018"/>
      <c r="J21" s="80">
        <v>8.9510000000000005</v>
      </c>
      <c r="K21" s="80">
        <v>0</v>
      </c>
      <c r="L21" s="80">
        <v>0</v>
      </c>
      <c r="M21" s="80">
        <v>0</v>
      </c>
      <c r="N21" s="80">
        <v>0</v>
      </c>
      <c r="O21" s="80">
        <v>0</v>
      </c>
      <c r="P21" s="80">
        <v>0</v>
      </c>
      <c r="Q21" s="80">
        <v>0</v>
      </c>
      <c r="R21" s="80">
        <v>107.901</v>
      </c>
      <c r="S21" s="80">
        <v>27.972999999999999</v>
      </c>
      <c r="T21" s="80">
        <v>9.8290000000000006</v>
      </c>
      <c r="U21" s="80">
        <v>14.507999999999999</v>
      </c>
      <c r="V21" s="80">
        <v>6.6239999999999997</v>
      </c>
      <c r="W21" s="80">
        <v>713.59799999999996</v>
      </c>
      <c r="X21" s="80">
        <v>63.570999999999998</v>
      </c>
      <c r="Y21" s="80">
        <v>903.87300000000005</v>
      </c>
      <c r="Z21" s="80">
        <v>6.5780000000000003</v>
      </c>
      <c r="AA21" s="80">
        <v>85.039000000000001</v>
      </c>
      <c r="AB21" s="80">
        <v>179.31100000000001</v>
      </c>
      <c r="AC21" s="80">
        <v>0</v>
      </c>
      <c r="AD21" s="80">
        <v>396.64499999999998</v>
      </c>
      <c r="AE21" s="80">
        <v>144.214</v>
      </c>
      <c r="AF21" s="80">
        <v>752.56799999999998</v>
      </c>
      <c r="AG21" s="80">
        <v>51.875</v>
      </c>
      <c r="AH21" s="80">
        <v>48.585999999999999</v>
      </c>
      <c r="AI21" s="80">
        <v>11.946</v>
      </c>
      <c r="AJ21" s="80">
        <v>60.155000000000001</v>
      </c>
      <c r="AK21" s="80">
        <v>640.72900000000004</v>
      </c>
      <c r="AL21" s="80">
        <v>107.895</v>
      </c>
      <c r="AM21" s="80">
        <v>44.593000000000004</v>
      </c>
      <c r="AN21" s="80">
        <v>379.43</v>
      </c>
      <c r="AO21" s="80">
        <v>3.9209999999999998</v>
      </c>
      <c r="AP21" s="80">
        <v>2658.3330000000001</v>
      </c>
      <c r="AQ21" s="80">
        <v>0</v>
      </c>
      <c r="AR21" s="80">
        <v>0</v>
      </c>
      <c r="AS21" s="80">
        <v>16.713000000000001</v>
      </c>
      <c r="AT21" s="80">
        <v>32.491999999999997</v>
      </c>
      <c r="AU21" s="80">
        <v>0</v>
      </c>
      <c r="AV21" s="80">
        <v>0</v>
      </c>
      <c r="AW21" s="80">
        <v>0</v>
      </c>
      <c r="AX21" s="80">
        <v>0</v>
      </c>
      <c r="AY21" s="80">
        <v>0</v>
      </c>
      <c r="AZ21" s="80">
        <v>0</v>
      </c>
      <c r="BA21" s="80">
        <v>0</v>
      </c>
      <c r="BB21" s="80">
        <v>0</v>
      </c>
      <c r="BC21" s="80">
        <v>0</v>
      </c>
      <c r="BD21" s="80">
        <v>40.179000000000002</v>
      </c>
      <c r="BE21" s="80">
        <v>0</v>
      </c>
      <c r="BF21" s="80">
        <v>0</v>
      </c>
      <c r="BG21" s="80">
        <v>0</v>
      </c>
      <c r="BH21" s="80">
        <v>0</v>
      </c>
      <c r="BI21" s="80">
        <v>0</v>
      </c>
      <c r="BJ21" s="80">
        <v>0</v>
      </c>
      <c r="BK21" s="80">
        <v>0</v>
      </c>
      <c r="BL21" s="80">
        <v>0</v>
      </c>
      <c r="BM21" s="80">
        <v>21.536999999999999</v>
      </c>
      <c r="BN21" s="80">
        <v>0</v>
      </c>
      <c r="BO21" s="80">
        <v>0</v>
      </c>
      <c r="BP21" s="80">
        <v>0</v>
      </c>
      <c r="BQ21" s="80">
        <v>0</v>
      </c>
      <c r="BR21" s="80">
        <v>0</v>
      </c>
      <c r="BS21" s="80">
        <v>3.8439999999999999</v>
      </c>
      <c r="BT21" s="80">
        <v>0</v>
      </c>
      <c r="BU21" s="80">
        <v>0</v>
      </c>
      <c r="BV21" s="80">
        <v>0</v>
      </c>
      <c r="BW21" s="80">
        <v>0</v>
      </c>
      <c r="BX21" s="80">
        <v>0</v>
      </c>
      <c r="BY21" s="80">
        <v>0</v>
      </c>
      <c r="BZ21" s="80">
        <v>8.9420000000000002</v>
      </c>
      <c r="CA21" s="80">
        <v>0</v>
      </c>
      <c r="CB21" s="80">
        <v>0</v>
      </c>
      <c r="CC21" s="80">
        <v>0</v>
      </c>
      <c r="CD21" s="80">
        <v>0</v>
      </c>
      <c r="CE21" s="80">
        <v>0</v>
      </c>
      <c r="CF21" s="80">
        <v>24.324999999999999</v>
      </c>
      <c r="CG21" s="80">
        <v>0</v>
      </c>
      <c r="CH21" s="80">
        <v>0</v>
      </c>
      <c r="CI21" s="80">
        <v>4.0289999999999999</v>
      </c>
      <c r="CJ21" s="80">
        <v>0</v>
      </c>
      <c r="CK21" s="80">
        <v>28.998999999999999</v>
      </c>
      <c r="CL21" s="80">
        <v>56.95</v>
      </c>
      <c r="CM21" s="80">
        <v>6.2759999999999998</v>
      </c>
      <c r="CN21" s="80">
        <v>47.420999999999999</v>
      </c>
      <c r="CO21" s="80">
        <v>0</v>
      </c>
      <c r="CP21" s="80">
        <v>0</v>
      </c>
      <c r="CQ21" s="80">
        <v>0</v>
      </c>
      <c r="CR21" s="80">
        <v>0</v>
      </c>
      <c r="CS21" s="80">
        <v>348.50400000000002</v>
      </c>
      <c r="CT21" s="80">
        <v>0</v>
      </c>
      <c r="CU21" s="80">
        <v>0</v>
      </c>
      <c r="CV21" s="80">
        <v>0</v>
      </c>
      <c r="CW21" s="80">
        <v>0</v>
      </c>
      <c r="CX21" s="80">
        <v>0</v>
      </c>
      <c r="CY21" s="80">
        <v>0</v>
      </c>
      <c r="CZ21" s="80">
        <v>0</v>
      </c>
      <c r="DA21" s="80">
        <v>0</v>
      </c>
      <c r="DB21" s="80">
        <v>12.000999999999999</v>
      </c>
      <c r="DC21" s="80">
        <v>3.3559999999999999</v>
      </c>
      <c r="DD21" s="80">
        <v>0</v>
      </c>
      <c r="DE21" s="80">
        <v>0</v>
      </c>
      <c r="DF21" s="80">
        <v>0</v>
      </c>
      <c r="DG21" s="80">
        <v>2583.8510000000001</v>
      </c>
      <c r="DH21" s="80">
        <v>0</v>
      </c>
      <c r="DI21" s="80">
        <v>0</v>
      </c>
      <c r="DJ21" s="80">
        <v>0</v>
      </c>
      <c r="DK21" s="80">
        <v>8.9510000000000005</v>
      </c>
      <c r="DL21" s="80">
        <v>0</v>
      </c>
      <c r="DM21" s="80">
        <v>0</v>
      </c>
      <c r="DN21" s="80">
        <v>0</v>
      </c>
      <c r="DO21" s="80">
        <v>0</v>
      </c>
      <c r="DP21" s="80">
        <v>0</v>
      </c>
      <c r="DQ21" s="80">
        <v>0</v>
      </c>
      <c r="DR21" s="80">
        <v>0</v>
      </c>
      <c r="DS21" s="80">
        <v>107.901</v>
      </c>
      <c r="DT21" s="80">
        <v>27.972999999999999</v>
      </c>
      <c r="DU21" s="80">
        <v>9.8290000000000006</v>
      </c>
      <c r="DV21" s="80">
        <v>14.507999999999999</v>
      </c>
      <c r="DW21" s="80">
        <v>6.6239999999999997</v>
      </c>
      <c r="DX21" s="80">
        <v>713.59799999999996</v>
      </c>
      <c r="DY21" s="80">
        <v>63.570999999999998</v>
      </c>
      <c r="DZ21" s="80">
        <v>903.87300000000005</v>
      </c>
      <c r="EA21" s="80">
        <v>6.5780000000000003</v>
      </c>
      <c r="EB21" s="80">
        <v>85.039000000000001</v>
      </c>
      <c r="EC21" s="80">
        <v>179.31100000000001</v>
      </c>
      <c r="ED21" s="80">
        <v>0</v>
      </c>
      <c r="EE21" s="80">
        <v>396.64499999999998</v>
      </c>
      <c r="EF21" s="80">
        <v>144.214</v>
      </c>
      <c r="EG21" s="80">
        <v>752.56799999999998</v>
      </c>
      <c r="EH21" s="80">
        <v>51.875</v>
      </c>
      <c r="EI21" s="80">
        <v>48.585999999999999</v>
      </c>
      <c r="EJ21" s="80">
        <v>11.946</v>
      </c>
      <c r="EK21" s="80">
        <v>60.155000000000001</v>
      </c>
      <c r="EL21" s="80">
        <v>640.72900000000004</v>
      </c>
      <c r="EM21" s="80">
        <v>107.895</v>
      </c>
      <c r="EN21" s="80">
        <v>44.593000000000004</v>
      </c>
      <c r="EO21" s="80">
        <v>379.43</v>
      </c>
      <c r="EP21" s="80">
        <v>3.9209999999999998</v>
      </c>
      <c r="EQ21" s="80">
        <v>74.481999999999999</v>
      </c>
      <c r="ER21" s="80">
        <v>0</v>
      </c>
      <c r="ES21" s="80">
        <v>0</v>
      </c>
      <c r="ET21" s="80">
        <v>16.713000000000001</v>
      </c>
      <c r="EU21" s="80">
        <v>32.491999999999997</v>
      </c>
      <c r="EV21" s="80">
        <v>0</v>
      </c>
      <c r="EW21" s="80">
        <v>0</v>
      </c>
      <c r="EX21" s="80">
        <v>0</v>
      </c>
      <c r="EY21" s="80">
        <v>0</v>
      </c>
      <c r="EZ21" s="80">
        <v>0</v>
      </c>
      <c r="FA21" s="80">
        <v>0</v>
      </c>
      <c r="FB21" s="80">
        <v>0</v>
      </c>
      <c r="FC21" s="80">
        <v>0</v>
      </c>
      <c r="FD21" s="80">
        <v>0</v>
      </c>
      <c r="FE21" s="80">
        <v>40.179000000000002</v>
      </c>
      <c r="FF21" s="80">
        <v>0</v>
      </c>
      <c r="FG21" s="80">
        <v>0</v>
      </c>
      <c r="FH21" s="80">
        <v>0</v>
      </c>
      <c r="FI21" s="80">
        <v>0</v>
      </c>
      <c r="FJ21" s="80">
        <v>0</v>
      </c>
      <c r="FK21" s="80">
        <v>0</v>
      </c>
      <c r="FL21" s="80">
        <v>0</v>
      </c>
      <c r="FM21" s="80">
        <v>0</v>
      </c>
      <c r="FN21" s="80">
        <v>21.536999999999999</v>
      </c>
      <c r="FO21" s="80">
        <v>0</v>
      </c>
      <c r="FP21" s="80">
        <v>0</v>
      </c>
      <c r="FQ21" s="80">
        <v>0</v>
      </c>
      <c r="FR21" s="80">
        <v>0</v>
      </c>
      <c r="FS21" s="80">
        <v>0</v>
      </c>
      <c r="FT21" s="80">
        <v>3.8439999999999999</v>
      </c>
      <c r="FU21" s="80">
        <v>0</v>
      </c>
      <c r="FV21" s="80">
        <v>0</v>
      </c>
      <c r="FW21" s="80">
        <v>0</v>
      </c>
      <c r="FX21" s="80">
        <v>0</v>
      </c>
      <c r="FY21" s="80">
        <v>0</v>
      </c>
      <c r="FZ21" s="80">
        <v>0</v>
      </c>
      <c r="GA21" s="80">
        <v>8.9420000000000002</v>
      </c>
      <c r="GB21" s="80">
        <v>0</v>
      </c>
      <c r="GC21" s="80">
        <v>0</v>
      </c>
      <c r="GD21" s="80">
        <v>0</v>
      </c>
      <c r="GE21" s="80">
        <v>0</v>
      </c>
      <c r="GF21" s="80">
        <v>0</v>
      </c>
      <c r="GG21" s="80">
        <v>24.324999999999999</v>
      </c>
      <c r="GH21" s="80">
        <v>0</v>
      </c>
      <c r="GI21" s="80">
        <v>0</v>
      </c>
      <c r="GJ21" s="80">
        <v>4.0289999999999999</v>
      </c>
      <c r="GK21" s="80">
        <v>0</v>
      </c>
      <c r="GL21" s="80">
        <v>28.998999999999999</v>
      </c>
      <c r="GM21" s="80">
        <v>56.95</v>
      </c>
      <c r="GN21" s="80">
        <v>6.2759999999999998</v>
      </c>
      <c r="GO21" s="80">
        <v>47.420999999999999</v>
      </c>
      <c r="GP21" s="80">
        <v>0</v>
      </c>
      <c r="GQ21" s="80">
        <v>0</v>
      </c>
      <c r="GR21" s="80">
        <v>0</v>
      </c>
      <c r="GS21" s="80">
        <v>0</v>
      </c>
      <c r="GT21" s="80">
        <v>348.50400000000002</v>
      </c>
      <c r="GU21" s="80">
        <v>0</v>
      </c>
      <c r="GV21" s="80">
        <v>0</v>
      </c>
      <c r="GW21" s="80">
        <v>0</v>
      </c>
      <c r="GX21" s="80">
        <v>0</v>
      </c>
      <c r="GY21" s="80">
        <v>0</v>
      </c>
      <c r="GZ21" s="80">
        <v>0</v>
      </c>
      <c r="HA21" s="80">
        <v>0</v>
      </c>
      <c r="HB21" s="80">
        <v>0</v>
      </c>
      <c r="HC21" s="80">
        <v>12.000999999999999</v>
      </c>
      <c r="HD21" s="80">
        <v>3.3559999999999999</v>
      </c>
      <c r="HE21" s="80">
        <v>0</v>
      </c>
      <c r="HF21" s="80">
        <v>2583.8510000000001</v>
      </c>
      <c r="HG21" s="80">
        <v>8.9510000000000005</v>
      </c>
      <c r="HH21" s="80">
        <v>0</v>
      </c>
      <c r="HI21" s="80">
        <v>0</v>
      </c>
      <c r="HJ21" s="80">
        <v>0</v>
      </c>
      <c r="HK21" s="80">
        <v>4761.3620000000001</v>
      </c>
      <c r="HL21" s="80">
        <v>91.194999999999993</v>
      </c>
      <c r="HM21" s="80">
        <v>32.491999999999997</v>
      </c>
      <c r="HN21" s="80">
        <v>40.179000000000002</v>
      </c>
      <c r="HO21" s="80">
        <v>21.536999999999999</v>
      </c>
      <c r="HP21" s="80">
        <v>3.8439999999999999</v>
      </c>
      <c r="HQ21" s="80">
        <v>8.9420000000000002</v>
      </c>
      <c r="HR21" s="80">
        <v>0</v>
      </c>
      <c r="HS21" s="80">
        <v>24.324999999999999</v>
      </c>
      <c r="HT21" s="80">
        <v>33.027999999999999</v>
      </c>
      <c r="HU21" s="80">
        <v>63.225999999999999</v>
      </c>
      <c r="HV21" s="80">
        <v>47.420999999999999</v>
      </c>
      <c r="HW21" s="80">
        <v>0</v>
      </c>
      <c r="HX21" s="80">
        <v>348.50400000000002</v>
      </c>
      <c r="HY21" s="80">
        <v>15.356999999999999</v>
      </c>
      <c r="HZ21" s="80">
        <v>0</v>
      </c>
      <c r="IA21" s="80">
        <v>2583.8510000000001</v>
      </c>
      <c r="IB21" s="80">
        <v>8.9510000000000005</v>
      </c>
      <c r="IC21" s="80">
        <v>0</v>
      </c>
      <c r="ID21" s="80">
        <v>0</v>
      </c>
      <c r="IE21" s="80">
        <v>0</v>
      </c>
      <c r="IF21" s="80">
        <v>4761.3620000000001</v>
      </c>
      <c r="IG21" s="80">
        <v>2675.0459999999998</v>
      </c>
      <c r="IH21" s="80">
        <v>32.491999999999997</v>
      </c>
      <c r="II21" s="80">
        <v>40.179000000000002</v>
      </c>
      <c r="IJ21" s="80">
        <v>21.536999999999999</v>
      </c>
      <c r="IK21" s="80">
        <v>3.8439999999999999</v>
      </c>
      <c r="IL21" s="80">
        <v>8.9420000000000002</v>
      </c>
      <c r="IM21" s="80">
        <v>0</v>
      </c>
      <c r="IN21" s="80">
        <v>24.324999999999999</v>
      </c>
      <c r="IO21" s="80">
        <v>33.027999999999999</v>
      </c>
      <c r="IP21" s="80">
        <v>63.225999999999999</v>
      </c>
      <c r="IQ21" s="80">
        <v>47.420999999999999</v>
      </c>
      <c r="IR21" s="80">
        <v>0</v>
      </c>
      <c r="IS21" s="80">
        <v>348.50400000000002</v>
      </c>
      <c r="IT21" s="80">
        <v>15.356999999999999</v>
      </c>
      <c r="IU21" s="80">
        <v>0</v>
      </c>
      <c r="IV21" s="81">
        <v>0</v>
      </c>
      <c r="IW21" s="78">
        <v>1</v>
      </c>
      <c r="IX21" s="78">
        <v>0</v>
      </c>
      <c r="IY21" s="78">
        <v>0</v>
      </c>
      <c r="IZ21" s="78">
        <v>0</v>
      </c>
      <c r="JA21" s="78">
        <v>0</v>
      </c>
      <c r="JB21" s="78">
        <v>0</v>
      </c>
      <c r="JC21" s="78">
        <v>0</v>
      </c>
      <c r="JD21" s="78">
        <v>0</v>
      </c>
      <c r="JE21" s="78">
        <v>16</v>
      </c>
      <c r="JF21" s="78">
        <v>1</v>
      </c>
      <c r="JG21" s="78">
        <v>1</v>
      </c>
      <c r="JH21" s="78">
        <v>2</v>
      </c>
      <c r="JI21" s="78">
        <v>1</v>
      </c>
      <c r="JJ21" s="78">
        <v>9</v>
      </c>
      <c r="JK21" s="78">
        <v>2</v>
      </c>
      <c r="JL21" s="78">
        <v>40</v>
      </c>
      <c r="JM21" s="78">
        <v>2</v>
      </c>
      <c r="JN21" s="78">
        <v>12</v>
      </c>
      <c r="JO21" s="78">
        <v>9</v>
      </c>
      <c r="JP21" s="78">
        <v>0</v>
      </c>
      <c r="JQ21" s="78">
        <v>20</v>
      </c>
      <c r="JR21" s="78">
        <v>8</v>
      </c>
      <c r="JS21" s="78">
        <v>13</v>
      </c>
      <c r="JT21" s="78">
        <v>6</v>
      </c>
      <c r="JU21" s="78">
        <v>7</v>
      </c>
      <c r="JV21" s="78">
        <v>3</v>
      </c>
      <c r="JW21" s="78">
        <v>7</v>
      </c>
      <c r="JX21" s="78">
        <v>26</v>
      </c>
      <c r="JY21" s="78">
        <v>6</v>
      </c>
      <c r="JZ21" s="78">
        <v>5</v>
      </c>
      <c r="KA21" s="78">
        <v>27</v>
      </c>
      <c r="KB21" s="78">
        <v>1</v>
      </c>
      <c r="KC21" s="78">
        <v>8</v>
      </c>
      <c r="KD21" s="78">
        <v>0</v>
      </c>
      <c r="KE21" s="78">
        <v>0</v>
      </c>
      <c r="KF21" s="78">
        <v>3</v>
      </c>
      <c r="KG21" s="78">
        <v>4</v>
      </c>
      <c r="KH21" s="78">
        <v>0</v>
      </c>
      <c r="KI21" s="78">
        <v>0</v>
      </c>
      <c r="KJ21" s="78">
        <v>0</v>
      </c>
      <c r="KK21" s="78">
        <v>0</v>
      </c>
      <c r="KL21" s="78">
        <v>0</v>
      </c>
      <c r="KM21" s="78">
        <v>0</v>
      </c>
      <c r="KN21" s="78">
        <v>0</v>
      </c>
      <c r="KO21" s="78">
        <v>0</v>
      </c>
      <c r="KP21" s="78">
        <v>0</v>
      </c>
      <c r="KQ21" s="78">
        <v>1</v>
      </c>
      <c r="KR21" s="78">
        <v>0</v>
      </c>
      <c r="KS21" s="78">
        <v>0</v>
      </c>
      <c r="KT21" s="78">
        <v>0</v>
      </c>
      <c r="KU21" s="78">
        <v>0</v>
      </c>
      <c r="KV21" s="78">
        <v>0</v>
      </c>
      <c r="KW21" s="78">
        <v>0</v>
      </c>
      <c r="KX21" s="78">
        <v>0</v>
      </c>
      <c r="KY21" s="78">
        <v>0</v>
      </c>
      <c r="KZ21" s="78">
        <v>6</v>
      </c>
      <c r="LA21" s="78">
        <v>0</v>
      </c>
      <c r="LB21" s="78">
        <v>0</v>
      </c>
      <c r="LC21" s="78">
        <v>0</v>
      </c>
      <c r="LD21" s="78">
        <v>0</v>
      </c>
      <c r="LE21" s="78">
        <v>0</v>
      </c>
      <c r="LF21" s="78">
        <v>1</v>
      </c>
      <c r="LG21" s="78">
        <v>0</v>
      </c>
      <c r="LH21" s="78">
        <v>0</v>
      </c>
      <c r="LI21" s="78">
        <v>0</v>
      </c>
      <c r="LJ21" s="78">
        <v>0</v>
      </c>
      <c r="LK21" s="78">
        <v>0</v>
      </c>
      <c r="LL21" s="78">
        <v>0</v>
      </c>
      <c r="LM21" s="78">
        <v>2</v>
      </c>
      <c r="LN21" s="78">
        <v>0</v>
      </c>
      <c r="LO21" s="78">
        <v>0</v>
      </c>
      <c r="LP21" s="78">
        <v>0</v>
      </c>
      <c r="LQ21" s="78">
        <v>0</v>
      </c>
      <c r="LR21" s="78">
        <v>0</v>
      </c>
      <c r="LS21" s="78">
        <v>6</v>
      </c>
      <c r="LT21" s="78">
        <v>0</v>
      </c>
      <c r="LU21" s="78">
        <v>0</v>
      </c>
      <c r="LV21" s="78">
        <v>1</v>
      </c>
      <c r="LW21" s="78">
        <v>0</v>
      </c>
      <c r="LX21" s="78">
        <v>4</v>
      </c>
      <c r="LY21" s="78">
        <v>5</v>
      </c>
      <c r="LZ21" s="78">
        <v>2</v>
      </c>
      <c r="MA21" s="78">
        <v>8</v>
      </c>
      <c r="MB21" s="78">
        <v>0</v>
      </c>
      <c r="MC21" s="78">
        <v>0</v>
      </c>
      <c r="MD21" s="78">
        <v>0</v>
      </c>
      <c r="ME21" s="78">
        <v>0</v>
      </c>
      <c r="MF21" s="78">
        <v>11</v>
      </c>
      <c r="MG21" s="78">
        <v>0</v>
      </c>
      <c r="MH21" s="78">
        <v>0</v>
      </c>
      <c r="MI21" s="78">
        <v>0</v>
      </c>
      <c r="MJ21" s="78">
        <v>0</v>
      </c>
      <c r="MK21" s="78">
        <v>0</v>
      </c>
      <c r="ML21" s="78">
        <v>0</v>
      </c>
      <c r="MM21" s="78">
        <v>0</v>
      </c>
      <c r="MN21" s="78">
        <v>0</v>
      </c>
      <c r="MO21" s="78">
        <v>3</v>
      </c>
      <c r="MP21" s="78">
        <v>1</v>
      </c>
      <c r="MQ21" s="78">
        <v>0</v>
      </c>
      <c r="MR21" s="78">
        <v>0</v>
      </c>
      <c r="MS21" s="78">
        <v>0</v>
      </c>
      <c r="MT21" s="78">
        <v>7</v>
      </c>
      <c r="MU21" s="78">
        <v>0</v>
      </c>
      <c r="MV21" s="78">
        <v>0</v>
      </c>
      <c r="MW21" s="78">
        <v>0</v>
      </c>
      <c r="MX21" s="78">
        <v>1</v>
      </c>
      <c r="MY21" s="78">
        <v>0</v>
      </c>
      <c r="MZ21" s="78">
        <v>0</v>
      </c>
      <c r="NA21" s="78">
        <v>0</v>
      </c>
      <c r="NB21" s="78">
        <v>0</v>
      </c>
      <c r="NC21" s="78">
        <v>0</v>
      </c>
      <c r="ND21" s="78">
        <v>0</v>
      </c>
      <c r="NE21" s="78">
        <v>0</v>
      </c>
      <c r="NF21" s="78">
        <v>16</v>
      </c>
      <c r="NG21" s="78">
        <v>1</v>
      </c>
      <c r="NH21" s="78">
        <v>1</v>
      </c>
      <c r="NI21" s="78">
        <v>2</v>
      </c>
      <c r="NJ21" s="78">
        <v>1</v>
      </c>
      <c r="NK21" s="78">
        <v>9</v>
      </c>
      <c r="NL21" s="78">
        <v>2</v>
      </c>
      <c r="NM21" s="78">
        <v>40</v>
      </c>
      <c r="NN21" s="78">
        <v>2</v>
      </c>
      <c r="NO21" s="78">
        <v>12</v>
      </c>
      <c r="NP21" s="78">
        <v>9</v>
      </c>
      <c r="NQ21" s="78">
        <v>0</v>
      </c>
      <c r="NR21" s="78">
        <v>20</v>
      </c>
      <c r="NS21" s="78">
        <v>8</v>
      </c>
      <c r="NT21" s="78">
        <v>13</v>
      </c>
      <c r="NU21" s="78">
        <v>6</v>
      </c>
      <c r="NV21" s="78">
        <v>7</v>
      </c>
      <c r="NW21" s="78">
        <v>3</v>
      </c>
      <c r="NX21" s="78">
        <v>7</v>
      </c>
      <c r="NY21" s="78">
        <v>26</v>
      </c>
      <c r="NZ21" s="78">
        <v>6</v>
      </c>
      <c r="OA21" s="78">
        <v>5</v>
      </c>
      <c r="OB21" s="78">
        <v>27</v>
      </c>
      <c r="OC21" s="78">
        <v>1</v>
      </c>
      <c r="OD21" s="78">
        <v>1</v>
      </c>
      <c r="OE21" s="78">
        <v>0</v>
      </c>
      <c r="OF21" s="78">
        <v>0</v>
      </c>
      <c r="OG21" s="78">
        <v>3</v>
      </c>
      <c r="OH21" s="78">
        <v>4</v>
      </c>
      <c r="OI21" s="78">
        <v>0</v>
      </c>
      <c r="OJ21" s="78">
        <v>0</v>
      </c>
      <c r="OK21" s="78">
        <v>0</v>
      </c>
      <c r="OL21" s="78">
        <v>0</v>
      </c>
      <c r="OM21" s="78">
        <v>0</v>
      </c>
      <c r="ON21" s="78">
        <v>0</v>
      </c>
      <c r="OO21" s="78">
        <v>0</v>
      </c>
      <c r="OP21" s="78">
        <v>0</v>
      </c>
      <c r="OQ21" s="78">
        <v>0</v>
      </c>
      <c r="OR21" s="78">
        <v>1</v>
      </c>
      <c r="OS21" s="78">
        <v>0</v>
      </c>
      <c r="OT21" s="78">
        <v>0</v>
      </c>
      <c r="OU21" s="78">
        <v>0</v>
      </c>
      <c r="OV21" s="78">
        <v>0</v>
      </c>
      <c r="OW21" s="78">
        <v>0</v>
      </c>
      <c r="OX21" s="78">
        <v>0</v>
      </c>
      <c r="OY21" s="78">
        <v>0</v>
      </c>
      <c r="OZ21" s="78">
        <v>0</v>
      </c>
      <c r="PA21" s="78">
        <v>6</v>
      </c>
      <c r="PB21" s="78">
        <v>0</v>
      </c>
      <c r="PC21" s="78">
        <v>0</v>
      </c>
      <c r="PD21" s="78">
        <v>0</v>
      </c>
      <c r="PE21" s="78">
        <v>0</v>
      </c>
      <c r="PF21" s="78">
        <v>0</v>
      </c>
      <c r="PG21" s="78">
        <v>1</v>
      </c>
      <c r="PH21" s="78">
        <v>0</v>
      </c>
      <c r="PI21" s="78">
        <v>0</v>
      </c>
      <c r="PJ21" s="78">
        <v>0</v>
      </c>
      <c r="PK21" s="78">
        <v>0</v>
      </c>
      <c r="PL21" s="78">
        <v>0</v>
      </c>
      <c r="PM21" s="78">
        <v>0</v>
      </c>
      <c r="PN21" s="78">
        <v>2</v>
      </c>
      <c r="PO21" s="78">
        <v>0</v>
      </c>
      <c r="PP21" s="78">
        <v>0</v>
      </c>
      <c r="PQ21" s="78">
        <v>0</v>
      </c>
      <c r="PR21" s="78">
        <v>0</v>
      </c>
      <c r="PS21" s="78">
        <v>0</v>
      </c>
      <c r="PT21" s="78">
        <v>6</v>
      </c>
      <c r="PU21" s="78">
        <v>0</v>
      </c>
      <c r="PV21" s="78">
        <v>0</v>
      </c>
      <c r="PW21" s="78">
        <v>1</v>
      </c>
      <c r="PX21" s="78">
        <v>0</v>
      </c>
      <c r="PY21" s="78">
        <v>4</v>
      </c>
      <c r="PZ21" s="78">
        <v>5</v>
      </c>
      <c r="QA21" s="78">
        <v>2</v>
      </c>
      <c r="QB21" s="78">
        <v>8</v>
      </c>
      <c r="QC21" s="78">
        <v>0</v>
      </c>
      <c r="QD21" s="78">
        <v>0</v>
      </c>
      <c r="QE21" s="78">
        <v>0</v>
      </c>
      <c r="QF21" s="78">
        <v>0</v>
      </c>
      <c r="QG21" s="78">
        <v>11</v>
      </c>
      <c r="QH21" s="78">
        <v>0</v>
      </c>
      <c r="QI21" s="78">
        <v>0</v>
      </c>
      <c r="QJ21" s="78">
        <v>0</v>
      </c>
      <c r="QK21" s="78">
        <v>0</v>
      </c>
      <c r="QL21" s="78">
        <v>0</v>
      </c>
      <c r="QM21" s="78">
        <v>0</v>
      </c>
      <c r="QN21" s="78">
        <v>0</v>
      </c>
      <c r="QO21" s="78">
        <v>0</v>
      </c>
      <c r="QP21" s="78">
        <v>3</v>
      </c>
      <c r="QQ21" s="78">
        <v>1</v>
      </c>
      <c r="QR21" s="78">
        <v>0</v>
      </c>
      <c r="QS21" s="78">
        <v>7</v>
      </c>
      <c r="QT21" s="78">
        <v>1</v>
      </c>
      <c r="QU21" s="78">
        <v>0</v>
      </c>
      <c r="QV21" s="78">
        <v>0</v>
      </c>
      <c r="QW21" s="78">
        <v>0</v>
      </c>
      <c r="QX21" s="78">
        <v>224</v>
      </c>
      <c r="QY21" s="78">
        <v>4</v>
      </c>
      <c r="QZ21" s="78">
        <v>4</v>
      </c>
      <c r="RA21" s="78">
        <v>1</v>
      </c>
      <c r="RB21" s="78">
        <v>6</v>
      </c>
      <c r="RC21" s="78">
        <v>1</v>
      </c>
      <c r="RD21" s="78">
        <v>2</v>
      </c>
      <c r="RE21" s="78">
        <v>0</v>
      </c>
      <c r="RF21" s="78">
        <v>6</v>
      </c>
      <c r="RG21" s="78">
        <v>5</v>
      </c>
      <c r="RH21" s="78">
        <v>7</v>
      </c>
      <c r="RI21" s="78">
        <v>8</v>
      </c>
      <c r="RJ21" s="78">
        <v>0</v>
      </c>
      <c r="RK21" s="78">
        <v>11</v>
      </c>
      <c r="RL21" s="78">
        <v>4</v>
      </c>
      <c r="RM21" s="78">
        <v>0</v>
      </c>
      <c r="RN21" s="78">
        <v>7</v>
      </c>
      <c r="RO21" s="78">
        <v>1</v>
      </c>
      <c r="RP21" s="78">
        <v>0</v>
      </c>
      <c r="RQ21" s="78">
        <v>0</v>
      </c>
      <c r="RR21" s="78">
        <v>0</v>
      </c>
      <c r="RS21" s="78">
        <v>224</v>
      </c>
      <c r="RT21" s="78">
        <v>11</v>
      </c>
      <c r="RU21" s="78">
        <v>4</v>
      </c>
      <c r="RV21" s="78">
        <v>1</v>
      </c>
      <c r="RW21" s="78">
        <v>6</v>
      </c>
      <c r="RX21" s="78">
        <v>1</v>
      </c>
      <c r="RY21" s="78">
        <v>2</v>
      </c>
      <c r="RZ21" s="78">
        <v>0</v>
      </c>
      <c r="SA21" s="78">
        <v>6</v>
      </c>
      <c r="SB21" s="78">
        <v>5</v>
      </c>
      <c r="SC21" s="78">
        <v>7</v>
      </c>
      <c r="SD21" s="78">
        <v>8</v>
      </c>
      <c r="SE21" s="78">
        <v>0</v>
      </c>
      <c r="SF21" s="78">
        <v>11</v>
      </c>
      <c r="SG21" s="78">
        <v>4</v>
      </c>
      <c r="SH21" s="78">
        <v>0</v>
      </c>
    </row>
    <row r="22" spans="1:502">
      <c r="A22" s="17" t="s">
        <v>1759</v>
      </c>
      <c r="B22" s="77">
        <v>14</v>
      </c>
      <c r="C22" s="77">
        <v>14</v>
      </c>
      <c r="D22" s="77">
        <v>1</v>
      </c>
      <c r="E22" s="77">
        <v>2017</v>
      </c>
      <c r="F22" s="77" t="s">
        <v>157</v>
      </c>
      <c r="G22" s="1017" t="s">
        <v>1569</v>
      </c>
      <c r="H22" s="77" t="s">
        <v>1570</v>
      </c>
      <c r="I22" s="1018"/>
      <c r="J22" s="80">
        <v>10.372</v>
      </c>
      <c r="K22" s="80">
        <v>0</v>
      </c>
      <c r="L22" s="80">
        <v>0</v>
      </c>
      <c r="M22" s="80">
        <v>0</v>
      </c>
      <c r="N22" s="80">
        <v>0</v>
      </c>
      <c r="O22" s="80">
        <v>0</v>
      </c>
      <c r="P22" s="80">
        <v>0</v>
      </c>
      <c r="Q22" s="80">
        <v>0</v>
      </c>
      <c r="R22" s="80">
        <v>93.018000000000001</v>
      </c>
      <c r="S22" s="80">
        <v>27.693999999999999</v>
      </c>
      <c r="T22" s="80">
        <v>10.051</v>
      </c>
      <c r="U22" s="80">
        <v>16.114000000000001</v>
      </c>
      <c r="V22" s="80">
        <v>6.6040000000000001</v>
      </c>
      <c r="W22" s="80">
        <v>702.55700000000002</v>
      </c>
      <c r="X22" s="80">
        <v>63.965000000000003</v>
      </c>
      <c r="Y22" s="80">
        <v>922.78899999999999</v>
      </c>
      <c r="Z22" s="80">
        <v>0</v>
      </c>
      <c r="AA22" s="80">
        <v>138.04300000000001</v>
      </c>
      <c r="AB22" s="80">
        <v>180.75299999999999</v>
      </c>
      <c r="AC22" s="80">
        <v>0</v>
      </c>
      <c r="AD22" s="80">
        <v>402.892</v>
      </c>
      <c r="AE22" s="80">
        <v>153.839</v>
      </c>
      <c r="AF22" s="80">
        <v>754.64</v>
      </c>
      <c r="AG22" s="80">
        <v>53.999000000000002</v>
      </c>
      <c r="AH22" s="80">
        <v>47.1</v>
      </c>
      <c r="AI22" s="80">
        <v>12.21</v>
      </c>
      <c r="AJ22" s="80">
        <v>57.145000000000003</v>
      </c>
      <c r="AK22" s="80">
        <v>681.60500000000002</v>
      </c>
      <c r="AL22" s="80">
        <v>77.522999999999996</v>
      </c>
      <c r="AM22" s="80">
        <v>59.825000000000003</v>
      </c>
      <c r="AN22" s="80">
        <v>492.21</v>
      </c>
      <c r="AO22" s="80">
        <v>7.1520000000000001</v>
      </c>
      <c r="AP22" s="80">
        <v>2718.8069999999998</v>
      </c>
      <c r="AQ22" s="80">
        <v>153.965</v>
      </c>
      <c r="AR22" s="80">
        <v>0</v>
      </c>
      <c r="AS22" s="80">
        <v>21.355</v>
      </c>
      <c r="AT22" s="80">
        <v>38.520000000000003</v>
      </c>
      <c r="AU22" s="80">
        <v>0</v>
      </c>
      <c r="AV22" s="80">
        <v>0</v>
      </c>
      <c r="AW22" s="80">
        <v>0</v>
      </c>
      <c r="AX22" s="80">
        <v>0</v>
      </c>
      <c r="AY22" s="80">
        <v>0</v>
      </c>
      <c r="AZ22" s="80">
        <v>0</v>
      </c>
      <c r="BA22" s="80">
        <v>0</v>
      </c>
      <c r="BB22" s="80">
        <v>0</v>
      </c>
      <c r="BC22" s="80">
        <v>0</v>
      </c>
      <c r="BD22" s="80">
        <v>32.433999999999997</v>
      </c>
      <c r="BE22" s="80">
        <v>0</v>
      </c>
      <c r="BF22" s="80">
        <v>0</v>
      </c>
      <c r="BG22" s="80">
        <v>0</v>
      </c>
      <c r="BH22" s="80">
        <v>0</v>
      </c>
      <c r="BI22" s="80">
        <v>0</v>
      </c>
      <c r="BJ22" s="80">
        <v>0</v>
      </c>
      <c r="BK22" s="80">
        <v>0</v>
      </c>
      <c r="BL22" s="80">
        <v>0</v>
      </c>
      <c r="BM22" s="80">
        <v>19.189</v>
      </c>
      <c r="BN22" s="80">
        <v>0</v>
      </c>
      <c r="BO22" s="80">
        <v>0</v>
      </c>
      <c r="BP22" s="80">
        <v>0</v>
      </c>
      <c r="BQ22" s="80">
        <v>0</v>
      </c>
      <c r="BR22" s="80">
        <v>0</v>
      </c>
      <c r="BS22" s="80">
        <v>3.6509999999999998</v>
      </c>
      <c r="BT22" s="80">
        <v>0</v>
      </c>
      <c r="BU22" s="80">
        <v>0</v>
      </c>
      <c r="BV22" s="80">
        <v>0</v>
      </c>
      <c r="BW22" s="80">
        <v>0</v>
      </c>
      <c r="BX22" s="80">
        <v>0</v>
      </c>
      <c r="BY22" s="80">
        <v>0</v>
      </c>
      <c r="BZ22" s="80">
        <v>8.52</v>
      </c>
      <c r="CA22" s="80">
        <v>0</v>
      </c>
      <c r="CB22" s="80">
        <v>0</v>
      </c>
      <c r="CC22" s="80">
        <v>0</v>
      </c>
      <c r="CD22" s="80">
        <v>0</v>
      </c>
      <c r="CE22" s="80">
        <v>0</v>
      </c>
      <c r="CF22" s="80">
        <v>19.347999999999999</v>
      </c>
      <c r="CG22" s="80">
        <v>0</v>
      </c>
      <c r="CH22" s="80">
        <v>0</v>
      </c>
      <c r="CI22" s="80">
        <v>4.3630000000000004</v>
      </c>
      <c r="CJ22" s="80">
        <v>0</v>
      </c>
      <c r="CK22" s="80">
        <v>25.123000000000001</v>
      </c>
      <c r="CL22" s="80">
        <v>59.113</v>
      </c>
      <c r="CM22" s="80">
        <v>6.22</v>
      </c>
      <c r="CN22" s="80">
        <v>46.537999999999997</v>
      </c>
      <c r="CO22" s="80">
        <v>0</v>
      </c>
      <c r="CP22" s="80">
        <v>0</v>
      </c>
      <c r="CQ22" s="80">
        <v>0</v>
      </c>
      <c r="CR22" s="80">
        <v>0</v>
      </c>
      <c r="CS22" s="80">
        <v>489.09899999999999</v>
      </c>
      <c r="CT22" s="80">
        <v>0</v>
      </c>
      <c r="CU22" s="80">
        <v>0</v>
      </c>
      <c r="CV22" s="80">
        <v>0</v>
      </c>
      <c r="CW22" s="80">
        <v>0</v>
      </c>
      <c r="CX22" s="80">
        <v>0</v>
      </c>
      <c r="CY22" s="80">
        <v>0</v>
      </c>
      <c r="CZ22" s="80">
        <v>0</v>
      </c>
      <c r="DA22" s="80">
        <v>0</v>
      </c>
      <c r="DB22" s="80">
        <v>11.170999999999999</v>
      </c>
      <c r="DC22" s="80">
        <v>3.62</v>
      </c>
      <c r="DD22" s="80">
        <v>0</v>
      </c>
      <c r="DE22" s="80">
        <v>0</v>
      </c>
      <c r="DF22" s="80">
        <v>0</v>
      </c>
      <c r="DG22" s="80">
        <v>2646.7640000000001</v>
      </c>
      <c r="DH22" s="80">
        <v>0</v>
      </c>
      <c r="DI22" s="80">
        <v>153.965</v>
      </c>
      <c r="DJ22" s="80">
        <v>0</v>
      </c>
      <c r="DK22" s="80">
        <v>10.372</v>
      </c>
      <c r="DL22" s="80">
        <v>0</v>
      </c>
      <c r="DM22" s="80">
        <v>0</v>
      </c>
      <c r="DN22" s="80">
        <v>0</v>
      </c>
      <c r="DO22" s="80">
        <v>0</v>
      </c>
      <c r="DP22" s="80">
        <v>0</v>
      </c>
      <c r="DQ22" s="80">
        <v>0</v>
      </c>
      <c r="DR22" s="80">
        <v>0</v>
      </c>
      <c r="DS22" s="80">
        <v>93.018000000000001</v>
      </c>
      <c r="DT22" s="80">
        <v>27.693999999999999</v>
      </c>
      <c r="DU22" s="80">
        <v>10.051</v>
      </c>
      <c r="DV22" s="80">
        <v>16.114000000000001</v>
      </c>
      <c r="DW22" s="80">
        <v>6.6040000000000001</v>
      </c>
      <c r="DX22" s="80">
        <v>702.55700000000002</v>
      </c>
      <c r="DY22" s="80">
        <v>63.965000000000003</v>
      </c>
      <c r="DZ22" s="80">
        <v>922.78899999999999</v>
      </c>
      <c r="EA22" s="80">
        <v>0</v>
      </c>
      <c r="EB22" s="80">
        <v>138.04300000000001</v>
      </c>
      <c r="EC22" s="80">
        <v>180.75299999999999</v>
      </c>
      <c r="ED22" s="80">
        <v>0</v>
      </c>
      <c r="EE22" s="80">
        <v>402.892</v>
      </c>
      <c r="EF22" s="80">
        <v>153.839</v>
      </c>
      <c r="EG22" s="80">
        <v>754.64</v>
      </c>
      <c r="EH22" s="80">
        <v>53.999000000000002</v>
      </c>
      <c r="EI22" s="80">
        <v>47.1</v>
      </c>
      <c r="EJ22" s="80">
        <v>12.21</v>
      </c>
      <c r="EK22" s="80">
        <v>57.145000000000003</v>
      </c>
      <c r="EL22" s="80">
        <v>681.60500000000002</v>
      </c>
      <c r="EM22" s="80">
        <v>77.522999999999996</v>
      </c>
      <c r="EN22" s="80">
        <v>59.825000000000003</v>
      </c>
      <c r="EO22" s="80">
        <v>492.21</v>
      </c>
      <c r="EP22" s="80">
        <v>7.1520000000000001</v>
      </c>
      <c r="EQ22" s="80">
        <v>72.043000000000006</v>
      </c>
      <c r="ER22" s="80">
        <v>0</v>
      </c>
      <c r="ES22" s="80">
        <v>0</v>
      </c>
      <c r="ET22" s="80">
        <v>21.355</v>
      </c>
      <c r="EU22" s="80">
        <v>38.520000000000003</v>
      </c>
      <c r="EV22" s="80">
        <v>0</v>
      </c>
      <c r="EW22" s="80">
        <v>0</v>
      </c>
      <c r="EX22" s="80">
        <v>0</v>
      </c>
      <c r="EY22" s="80">
        <v>0</v>
      </c>
      <c r="EZ22" s="80">
        <v>0</v>
      </c>
      <c r="FA22" s="80">
        <v>0</v>
      </c>
      <c r="FB22" s="80">
        <v>0</v>
      </c>
      <c r="FC22" s="80">
        <v>0</v>
      </c>
      <c r="FD22" s="80">
        <v>0</v>
      </c>
      <c r="FE22" s="80">
        <v>32.433999999999997</v>
      </c>
      <c r="FF22" s="80">
        <v>0</v>
      </c>
      <c r="FG22" s="80">
        <v>0</v>
      </c>
      <c r="FH22" s="80">
        <v>0</v>
      </c>
      <c r="FI22" s="80">
        <v>0</v>
      </c>
      <c r="FJ22" s="80">
        <v>0</v>
      </c>
      <c r="FK22" s="80">
        <v>0</v>
      </c>
      <c r="FL22" s="80">
        <v>0</v>
      </c>
      <c r="FM22" s="80">
        <v>0</v>
      </c>
      <c r="FN22" s="80">
        <v>19.189</v>
      </c>
      <c r="FO22" s="80">
        <v>0</v>
      </c>
      <c r="FP22" s="80">
        <v>0</v>
      </c>
      <c r="FQ22" s="80">
        <v>0</v>
      </c>
      <c r="FR22" s="80">
        <v>0</v>
      </c>
      <c r="FS22" s="80">
        <v>0</v>
      </c>
      <c r="FT22" s="80">
        <v>3.6509999999999998</v>
      </c>
      <c r="FU22" s="80">
        <v>0</v>
      </c>
      <c r="FV22" s="80">
        <v>0</v>
      </c>
      <c r="FW22" s="80">
        <v>0</v>
      </c>
      <c r="FX22" s="80">
        <v>0</v>
      </c>
      <c r="FY22" s="80">
        <v>0</v>
      </c>
      <c r="FZ22" s="80">
        <v>0</v>
      </c>
      <c r="GA22" s="80">
        <v>8.52</v>
      </c>
      <c r="GB22" s="80">
        <v>0</v>
      </c>
      <c r="GC22" s="80">
        <v>0</v>
      </c>
      <c r="GD22" s="80">
        <v>0</v>
      </c>
      <c r="GE22" s="80">
        <v>0</v>
      </c>
      <c r="GF22" s="80">
        <v>0</v>
      </c>
      <c r="GG22" s="80">
        <v>19.347999999999999</v>
      </c>
      <c r="GH22" s="80">
        <v>0</v>
      </c>
      <c r="GI22" s="80">
        <v>0</v>
      </c>
      <c r="GJ22" s="80">
        <v>4.3630000000000004</v>
      </c>
      <c r="GK22" s="80">
        <v>0</v>
      </c>
      <c r="GL22" s="80">
        <v>25.123000000000001</v>
      </c>
      <c r="GM22" s="80">
        <v>59.113</v>
      </c>
      <c r="GN22" s="80">
        <v>6.22</v>
      </c>
      <c r="GO22" s="80">
        <v>46.537999999999997</v>
      </c>
      <c r="GP22" s="80">
        <v>0</v>
      </c>
      <c r="GQ22" s="80">
        <v>0</v>
      </c>
      <c r="GR22" s="80">
        <v>0</v>
      </c>
      <c r="GS22" s="80">
        <v>0</v>
      </c>
      <c r="GT22" s="80">
        <v>489.09899999999999</v>
      </c>
      <c r="GU22" s="80">
        <v>0</v>
      </c>
      <c r="GV22" s="80">
        <v>0</v>
      </c>
      <c r="GW22" s="80">
        <v>0</v>
      </c>
      <c r="GX22" s="80">
        <v>0</v>
      </c>
      <c r="GY22" s="80">
        <v>0</v>
      </c>
      <c r="GZ22" s="80">
        <v>0</v>
      </c>
      <c r="HA22" s="80">
        <v>0</v>
      </c>
      <c r="HB22" s="80">
        <v>0</v>
      </c>
      <c r="HC22" s="80">
        <v>11.170999999999999</v>
      </c>
      <c r="HD22" s="80">
        <v>3.62</v>
      </c>
      <c r="HE22" s="80">
        <v>0</v>
      </c>
      <c r="HF22" s="80">
        <v>2800.7289999999998</v>
      </c>
      <c r="HG22" s="80">
        <v>10.372</v>
      </c>
      <c r="HH22" s="80">
        <v>0</v>
      </c>
      <c r="HI22" s="80">
        <v>0</v>
      </c>
      <c r="HJ22" s="80">
        <v>0</v>
      </c>
      <c r="HK22" s="80">
        <v>4961.7280000000001</v>
      </c>
      <c r="HL22" s="80">
        <v>93.397999999999996</v>
      </c>
      <c r="HM22" s="80">
        <v>38.520000000000003</v>
      </c>
      <c r="HN22" s="80">
        <v>32.433999999999997</v>
      </c>
      <c r="HO22" s="80">
        <v>19.189</v>
      </c>
      <c r="HP22" s="80">
        <v>3.6509999999999998</v>
      </c>
      <c r="HQ22" s="80">
        <v>8.52</v>
      </c>
      <c r="HR22" s="80">
        <v>0</v>
      </c>
      <c r="HS22" s="80">
        <v>19.347999999999999</v>
      </c>
      <c r="HT22" s="80">
        <v>29.486000000000001</v>
      </c>
      <c r="HU22" s="80">
        <v>65.332999999999998</v>
      </c>
      <c r="HV22" s="80">
        <v>46.537999999999997</v>
      </c>
      <c r="HW22" s="80">
        <v>0</v>
      </c>
      <c r="HX22" s="80">
        <v>489.09899999999999</v>
      </c>
      <c r="HY22" s="80">
        <v>14.791</v>
      </c>
      <c r="HZ22" s="80">
        <v>0</v>
      </c>
      <c r="IA22" s="80">
        <v>2800.7289999999998</v>
      </c>
      <c r="IB22" s="80">
        <v>10.372</v>
      </c>
      <c r="IC22" s="80">
        <v>0</v>
      </c>
      <c r="ID22" s="80">
        <v>0</v>
      </c>
      <c r="IE22" s="80">
        <v>0</v>
      </c>
      <c r="IF22" s="80">
        <v>4961.7280000000001</v>
      </c>
      <c r="IG22" s="80">
        <v>2894.127</v>
      </c>
      <c r="IH22" s="80">
        <v>38.520000000000003</v>
      </c>
      <c r="II22" s="80">
        <v>32.433999999999997</v>
      </c>
      <c r="IJ22" s="80">
        <v>19.189</v>
      </c>
      <c r="IK22" s="80">
        <v>3.6509999999999998</v>
      </c>
      <c r="IL22" s="80">
        <v>8.52</v>
      </c>
      <c r="IM22" s="80">
        <v>0</v>
      </c>
      <c r="IN22" s="80">
        <v>19.347999999999999</v>
      </c>
      <c r="IO22" s="80">
        <v>29.486000000000001</v>
      </c>
      <c r="IP22" s="80">
        <v>65.332999999999998</v>
      </c>
      <c r="IQ22" s="80">
        <v>46.537999999999997</v>
      </c>
      <c r="IR22" s="80">
        <v>0</v>
      </c>
      <c r="IS22" s="80">
        <v>489.09899999999999</v>
      </c>
      <c r="IT22" s="80">
        <v>14.791</v>
      </c>
      <c r="IU22" s="80">
        <v>0</v>
      </c>
      <c r="IV22" s="81">
        <v>0</v>
      </c>
      <c r="IW22" s="78">
        <v>1</v>
      </c>
      <c r="IX22" s="78">
        <v>0</v>
      </c>
      <c r="IY22" s="78">
        <v>0</v>
      </c>
      <c r="IZ22" s="78">
        <v>0</v>
      </c>
      <c r="JA22" s="78">
        <v>0</v>
      </c>
      <c r="JB22" s="78">
        <v>0</v>
      </c>
      <c r="JC22" s="78">
        <v>0</v>
      </c>
      <c r="JD22" s="78">
        <v>0</v>
      </c>
      <c r="JE22" s="78">
        <v>14</v>
      </c>
      <c r="JF22" s="78">
        <v>1</v>
      </c>
      <c r="JG22" s="78">
        <v>1</v>
      </c>
      <c r="JH22" s="78">
        <v>2</v>
      </c>
      <c r="JI22" s="78">
        <v>1</v>
      </c>
      <c r="JJ22" s="78">
        <v>9</v>
      </c>
      <c r="JK22" s="78">
        <v>2</v>
      </c>
      <c r="JL22" s="78">
        <v>39</v>
      </c>
      <c r="JM22" s="78">
        <v>0</v>
      </c>
      <c r="JN22" s="78">
        <v>17</v>
      </c>
      <c r="JO22" s="78">
        <v>10</v>
      </c>
      <c r="JP22" s="78">
        <v>0</v>
      </c>
      <c r="JQ22" s="78">
        <v>20</v>
      </c>
      <c r="JR22" s="78">
        <v>8</v>
      </c>
      <c r="JS22" s="78">
        <v>12</v>
      </c>
      <c r="JT22" s="78">
        <v>7</v>
      </c>
      <c r="JU22" s="78">
        <v>6</v>
      </c>
      <c r="JV22" s="78">
        <v>3</v>
      </c>
      <c r="JW22" s="78">
        <v>7</v>
      </c>
      <c r="JX22" s="78">
        <v>24</v>
      </c>
      <c r="JY22" s="78">
        <v>6</v>
      </c>
      <c r="JZ22" s="78">
        <v>8</v>
      </c>
      <c r="KA22" s="78">
        <v>27</v>
      </c>
      <c r="KB22" s="78">
        <v>2</v>
      </c>
      <c r="KC22" s="78">
        <v>9</v>
      </c>
      <c r="KD22" s="78">
        <v>1</v>
      </c>
      <c r="KE22" s="78">
        <v>0</v>
      </c>
      <c r="KF22" s="78">
        <v>4</v>
      </c>
      <c r="KG22" s="78">
        <v>4</v>
      </c>
      <c r="KH22" s="78">
        <v>0</v>
      </c>
      <c r="KI22" s="78">
        <v>0</v>
      </c>
      <c r="KJ22" s="78">
        <v>0</v>
      </c>
      <c r="KK22" s="78">
        <v>0</v>
      </c>
      <c r="KL22" s="78">
        <v>0</v>
      </c>
      <c r="KM22" s="78">
        <v>0</v>
      </c>
      <c r="KN22" s="78">
        <v>0</v>
      </c>
      <c r="KO22" s="78">
        <v>0</v>
      </c>
      <c r="KP22" s="78">
        <v>0</v>
      </c>
      <c r="KQ22" s="78">
        <v>1</v>
      </c>
      <c r="KR22" s="78">
        <v>0</v>
      </c>
      <c r="KS22" s="78">
        <v>0</v>
      </c>
      <c r="KT22" s="78">
        <v>0</v>
      </c>
      <c r="KU22" s="78">
        <v>0</v>
      </c>
      <c r="KV22" s="78">
        <v>0</v>
      </c>
      <c r="KW22" s="78">
        <v>0</v>
      </c>
      <c r="KX22" s="78">
        <v>0</v>
      </c>
      <c r="KY22" s="78">
        <v>0</v>
      </c>
      <c r="KZ22" s="78">
        <v>5</v>
      </c>
      <c r="LA22" s="78">
        <v>0</v>
      </c>
      <c r="LB22" s="78">
        <v>0</v>
      </c>
      <c r="LC22" s="78">
        <v>0</v>
      </c>
      <c r="LD22" s="78">
        <v>0</v>
      </c>
      <c r="LE22" s="78">
        <v>0</v>
      </c>
      <c r="LF22" s="78">
        <v>1</v>
      </c>
      <c r="LG22" s="78">
        <v>0</v>
      </c>
      <c r="LH22" s="78">
        <v>0</v>
      </c>
      <c r="LI22" s="78">
        <v>0</v>
      </c>
      <c r="LJ22" s="78">
        <v>0</v>
      </c>
      <c r="LK22" s="78">
        <v>0</v>
      </c>
      <c r="LL22" s="78">
        <v>0</v>
      </c>
      <c r="LM22" s="78">
        <v>2</v>
      </c>
      <c r="LN22" s="78">
        <v>0</v>
      </c>
      <c r="LO22" s="78">
        <v>0</v>
      </c>
      <c r="LP22" s="78">
        <v>0</v>
      </c>
      <c r="LQ22" s="78">
        <v>0</v>
      </c>
      <c r="LR22" s="78">
        <v>0</v>
      </c>
      <c r="LS22" s="78">
        <v>6</v>
      </c>
      <c r="LT22" s="78">
        <v>0</v>
      </c>
      <c r="LU22" s="78">
        <v>0</v>
      </c>
      <c r="LV22" s="78">
        <v>1</v>
      </c>
      <c r="LW22" s="78">
        <v>0</v>
      </c>
      <c r="LX22" s="78">
        <v>3</v>
      </c>
      <c r="LY22" s="78">
        <v>5</v>
      </c>
      <c r="LZ22" s="78">
        <v>2</v>
      </c>
      <c r="MA22" s="78">
        <v>8</v>
      </c>
      <c r="MB22" s="78">
        <v>0</v>
      </c>
      <c r="MC22" s="78">
        <v>0</v>
      </c>
      <c r="MD22" s="78">
        <v>0</v>
      </c>
      <c r="ME22" s="78">
        <v>0</v>
      </c>
      <c r="MF22" s="78">
        <v>21</v>
      </c>
      <c r="MG22" s="78">
        <v>0</v>
      </c>
      <c r="MH22" s="78">
        <v>0</v>
      </c>
      <c r="MI22" s="78">
        <v>0</v>
      </c>
      <c r="MJ22" s="78">
        <v>0</v>
      </c>
      <c r="MK22" s="78">
        <v>0</v>
      </c>
      <c r="ML22" s="78">
        <v>0</v>
      </c>
      <c r="MM22" s="78">
        <v>0</v>
      </c>
      <c r="MN22" s="78">
        <v>0</v>
      </c>
      <c r="MO22" s="78">
        <v>3</v>
      </c>
      <c r="MP22" s="78">
        <v>1</v>
      </c>
      <c r="MQ22" s="78">
        <v>0</v>
      </c>
      <c r="MR22" s="78">
        <v>0</v>
      </c>
      <c r="MS22" s="78">
        <v>0</v>
      </c>
      <c r="MT22" s="78">
        <v>8</v>
      </c>
      <c r="MU22" s="78">
        <v>0</v>
      </c>
      <c r="MV22" s="78">
        <v>1</v>
      </c>
      <c r="MW22" s="78">
        <v>0</v>
      </c>
      <c r="MX22" s="78">
        <v>1</v>
      </c>
      <c r="MY22" s="78">
        <v>0</v>
      </c>
      <c r="MZ22" s="78">
        <v>0</v>
      </c>
      <c r="NA22" s="78">
        <v>0</v>
      </c>
      <c r="NB22" s="78">
        <v>0</v>
      </c>
      <c r="NC22" s="78">
        <v>0</v>
      </c>
      <c r="ND22" s="78">
        <v>0</v>
      </c>
      <c r="NE22" s="78">
        <v>0</v>
      </c>
      <c r="NF22" s="78">
        <v>14</v>
      </c>
      <c r="NG22" s="78">
        <v>1</v>
      </c>
      <c r="NH22" s="78">
        <v>1</v>
      </c>
      <c r="NI22" s="78">
        <v>2</v>
      </c>
      <c r="NJ22" s="78">
        <v>1</v>
      </c>
      <c r="NK22" s="78">
        <v>9</v>
      </c>
      <c r="NL22" s="78">
        <v>2</v>
      </c>
      <c r="NM22" s="78">
        <v>39</v>
      </c>
      <c r="NN22" s="78">
        <v>0</v>
      </c>
      <c r="NO22" s="78">
        <v>17</v>
      </c>
      <c r="NP22" s="78">
        <v>10</v>
      </c>
      <c r="NQ22" s="78">
        <v>0</v>
      </c>
      <c r="NR22" s="78">
        <v>20</v>
      </c>
      <c r="NS22" s="78">
        <v>8</v>
      </c>
      <c r="NT22" s="78">
        <v>12</v>
      </c>
      <c r="NU22" s="78">
        <v>7</v>
      </c>
      <c r="NV22" s="78">
        <v>6</v>
      </c>
      <c r="NW22" s="78">
        <v>3</v>
      </c>
      <c r="NX22" s="78">
        <v>7</v>
      </c>
      <c r="NY22" s="78">
        <v>24</v>
      </c>
      <c r="NZ22" s="78">
        <v>6</v>
      </c>
      <c r="OA22" s="78">
        <v>8</v>
      </c>
      <c r="OB22" s="78">
        <v>27</v>
      </c>
      <c r="OC22" s="78">
        <v>2</v>
      </c>
      <c r="OD22" s="78">
        <v>1</v>
      </c>
      <c r="OE22" s="78">
        <v>0</v>
      </c>
      <c r="OF22" s="78">
        <v>0</v>
      </c>
      <c r="OG22" s="78">
        <v>4</v>
      </c>
      <c r="OH22" s="78">
        <v>4</v>
      </c>
      <c r="OI22" s="78">
        <v>0</v>
      </c>
      <c r="OJ22" s="78">
        <v>0</v>
      </c>
      <c r="OK22" s="78">
        <v>0</v>
      </c>
      <c r="OL22" s="78">
        <v>0</v>
      </c>
      <c r="OM22" s="78">
        <v>0</v>
      </c>
      <c r="ON22" s="78">
        <v>0</v>
      </c>
      <c r="OO22" s="78">
        <v>0</v>
      </c>
      <c r="OP22" s="78">
        <v>0</v>
      </c>
      <c r="OQ22" s="78">
        <v>0</v>
      </c>
      <c r="OR22" s="78">
        <v>1</v>
      </c>
      <c r="OS22" s="78">
        <v>0</v>
      </c>
      <c r="OT22" s="78">
        <v>0</v>
      </c>
      <c r="OU22" s="78">
        <v>0</v>
      </c>
      <c r="OV22" s="78">
        <v>0</v>
      </c>
      <c r="OW22" s="78">
        <v>0</v>
      </c>
      <c r="OX22" s="78">
        <v>0</v>
      </c>
      <c r="OY22" s="78">
        <v>0</v>
      </c>
      <c r="OZ22" s="78">
        <v>0</v>
      </c>
      <c r="PA22" s="78">
        <v>5</v>
      </c>
      <c r="PB22" s="78">
        <v>0</v>
      </c>
      <c r="PC22" s="78">
        <v>0</v>
      </c>
      <c r="PD22" s="78">
        <v>0</v>
      </c>
      <c r="PE22" s="78">
        <v>0</v>
      </c>
      <c r="PF22" s="78">
        <v>0</v>
      </c>
      <c r="PG22" s="78">
        <v>1</v>
      </c>
      <c r="PH22" s="78">
        <v>0</v>
      </c>
      <c r="PI22" s="78">
        <v>0</v>
      </c>
      <c r="PJ22" s="78">
        <v>0</v>
      </c>
      <c r="PK22" s="78">
        <v>0</v>
      </c>
      <c r="PL22" s="78">
        <v>0</v>
      </c>
      <c r="PM22" s="78">
        <v>0</v>
      </c>
      <c r="PN22" s="78">
        <v>2</v>
      </c>
      <c r="PO22" s="78">
        <v>0</v>
      </c>
      <c r="PP22" s="78">
        <v>0</v>
      </c>
      <c r="PQ22" s="78">
        <v>0</v>
      </c>
      <c r="PR22" s="78">
        <v>0</v>
      </c>
      <c r="PS22" s="78">
        <v>0</v>
      </c>
      <c r="PT22" s="78">
        <v>6</v>
      </c>
      <c r="PU22" s="78">
        <v>0</v>
      </c>
      <c r="PV22" s="78">
        <v>0</v>
      </c>
      <c r="PW22" s="78">
        <v>1</v>
      </c>
      <c r="PX22" s="78">
        <v>0</v>
      </c>
      <c r="PY22" s="78">
        <v>3</v>
      </c>
      <c r="PZ22" s="78">
        <v>5</v>
      </c>
      <c r="QA22" s="78">
        <v>2</v>
      </c>
      <c r="QB22" s="78">
        <v>8</v>
      </c>
      <c r="QC22" s="78">
        <v>0</v>
      </c>
      <c r="QD22" s="78">
        <v>0</v>
      </c>
      <c r="QE22" s="78">
        <v>0</v>
      </c>
      <c r="QF22" s="78">
        <v>0</v>
      </c>
      <c r="QG22" s="78">
        <v>21</v>
      </c>
      <c r="QH22" s="78">
        <v>0</v>
      </c>
      <c r="QI22" s="78">
        <v>0</v>
      </c>
      <c r="QJ22" s="78">
        <v>0</v>
      </c>
      <c r="QK22" s="78">
        <v>0</v>
      </c>
      <c r="QL22" s="78">
        <v>0</v>
      </c>
      <c r="QM22" s="78">
        <v>0</v>
      </c>
      <c r="QN22" s="78">
        <v>0</v>
      </c>
      <c r="QO22" s="78">
        <v>0</v>
      </c>
      <c r="QP22" s="78">
        <v>3</v>
      </c>
      <c r="QQ22" s="78">
        <v>1</v>
      </c>
      <c r="QR22" s="78">
        <v>0</v>
      </c>
      <c r="QS22" s="78">
        <v>9</v>
      </c>
      <c r="QT22" s="78">
        <v>1</v>
      </c>
      <c r="QU22" s="78">
        <v>0</v>
      </c>
      <c r="QV22" s="78">
        <v>0</v>
      </c>
      <c r="QW22" s="78">
        <v>0</v>
      </c>
      <c r="QX22" s="78">
        <v>226</v>
      </c>
      <c r="QY22" s="78">
        <v>5</v>
      </c>
      <c r="QZ22" s="78">
        <v>4</v>
      </c>
      <c r="RA22" s="78">
        <v>1</v>
      </c>
      <c r="RB22" s="78">
        <v>5</v>
      </c>
      <c r="RC22" s="78">
        <v>1</v>
      </c>
      <c r="RD22" s="78">
        <v>2</v>
      </c>
      <c r="RE22" s="78">
        <v>0</v>
      </c>
      <c r="RF22" s="78">
        <v>6</v>
      </c>
      <c r="RG22" s="78">
        <v>4</v>
      </c>
      <c r="RH22" s="78">
        <v>7</v>
      </c>
      <c r="RI22" s="78">
        <v>8</v>
      </c>
      <c r="RJ22" s="78">
        <v>0</v>
      </c>
      <c r="RK22" s="78">
        <v>21</v>
      </c>
      <c r="RL22" s="78">
        <v>4</v>
      </c>
      <c r="RM22" s="78">
        <v>0</v>
      </c>
      <c r="RN22" s="78">
        <v>9</v>
      </c>
      <c r="RO22" s="78">
        <v>1</v>
      </c>
      <c r="RP22" s="78">
        <v>0</v>
      </c>
      <c r="RQ22" s="78">
        <v>0</v>
      </c>
      <c r="RR22" s="78">
        <v>0</v>
      </c>
      <c r="RS22" s="78">
        <v>226</v>
      </c>
      <c r="RT22" s="78">
        <v>14</v>
      </c>
      <c r="RU22" s="78">
        <v>4</v>
      </c>
      <c r="RV22" s="78">
        <v>1</v>
      </c>
      <c r="RW22" s="78">
        <v>5</v>
      </c>
      <c r="RX22" s="78">
        <v>1</v>
      </c>
      <c r="RY22" s="78">
        <v>2</v>
      </c>
      <c r="RZ22" s="78">
        <v>0</v>
      </c>
      <c r="SA22" s="78">
        <v>6</v>
      </c>
      <c r="SB22" s="78">
        <v>4</v>
      </c>
      <c r="SC22" s="78">
        <v>7</v>
      </c>
      <c r="SD22" s="78">
        <v>8</v>
      </c>
      <c r="SE22" s="78">
        <v>0</v>
      </c>
      <c r="SF22" s="78">
        <v>21</v>
      </c>
      <c r="SG22" s="78">
        <v>4</v>
      </c>
      <c r="SH22" s="78">
        <v>0</v>
      </c>
    </row>
    <row r="23" spans="1:502">
      <c r="A23" s="17" t="s">
        <v>1760</v>
      </c>
      <c r="B23" s="77">
        <v>15</v>
      </c>
      <c r="C23" s="77">
        <v>15</v>
      </c>
      <c r="D23" s="77">
        <v>1</v>
      </c>
      <c r="E23" s="77">
        <v>2018</v>
      </c>
      <c r="F23" s="77" t="s">
        <v>184</v>
      </c>
      <c r="G23" s="1017" t="s">
        <v>1569</v>
      </c>
      <c r="H23" s="77" t="s">
        <v>1570</v>
      </c>
      <c r="I23" s="1018"/>
      <c r="J23" s="80">
        <v>8.4499999999999993</v>
      </c>
      <c r="K23" s="80">
        <v>0</v>
      </c>
      <c r="L23" s="80">
        <v>0</v>
      </c>
      <c r="M23" s="80">
        <v>0</v>
      </c>
      <c r="N23" s="80">
        <v>0</v>
      </c>
      <c r="O23" s="80">
        <v>0</v>
      </c>
      <c r="P23" s="80">
        <v>0</v>
      </c>
      <c r="Q23" s="80">
        <v>0</v>
      </c>
      <c r="R23" s="80">
        <v>104.08499999999999</v>
      </c>
      <c r="S23" s="80">
        <v>27.616</v>
      </c>
      <c r="T23" s="80">
        <v>9.4109999999999996</v>
      </c>
      <c r="U23" s="80">
        <v>16.427</v>
      </c>
      <c r="V23" s="80">
        <v>7.1470000000000002</v>
      </c>
      <c r="W23" s="80">
        <v>703.00699999999995</v>
      </c>
      <c r="X23" s="80">
        <v>63.264000000000003</v>
      </c>
      <c r="Y23" s="80">
        <v>910.54600000000005</v>
      </c>
      <c r="Z23" s="80">
        <v>0</v>
      </c>
      <c r="AA23" s="80">
        <v>136.542</v>
      </c>
      <c r="AB23" s="80">
        <v>167.27799999999999</v>
      </c>
      <c r="AC23" s="80">
        <v>0</v>
      </c>
      <c r="AD23" s="80">
        <v>417.21100000000001</v>
      </c>
      <c r="AE23" s="80">
        <v>154.114</v>
      </c>
      <c r="AF23" s="80">
        <v>661.245</v>
      </c>
      <c r="AG23" s="80">
        <v>55.387999999999998</v>
      </c>
      <c r="AH23" s="80">
        <v>47.24</v>
      </c>
      <c r="AI23" s="80">
        <v>12.111000000000001</v>
      </c>
      <c r="AJ23" s="80">
        <v>53.338000000000001</v>
      </c>
      <c r="AK23" s="80">
        <v>795.00099999999998</v>
      </c>
      <c r="AL23" s="80">
        <v>113.437</v>
      </c>
      <c r="AM23" s="80">
        <v>53.343000000000004</v>
      </c>
      <c r="AN23" s="80">
        <v>407.82299999999998</v>
      </c>
      <c r="AO23" s="80">
        <v>6.6970000000000001</v>
      </c>
      <c r="AP23" s="80">
        <v>2708.8290000000002</v>
      </c>
      <c r="AQ23" s="80">
        <v>59.231000000000002</v>
      </c>
      <c r="AR23" s="80">
        <v>0</v>
      </c>
      <c r="AS23" s="80">
        <v>14.222</v>
      </c>
      <c r="AT23" s="80">
        <v>52.302</v>
      </c>
      <c r="AU23" s="80">
        <v>0</v>
      </c>
      <c r="AV23" s="80">
        <v>0</v>
      </c>
      <c r="AW23" s="80">
        <v>0</v>
      </c>
      <c r="AX23" s="80">
        <v>0</v>
      </c>
      <c r="AY23" s="80">
        <v>0</v>
      </c>
      <c r="AZ23" s="80">
        <v>0</v>
      </c>
      <c r="BA23" s="80">
        <v>0</v>
      </c>
      <c r="BB23" s="80">
        <v>0</v>
      </c>
      <c r="BC23" s="80">
        <v>0</v>
      </c>
      <c r="BD23" s="80">
        <v>29.681999999999999</v>
      </c>
      <c r="BE23" s="80">
        <v>0</v>
      </c>
      <c r="BF23" s="80">
        <v>0</v>
      </c>
      <c r="BG23" s="80">
        <v>0</v>
      </c>
      <c r="BH23" s="80">
        <v>0</v>
      </c>
      <c r="BI23" s="80">
        <v>0</v>
      </c>
      <c r="BJ23" s="80">
        <v>0</v>
      </c>
      <c r="BK23" s="80">
        <v>0</v>
      </c>
      <c r="BL23" s="80">
        <v>0</v>
      </c>
      <c r="BM23" s="80">
        <v>18.234999999999999</v>
      </c>
      <c r="BN23" s="80">
        <v>0</v>
      </c>
      <c r="BO23" s="80">
        <v>0</v>
      </c>
      <c r="BP23" s="80">
        <v>0</v>
      </c>
      <c r="BQ23" s="80">
        <v>0</v>
      </c>
      <c r="BR23" s="80">
        <v>0</v>
      </c>
      <c r="BS23" s="80">
        <v>2.9279999999999999</v>
      </c>
      <c r="BT23" s="80">
        <v>0</v>
      </c>
      <c r="BU23" s="80">
        <v>0</v>
      </c>
      <c r="BV23" s="80">
        <v>0</v>
      </c>
      <c r="BW23" s="80">
        <v>0</v>
      </c>
      <c r="BX23" s="80">
        <v>0</v>
      </c>
      <c r="BY23" s="80">
        <v>0</v>
      </c>
      <c r="BZ23" s="80">
        <v>8.7919999999999998</v>
      </c>
      <c r="CA23" s="80">
        <v>0</v>
      </c>
      <c r="CB23" s="80">
        <v>0</v>
      </c>
      <c r="CC23" s="80">
        <v>0</v>
      </c>
      <c r="CD23" s="80">
        <v>0</v>
      </c>
      <c r="CE23" s="80">
        <v>0</v>
      </c>
      <c r="CF23" s="80">
        <v>22.004000000000001</v>
      </c>
      <c r="CG23" s="80">
        <v>0</v>
      </c>
      <c r="CH23" s="80">
        <v>0</v>
      </c>
      <c r="CI23" s="80">
        <v>4.3280000000000003</v>
      </c>
      <c r="CJ23" s="80">
        <v>0</v>
      </c>
      <c r="CK23" s="80">
        <v>23.393000000000001</v>
      </c>
      <c r="CL23" s="80">
        <v>55.723999999999997</v>
      </c>
      <c r="CM23" s="80">
        <v>6.4710000000000001</v>
      </c>
      <c r="CN23" s="80">
        <v>42.871000000000002</v>
      </c>
      <c r="CO23" s="80">
        <v>0</v>
      </c>
      <c r="CP23" s="80">
        <v>0</v>
      </c>
      <c r="CQ23" s="80">
        <v>0</v>
      </c>
      <c r="CR23" s="80">
        <v>0</v>
      </c>
      <c r="CS23" s="80">
        <v>574.92600000000004</v>
      </c>
      <c r="CT23" s="80">
        <v>0</v>
      </c>
      <c r="CU23" s="80">
        <v>0</v>
      </c>
      <c r="CV23" s="80">
        <v>0</v>
      </c>
      <c r="CW23" s="80">
        <v>0</v>
      </c>
      <c r="CX23" s="80">
        <v>0</v>
      </c>
      <c r="CY23" s="80">
        <v>0</v>
      </c>
      <c r="CZ23" s="80">
        <v>0</v>
      </c>
      <c r="DA23" s="80">
        <v>0</v>
      </c>
      <c r="DB23" s="80">
        <v>10.742000000000001</v>
      </c>
      <c r="DC23" s="80">
        <v>2.9580000000000002</v>
      </c>
      <c r="DD23" s="80">
        <v>0</v>
      </c>
      <c r="DE23" s="80">
        <v>0</v>
      </c>
      <c r="DF23" s="80">
        <v>0</v>
      </c>
      <c r="DG23" s="80">
        <v>2644.768</v>
      </c>
      <c r="DH23" s="80">
        <v>0</v>
      </c>
      <c r="DI23" s="80">
        <v>59.231000000000002</v>
      </c>
      <c r="DJ23" s="80">
        <v>0</v>
      </c>
      <c r="DK23" s="80">
        <v>8.4499999999999993</v>
      </c>
      <c r="DL23" s="80">
        <v>0</v>
      </c>
      <c r="DM23" s="80">
        <v>0</v>
      </c>
      <c r="DN23" s="80">
        <v>0</v>
      </c>
      <c r="DO23" s="80">
        <v>0</v>
      </c>
      <c r="DP23" s="80">
        <v>0</v>
      </c>
      <c r="DQ23" s="80">
        <v>0</v>
      </c>
      <c r="DR23" s="80">
        <v>0</v>
      </c>
      <c r="DS23" s="80">
        <v>104.08499999999999</v>
      </c>
      <c r="DT23" s="80">
        <v>27.616</v>
      </c>
      <c r="DU23" s="80">
        <v>9.4109999999999996</v>
      </c>
      <c r="DV23" s="80">
        <v>16.427</v>
      </c>
      <c r="DW23" s="80">
        <v>7.1470000000000002</v>
      </c>
      <c r="DX23" s="80">
        <v>703.00699999999995</v>
      </c>
      <c r="DY23" s="80">
        <v>63.264000000000003</v>
      </c>
      <c r="DZ23" s="80">
        <v>910.54600000000005</v>
      </c>
      <c r="EA23" s="80">
        <v>0</v>
      </c>
      <c r="EB23" s="80">
        <v>136.542</v>
      </c>
      <c r="EC23" s="80">
        <v>167.27799999999999</v>
      </c>
      <c r="ED23" s="80">
        <v>0</v>
      </c>
      <c r="EE23" s="80">
        <v>417.21100000000001</v>
      </c>
      <c r="EF23" s="80">
        <v>154.114</v>
      </c>
      <c r="EG23" s="80">
        <v>661.245</v>
      </c>
      <c r="EH23" s="80">
        <v>55.387999999999998</v>
      </c>
      <c r="EI23" s="80">
        <v>47.24</v>
      </c>
      <c r="EJ23" s="80">
        <v>12.111000000000001</v>
      </c>
      <c r="EK23" s="80">
        <v>53.338000000000001</v>
      </c>
      <c r="EL23" s="80">
        <v>795.00099999999998</v>
      </c>
      <c r="EM23" s="80">
        <v>113.437</v>
      </c>
      <c r="EN23" s="80">
        <v>53.343000000000004</v>
      </c>
      <c r="EO23" s="80">
        <v>407.82299999999998</v>
      </c>
      <c r="EP23" s="80">
        <v>6.6970000000000001</v>
      </c>
      <c r="EQ23" s="80">
        <v>64.061000000000007</v>
      </c>
      <c r="ER23" s="80">
        <v>0</v>
      </c>
      <c r="ES23" s="80">
        <v>0</v>
      </c>
      <c r="ET23" s="80">
        <v>14.222</v>
      </c>
      <c r="EU23" s="80">
        <v>52.302</v>
      </c>
      <c r="EV23" s="80">
        <v>0</v>
      </c>
      <c r="EW23" s="80">
        <v>0</v>
      </c>
      <c r="EX23" s="80">
        <v>0</v>
      </c>
      <c r="EY23" s="80">
        <v>0</v>
      </c>
      <c r="EZ23" s="80">
        <v>0</v>
      </c>
      <c r="FA23" s="80">
        <v>0</v>
      </c>
      <c r="FB23" s="80">
        <v>0</v>
      </c>
      <c r="FC23" s="80">
        <v>0</v>
      </c>
      <c r="FD23" s="80">
        <v>0</v>
      </c>
      <c r="FE23" s="80">
        <v>29.681999999999999</v>
      </c>
      <c r="FF23" s="80">
        <v>0</v>
      </c>
      <c r="FG23" s="80">
        <v>0</v>
      </c>
      <c r="FH23" s="80">
        <v>0</v>
      </c>
      <c r="FI23" s="80">
        <v>0</v>
      </c>
      <c r="FJ23" s="80">
        <v>0</v>
      </c>
      <c r="FK23" s="80">
        <v>0</v>
      </c>
      <c r="FL23" s="80">
        <v>0</v>
      </c>
      <c r="FM23" s="80">
        <v>0</v>
      </c>
      <c r="FN23" s="80">
        <v>18.234999999999999</v>
      </c>
      <c r="FO23" s="80">
        <v>0</v>
      </c>
      <c r="FP23" s="80">
        <v>0</v>
      </c>
      <c r="FQ23" s="80">
        <v>0</v>
      </c>
      <c r="FR23" s="80">
        <v>0</v>
      </c>
      <c r="FS23" s="80">
        <v>0</v>
      </c>
      <c r="FT23" s="80">
        <v>2.9279999999999999</v>
      </c>
      <c r="FU23" s="80">
        <v>0</v>
      </c>
      <c r="FV23" s="80">
        <v>0</v>
      </c>
      <c r="FW23" s="80">
        <v>0</v>
      </c>
      <c r="FX23" s="80">
        <v>0</v>
      </c>
      <c r="FY23" s="80">
        <v>0</v>
      </c>
      <c r="FZ23" s="80">
        <v>0</v>
      </c>
      <c r="GA23" s="80">
        <v>8.7919999999999998</v>
      </c>
      <c r="GB23" s="80">
        <v>0</v>
      </c>
      <c r="GC23" s="80">
        <v>0</v>
      </c>
      <c r="GD23" s="80">
        <v>0</v>
      </c>
      <c r="GE23" s="80">
        <v>0</v>
      </c>
      <c r="GF23" s="80">
        <v>0</v>
      </c>
      <c r="GG23" s="80">
        <v>22.004000000000001</v>
      </c>
      <c r="GH23" s="80">
        <v>0</v>
      </c>
      <c r="GI23" s="80">
        <v>0</v>
      </c>
      <c r="GJ23" s="80">
        <v>4.3280000000000003</v>
      </c>
      <c r="GK23" s="80">
        <v>0</v>
      </c>
      <c r="GL23" s="80">
        <v>23.393000000000001</v>
      </c>
      <c r="GM23" s="80">
        <v>55.723999999999997</v>
      </c>
      <c r="GN23" s="80">
        <v>6.4710000000000001</v>
      </c>
      <c r="GO23" s="80">
        <v>42.871000000000002</v>
      </c>
      <c r="GP23" s="80">
        <v>0</v>
      </c>
      <c r="GQ23" s="80">
        <v>0</v>
      </c>
      <c r="GR23" s="80">
        <v>0</v>
      </c>
      <c r="GS23" s="80">
        <v>0</v>
      </c>
      <c r="GT23" s="80">
        <v>574.92600000000004</v>
      </c>
      <c r="GU23" s="80">
        <v>0</v>
      </c>
      <c r="GV23" s="80">
        <v>0</v>
      </c>
      <c r="GW23" s="80">
        <v>0</v>
      </c>
      <c r="GX23" s="80">
        <v>0</v>
      </c>
      <c r="GY23" s="80">
        <v>0</v>
      </c>
      <c r="GZ23" s="80">
        <v>0</v>
      </c>
      <c r="HA23" s="80">
        <v>0</v>
      </c>
      <c r="HB23" s="80">
        <v>0</v>
      </c>
      <c r="HC23" s="80">
        <v>10.742000000000001</v>
      </c>
      <c r="HD23" s="80">
        <v>2.9580000000000002</v>
      </c>
      <c r="HE23" s="80">
        <v>0</v>
      </c>
      <c r="HF23" s="80">
        <v>2703.9989999999998</v>
      </c>
      <c r="HG23" s="80">
        <v>8.4499999999999993</v>
      </c>
      <c r="HH23" s="80">
        <v>0</v>
      </c>
      <c r="HI23" s="80">
        <v>0</v>
      </c>
      <c r="HJ23" s="80">
        <v>0</v>
      </c>
      <c r="HK23" s="80">
        <v>4922.2709999999997</v>
      </c>
      <c r="HL23" s="80">
        <v>78.283000000000001</v>
      </c>
      <c r="HM23" s="80">
        <v>52.302</v>
      </c>
      <c r="HN23" s="80">
        <v>29.681999999999999</v>
      </c>
      <c r="HO23" s="80">
        <v>18.234999999999999</v>
      </c>
      <c r="HP23" s="80">
        <v>2.9279999999999999</v>
      </c>
      <c r="HQ23" s="80">
        <v>8.7919999999999998</v>
      </c>
      <c r="HR23" s="80">
        <v>0</v>
      </c>
      <c r="HS23" s="80">
        <v>22.004000000000001</v>
      </c>
      <c r="HT23" s="80">
        <v>27.721</v>
      </c>
      <c r="HU23" s="80">
        <v>62.195</v>
      </c>
      <c r="HV23" s="80">
        <v>42.871000000000002</v>
      </c>
      <c r="HW23" s="80">
        <v>0</v>
      </c>
      <c r="HX23" s="80">
        <v>574.92600000000004</v>
      </c>
      <c r="HY23" s="80">
        <v>13.7</v>
      </c>
      <c r="HZ23" s="80">
        <v>0</v>
      </c>
      <c r="IA23" s="80">
        <v>2703.9989999999998</v>
      </c>
      <c r="IB23" s="80">
        <v>8.4499999999999993</v>
      </c>
      <c r="IC23" s="80">
        <v>0</v>
      </c>
      <c r="ID23" s="80">
        <v>0</v>
      </c>
      <c r="IE23" s="80">
        <v>0</v>
      </c>
      <c r="IF23" s="80">
        <v>4922.2709999999997</v>
      </c>
      <c r="IG23" s="80">
        <v>2782.2820000000002</v>
      </c>
      <c r="IH23" s="80">
        <v>52.302</v>
      </c>
      <c r="II23" s="80">
        <v>29.681999999999999</v>
      </c>
      <c r="IJ23" s="80">
        <v>18.234999999999999</v>
      </c>
      <c r="IK23" s="80">
        <v>2.9279999999999999</v>
      </c>
      <c r="IL23" s="80">
        <v>8.7919999999999998</v>
      </c>
      <c r="IM23" s="80">
        <v>0</v>
      </c>
      <c r="IN23" s="80">
        <v>22.004000000000001</v>
      </c>
      <c r="IO23" s="80">
        <v>27.721</v>
      </c>
      <c r="IP23" s="80">
        <v>62.195</v>
      </c>
      <c r="IQ23" s="80">
        <v>42.871000000000002</v>
      </c>
      <c r="IR23" s="80">
        <v>0</v>
      </c>
      <c r="IS23" s="80">
        <v>574.92600000000004</v>
      </c>
      <c r="IT23" s="80">
        <v>13.7</v>
      </c>
      <c r="IU23" s="80">
        <v>0</v>
      </c>
      <c r="IV23" s="81">
        <v>0</v>
      </c>
      <c r="IW23" s="78">
        <v>2</v>
      </c>
      <c r="IX23" s="78">
        <v>0</v>
      </c>
      <c r="IY23" s="78">
        <v>0</v>
      </c>
      <c r="IZ23" s="78">
        <v>0</v>
      </c>
      <c r="JA23" s="78">
        <v>0</v>
      </c>
      <c r="JB23" s="78">
        <v>0</v>
      </c>
      <c r="JC23" s="78">
        <v>0</v>
      </c>
      <c r="JD23" s="78">
        <v>0</v>
      </c>
      <c r="JE23" s="78">
        <v>17</v>
      </c>
      <c r="JF23" s="78">
        <v>1</v>
      </c>
      <c r="JG23" s="78">
        <v>1</v>
      </c>
      <c r="JH23" s="78">
        <v>2</v>
      </c>
      <c r="JI23" s="78">
        <v>1</v>
      </c>
      <c r="JJ23" s="78">
        <v>9</v>
      </c>
      <c r="JK23" s="78">
        <v>2</v>
      </c>
      <c r="JL23" s="78">
        <v>41</v>
      </c>
      <c r="JM23" s="78">
        <v>0</v>
      </c>
      <c r="JN23" s="78">
        <v>17</v>
      </c>
      <c r="JO23" s="78">
        <v>10</v>
      </c>
      <c r="JP23" s="78">
        <v>0</v>
      </c>
      <c r="JQ23" s="78">
        <v>22</v>
      </c>
      <c r="JR23" s="78">
        <v>8</v>
      </c>
      <c r="JS23" s="78">
        <v>11</v>
      </c>
      <c r="JT23" s="78">
        <v>7</v>
      </c>
      <c r="JU23" s="78">
        <v>7</v>
      </c>
      <c r="JV23" s="78">
        <v>3</v>
      </c>
      <c r="JW23" s="78">
        <v>6</v>
      </c>
      <c r="JX23" s="78">
        <v>25</v>
      </c>
      <c r="JY23" s="78">
        <v>6</v>
      </c>
      <c r="JZ23" s="78">
        <v>7</v>
      </c>
      <c r="KA23" s="78">
        <v>28</v>
      </c>
      <c r="KB23" s="78">
        <v>2</v>
      </c>
      <c r="KC23" s="78">
        <v>9</v>
      </c>
      <c r="KD23" s="78">
        <v>1</v>
      </c>
      <c r="KE23" s="78">
        <v>0</v>
      </c>
      <c r="KF23" s="78">
        <v>3</v>
      </c>
      <c r="KG23" s="78">
        <v>5</v>
      </c>
      <c r="KH23" s="78">
        <v>0</v>
      </c>
      <c r="KI23" s="78">
        <v>0</v>
      </c>
      <c r="KJ23" s="78">
        <v>0</v>
      </c>
      <c r="KK23" s="78">
        <v>0</v>
      </c>
      <c r="KL23" s="78">
        <v>0</v>
      </c>
      <c r="KM23" s="78">
        <v>0</v>
      </c>
      <c r="KN23" s="78">
        <v>0</v>
      </c>
      <c r="KO23" s="78">
        <v>0</v>
      </c>
      <c r="KP23" s="78">
        <v>0</v>
      </c>
      <c r="KQ23" s="78">
        <v>1</v>
      </c>
      <c r="KR23" s="78">
        <v>0</v>
      </c>
      <c r="KS23" s="78">
        <v>0</v>
      </c>
      <c r="KT23" s="78">
        <v>0</v>
      </c>
      <c r="KU23" s="78">
        <v>0</v>
      </c>
      <c r="KV23" s="78">
        <v>0</v>
      </c>
      <c r="KW23" s="78">
        <v>0</v>
      </c>
      <c r="KX23" s="78">
        <v>0</v>
      </c>
      <c r="KY23" s="78">
        <v>0</v>
      </c>
      <c r="KZ23" s="78">
        <v>5</v>
      </c>
      <c r="LA23" s="78">
        <v>0</v>
      </c>
      <c r="LB23" s="78">
        <v>0</v>
      </c>
      <c r="LC23" s="78">
        <v>0</v>
      </c>
      <c r="LD23" s="78">
        <v>0</v>
      </c>
      <c r="LE23" s="78">
        <v>0</v>
      </c>
      <c r="LF23" s="78">
        <v>1</v>
      </c>
      <c r="LG23" s="78">
        <v>0</v>
      </c>
      <c r="LH23" s="78">
        <v>0</v>
      </c>
      <c r="LI23" s="78">
        <v>0</v>
      </c>
      <c r="LJ23" s="78">
        <v>0</v>
      </c>
      <c r="LK23" s="78">
        <v>0</v>
      </c>
      <c r="LL23" s="78">
        <v>0</v>
      </c>
      <c r="LM23" s="78">
        <v>2</v>
      </c>
      <c r="LN23" s="78">
        <v>0</v>
      </c>
      <c r="LO23" s="78">
        <v>0</v>
      </c>
      <c r="LP23" s="78">
        <v>0</v>
      </c>
      <c r="LQ23" s="78">
        <v>0</v>
      </c>
      <c r="LR23" s="78">
        <v>0</v>
      </c>
      <c r="LS23" s="78">
        <v>6</v>
      </c>
      <c r="LT23" s="78">
        <v>0</v>
      </c>
      <c r="LU23" s="78">
        <v>0</v>
      </c>
      <c r="LV23" s="78">
        <v>1</v>
      </c>
      <c r="LW23" s="78">
        <v>0</v>
      </c>
      <c r="LX23" s="78">
        <v>3</v>
      </c>
      <c r="LY23" s="78">
        <v>5</v>
      </c>
      <c r="LZ23" s="78">
        <v>2</v>
      </c>
      <c r="MA23" s="78">
        <v>8</v>
      </c>
      <c r="MB23" s="78">
        <v>0</v>
      </c>
      <c r="MC23" s="78">
        <v>0</v>
      </c>
      <c r="MD23" s="78">
        <v>0</v>
      </c>
      <c r="ME23" s="78">
        <v>0</v>
      </c>
      <c r="MF23" s="78">
        <v>20</v>
      </c>
      <c r="MG23" s="78">
        <v>0</v>
      </c>
      <c r="MH23" s="78">
        <v>0</v>
      </c>
      <c r="MI23" s="78">
        <v>0</v>
      </c>
      <c r="MJ23" s="78">
        <v>0</v>
      </c>
      <c r="MK23" s="78">
        <v>0</v>
      </c>
      <c r="ML23" s="78">
        <v>0</v>
      </c>
      <c r="MM23" s="78">
        <v>0</v>
      </c>
      <c r="MN23" s="78">
        <v>0</v>
      </c>
      <c r="MO23" s="78">
        <v>3</v>
      </c>
      <c r="MP23" s="78">
        <v>1</v>
      </c>
      <c r="MQ23" s="78">
        <v>0</v>
      </c>
      <c r="MR23" s="78">
        <v>0</v>
      </c>
      <c r="MS23" s="78">
        <v>0</v>
      </c>
      <c r="MT23" s="78">
        <v>8</v>
      </c>
      <c r="MU23" s="78">
        <v>0</v>
      </c>
      <c r="MV23" s="78">
        <v>1</v>
      </c>
      <c r="MW23" s="78">
        <v>0</v>
      </c>
      <c r="MX23" s="78">
        <v>2</v>
      </c>
      <c r="MY23" s="78">
        <v>0</v>
      </c>
      <c r="MZ23" s="78">
        <v>0</v>
      </c>
      <c r="NA23" s="78">
        <v>0</v>
      </c>
      <c r="NB23" s="78">
        <v>0</v>
      </c>
      <c r="NC23" s="78">
        <v>0</v>
      </c>
      <c r="ND23" s="78">
        <v>0</v>
      </c>
      <c r="NE23" s="78">
        <v>0</v>
      </c>
      <c r="NF23" s="78">
        <v>17</v>
      </c>
      <c r="NG23" s="78">
        <v>1</v>
      </c>
      <c r="NH23" s="78">
        <v>1</v>
      </c>
      <c r="NI23" s="78">
        <v>2</v>
      </c>
      <c r="NJ23" s="78">
        <v>1</v>
      </c>
      <c r="NK23" s="78">
        <v>9</v>
      </c>
      <c r="NL23" s="78">
        <v>2</v>
      </c>
      <c r="NM23" s="78">
        <v>41</v>
      </c>
      <c r="NN23" s="78">
        <v>0</v>
      </c>
      <c r="NO23" s="78">
        <v>17</v>
      </c>
      <c r="NP23" s="78">
        <v>10</v>
      </c>
      <c r="NQ23" s="78">
        <v>0</v>
      </c>
      <c r="NR23" s="78">
        <v>22</v>
      </c>
      <c r="NS23" s="78">
        <v>8</v>
      </c>
      <c r="NT23" s="78">
        <v>11</v>
      </c>
      <c r="NU23" s="78">
        <v>7</v>
      </c>
      <c r="NV23" s="78">
        <v>7</v>
      </c>
      <c r="NW23" s="78">
        <v>3</v>
      </c>
      <c r="NX23" s="78">
        <v>6</v>
      </c>
      <c r="NY23" s="78">
        <v>25</v>
      </c>
      <c r="NZ23" s="78">
        <v>6</v>
      </c>
      <c r="OA23" s="78">
        <v>7</v>
      </c>
      <c r="OB23" s="78">
        <v>28</v>
      </c>
      <c r="OC23" s="78">
        <v>2</v>
      </c>
      <c r="OD23" s="78">
        <v>1</v>
      </c>
      <c r="OE23" s="78">
        <v>0</v>
      </c>
      <c r="OF23" s="78">
        <v>0</v>
      </c>
      <c r="OG23" s="78">
        <v>3</v>
      </c>
      <c r="OH23" s="78">
        <v>5</v>
      </c>
      <c r="OI23" s="78">
        <v>0</v>
      </c>
      <c r="OJ23" s="78">
        <v>0</v>
      </c>
      <c r="OK23" s="78">
        <v>0</v>
      </c>
      <c r="OL23" s="78">
        <v>0</v>
      </c>
      <c r="OM23" s="78">
        <v>0</v>
      </c>
      <c r="ON23" s="78">
        <v>0</v>
      </c>
      <c r="OO23" s="78">
        <v>0</v>
      </c>
      <c r="OP23" s="78">
        <v>0</v>
      </c>
      <c r="OQ23" s="78">
        <v>0</v>
      </c>
      <c r="OR23" s="78">
        <v>1</v>
      </c>
      <c r="OS23" s="78">
        <v>0</v>
      </c>
      <c r="OT23" s="78">
        <v>0</v>
      </c>
      <c r="OU23" s="78">
        <v>0</v>
      </c>
      <c r="OV23" s="78">
        <v>0</v>
      </c>
      <c r="OW23" s="78">
        <v>0</v>
      </c>
      <c r="OX23" s="78">
        <v>0</v>
      </c>
      <c r="OY23" s="78">
        <v>0</v>
      </c>
      <c r="OZ23" s="78">
        <v>0</v>
      </c>
      <c r="PA23" s="78">
        <v>5</v>
      </c>
      <c r="PB23" s="78">
        <v>0</v>
      </c>
      <c r="PC23" s="78">
        <v>0</v>
      </c>
      <c r="PD23" s="78">
        <v>0</v>
      </c>
      <c r="PE23" s="78">
        <v>0</v>
      </c>
      <c r="PF23" s="78">
        <v>0</v>
      </c>
      <c r="PG23" s="78">
        <v>1</v>
      </c>
      <c r="PH23" s="78">
        <v>0</v>
      </c>
      <c r="PI23" s="78">
        <v>0</v>
      </c>
      <c r="PJ23" s="78">
        <v>0</v>
      </c>
      <c r="PK23" s="78">
        <v>0</v>
      </c>
      <c r="PL23" s="78">
        <v>0</v>
      </c>
      <c r="PM23" s="78">
        <v>0</v>
      </c>
      <c r="PN23" s="78">
        <v>2</v>
      </c>
      <c r="PO23" s="78">
        <v>0</v>
      </c>
      <c r="PP23" s="78">
        <v>0</v>
      </c>
      <c r="PQ23" s="78">
        <v>0</v>
      </c>
      <c r="PR23" s="78">
        <v>0</v>
      </c>
      <c r="PS23" s="78">
        <v>0</v>
      </c>
      <c r="PT23" s="78">
        <v>6</v>
      </c>
      <c r="PU23" s="78">
        <v>0</v>
      </c>
      <c r="PV23" s="78">
        <v>0</v>
      </c>
      <c r="PW23" s="78">
        <v>1</v>
      </c>
      <c r="PX23" s="78">
        <v>0</v>
      </c>
      <c r="PY23" s="78">
        <v>3</v>
      </c>
      <c r="PZ23" s="78">
        <v>5</v>
      </c>
      <c r="QA23" s="78">
        <v>2</v>
      </c>
      <c r="QB23" s="78">
        <v>8</v>
      </c>
      <c r="QC23" s="78">
        <v>0</v>
      </c>
      <c r="QD23" s="78">
        <v>0</v>
      </c>
      <c r="QE23" s="78">
        <v>0</v>
      </c>
      <c r="QF23" s="78">
        <v>0</v>
      </c>
      <c r="QG23" s="78">
        <v>20</v>
      </c>
      <c r="QH23" s="78">
        <v>0</v>
      </c>
      <c r="QI23" s="78">
        <v>0</v>
      </c>
      <c r="QJ23" s="78">
        <v>0</v>
      </c>
      <c r="QK23" s="78">
        <v>0</v>
      </c>
      <c r="QL23" s="78">
        <v>0</v>
      </c>
      <c r="QM23" s="78">
        <v>0</v>
      </c>
      <c r="QN23" s="78">
        <v>0</v>
      </c>
      <c r="QO23" s="78">
        <v>0</v>
      </c>
      <c r="QP23" s="78">
        <v>3</v>
      </c>
      <c r="QQ23" s="78">
        <v>1</v>
      </c>
      <c r="QR23" s="78">
        <v>0</v>
      </c>
      <c r="QS23" s="78">
        <v>9</v>
      </c>
      <c r="QT23" s="78">
        <v>2</v>
      </c>
      <c r="QU23" s="78">
        <v>0</v>
      </c>
      <c r="QV23" s="78">
        <v>0</v>
      </c>
      <c r="QW23" s="78">
        <v>0</v>
      </c>
      <c r="QX23" s="78">
        <v>233</v>
      </c>
      <c r="QY23" s="78">
        <v>4</v>
      </c>
      <c r="QZ23" s="78">
        <v>5</v>
      </c>
      <c r="RA23" s="78">
        <v>1</v>
      </c>
      <c r="RB23" s="78">
        <v>5</v>
      </c>
      <c r="RC23" s="78">
        <v>1</v>
      </c>
      <c r="RD23" s="78">
        <v>2</v>
      </c>
      <c r="RE23" s="78">
        <v>0</v>
      </c>
      <c r="RF23" s="78">
        <v>6</v>
      </c>
      <c r="RG23" s="78">
        <v>4</v>
      </c>
      <c r="RH23" s="78">
        <v>7</v>
      </c>
      <c r="RI23" s="78">
        <v>8</v>
      </c>
      <c r="RJ23" s="78">
        <v>0</v>
      </c>
      <c r="RK23" s="78">
        <v>20</v>
      </c>
      <c r="RL23" s="78">
        <v>4</v>
      </c>
      <c r="RM23" s="78">
        <v>0</v>
      </c>
      <c r="RN23" s="78">
        <v>9</v>
      </c>
      <c r="RO23" s="78">
        <v>2</v>
      </c>
      <c r="RP23" s="78">
        <v>0</v>
      </c>
      <c r="RQ23" s="78">
        <v>0</v>
      </c>
      <c r="RR23" s="78">
        <v>0</v>
      </c>
      <c r="RS23" s="78">
        <v>233</v>
      </c>
      <c r="RT23" s="78">
        <v>13</v>
      </c>
      <c r="RU23" s="78">
        <v>5</v>
      </c>
      <c r="RV23" s="78">
        <v>1</v>
      </c>
      <c r="RW23" s="78">
        <v>5</v>
      </c>
      <c r="RX23" s="78">
        <v>1</v>
      </c>
      <c r="RY23" s="78">
        <v>2</v>
      </c>
      <c r="RZ23" s="78">
        <v>0</v>
      </c>
      <c r="SA23" s="78">
        <v>6</v>
      </c>
      <c r="SB23" s="78">
        <v>4</v>
      </c>
      <c r="SC23" s="78">
        <v>7</v>
      </c>
      <c r="SD23" s="78">
        <v>8</v>
      </c>
      <c r="SE23" s="78">
        <v>0</v>
      </c>
      <c r="SF23" s="78">
        <v>20</v>
      </c>
      <c r="SG23" s="78">
        <v>4</v>
      </c>
      <c r="SH23" s="78">
        <v>0</v>
      </c>
    </row>
    <row r="24" spans="1:502">
      <c r="A24" s="17" t="s">
        <v>1761</v>
      </c>
      <c r="B24" s="77">
        <v>16</v>
      </c>
      <c r="C24" s="77">
        <v>16</v>
      </c>
      <c r="D24" s="77">
        <v>1</v>
      </c>
      <c r="E24" s="77">
        <v>2019</v>
      </c>
      <c r="F24" s="77" t="s">
        <v>159</v>
      </c>
      <c r="G24" s="1017" t="s">
        <v>1569</v>
      </c>
      <c r="H24" s="77" t="s">
        <v>1570</v>
      </c>
      <c r="I24" s="1018"/>
      <c r="J24" s="80">
        <v>6.3579999999999997</v>
      </c>
      <c r="K24" s="80">
        <v>0</v>
      </c>
      <c r="L24" s="80">
        <v>0</v>
      </c>
      <c r="M24" s="80">
        <v>0</v>
      </c>
      <c r="N24" s="80">
        <v>30.2</v>
      </c>
      <c r="O24" s="80">
        <v>0</v>
      </c>
      <c r="P24" s="80">
        <v>0</v>
      </c>
      <c r="Q24" s="80">
        <v>0</v>
      </c>
      <c r="R24" s="80">
        <v>99.012</v>
      </c>
      <c r="S24" s="80">
        <v>27.306000000000001</v>
      </c>
      <c r="T24" s="80">
        <v>8.7309999999999999</v>
      </c>
      <c r="U24" s="80">
        <v>15.692</v>
      </c>
      <c r="V24" s="80">
        <v>7.806</v>
      </c>
      <c r="W24" s="80">
        <v>714.49</v>
      </c>
      <c r="X24" s="80">
        <v>62.252000000000002</v>
      </c>
      <c r="Y24" s="80">
        <v>898.28099999999995</v>
      </c>
      <c r="Z24" s="80">
        <v>0</v>
      </c>
      <c r="AA24" s="80">
        <v>129.26400000000001</v>
      </c>
      <c r="AB24" s="80">
        <v>171.38399999999999</v>
      </c>
      <c r="AC24" s="80">
        <v>0</v>
      </c>
      <c r="AD24" s="80">
        <v>398.39600000000002</v>
      </c>
      <c r="AE24" s="80">
        <v>148.851</v>
      </c>
      <c r="AF24" s="80">
        <v>638.21699999999998</v>
      </c>
      <c r="AG24" s="80">
        <v>54.048000000000002</v>
      </c>
      <c r="AH24" s="80">
        <v>45.491999999999997</v>
      </c>
      <c r="AI24" s="80">
        <v>11.942</v>
      </c>
      <c r="AJ24" s="80">
        <v>40.387</v>
      </c>
      <c r="AK24" s="80">
        <v>755.99800000000005</v>
      </c>
      <c r="AL24" s="80">
        <v>98.265000000000001</v>
      </c>
      <c r="AM24" s="80">
        <v>43.008000000000003</v>
      </c>
      <c r="AN24" s="80">
        <v>400.03399999999999</v>
      </c>
      <c r="AO24" s="80">
        <v>6.7110000000000003</v>
      </c>
      <c r="AP24" s="80">
        <v>2732.0140000000001</v>
      </c>
      <c r="AQ24" s="80">
        <v>23.355</v>
      </c>
      <c r="AR24" s="80">
        <v>0</v>
      </c>
      <c r="AS24" s="80">
        <v>17.247</v>
      </c>
      <c r="AT24" s="80">
        <v>55.670999999999999</v>
      </c>
      <c r="AU24" s="80">
        <v>0</v>
      </c>
      <c r="AV24" s="80">
        <v>0</v>
      </c>
      <c r="AW24" s="80">
        <v>0</v>
      </c>
      <c r="AX24" s="80">
        <v>0</v>
      </c>
      <c r="AY24" s="80">
        <v>0</v>
      </c>
      <c r="AZ24" s="80">
        <v>0</v>
      </c>
      <c r="BA24" s="80">
        <v>0</v>
      </c>
      <c r="BB24" s="80">
        <v>0</v>
      </c>
      <c r="BC24" s="80">
        <v>0</v>
      </c>
      <c r="BD24" s="80">
        <v>22.478999999999999</v>
      </c>
      <c r="BE24" s="80">
        <v>0</v>
      </c>
      <c r="BF24" s="80">
        <v>0</v>
      </c>
      <c r="BG24" s="80">
        <v>0</v>
      </c>
      <c r="BH24" s="80">
        <v>0</v>
      </c>
      <c r="BI24" s="80">
        <v>0</v>
      </c>
      <c r="BJ24" s="80">
        <v>0</v>
      </c>
      <c r="BK24" s="80">
        <v>0</v>
      </c>
      <c r="BL24" s="80">
        <v>0</v>
      </c>
      <c r="BM24" s="80">
        <v>14.834</v>
      </c>
      <c r="BN24" s="80">
        <v>0</v>
      </c>
      <c r="BO24" s="80">
        <v>0</v>
      </c>
      <c r="BP24" s="80">
        <v>0</v>
      </c>
      <c r="BQ24" s="80">
        <v>0</v>
      </c>
      <c r="BR24" s="80">
        <v>0</v>
      </c>
      <c r="BS24" s="80">
        <v>2.8730000000000002</v>
      </c>
      <c r="BT24" s="80">
        <v>0</v>
      </c>
      <c r="BU24" s="80">
        <v>0</v>
      </c>
      <c r="BV24" s="80">
        <v>0</v>
      </c>
      <c r="BW24" s="80">
        <v>0</v>
      </c>
      <c r="BX24" s="80">
        <v>0</v>
      </c>
      <c r="BY24" s="80">
        <v>0</v>
      </c>
      <c r="BZ24" s="80">
        <v>7.9870000000000001</v>
      </c>
      <c r="CA24" s="80">
        <v>0</v>
      </c>
      <c r="CB24" s="80">
        <v>0</v>
      </c>
      <c r="CC24" s="80">
        <v>0</v>
      </c>
      <c r="CD24" s="80">
        <v>0</v>
      </c>
      <c r="CE24" s="80">
        <v>0</v>
      </c>
      <c r="CF24" s="80">
        <v>16.46</v>
      </c>
      <c r="CG24" s="80">
        <v>0</v>
      </c>
      <c r="CH24" s="80">
        <v>0</v>
      </c>
      <c r="CI24" s="80">
        <v>4.4950000000000001</v>
      </c>
      <c r="CJ24" s="80">
        <v>0</v>
      </c>
      <c r="CK24" s="80">
        <v>21.402000000000001</v>
      </c>
      <c r="CL24" s="80">
        <v>53.145000000000003</v>
      </c>
      <c r="CM24" s="80">
        <v>5.8</v>
      </c>
      <c r="CN24" s="80">
        <v>44.250999999999998</v>
      </c>
      <c r="CO24" s="80">
        <v>0</v>
      </c>
      <c r="CP24" s="80">
        <v>0</v>
      </c>
      <c r="CQ24" s="80">
        <v>0</v>
      </c>
      <c r="CR24" s="80">
        <v>0</v>
      </c>
      <c r="CS24" s="80">
        <v>320.50599999999997</v>
      </c>
      <c r="CT24" s="80">
        <v>0</v>
      </c>
      <c r="CU24" s="80">
        <v>0</v>
      </c>
      <c r="CV24" s="80">
        <v>0</v>
      </c>
      <c r="CW24" s="80">
        <v>0</v>
      </c>
      <c r="CX24" s="80">
        <v>0</v>
      </c>
      <c r="CY24" s="80">
        <v>0</v>
      </c>
      <c r="CZ24" s="80">
        <v>0</v>
      </c>
      <c r="DA24" s="80">
        <v>0</v>
      </c>
      <c r="DB24" s="80">
        <v>11.879</v>
      </c>
      <c r="DC24" s="80">
        <v>143.64599999999999</v>
      </c>
      <c r="DD24" s="80">
        <v>0</v>
      </c>
      <c r="DE24" s="80">
        <v>0</v>
      </c>
      <c r="DF24" s="80">
        <v>0</v>
      </c>
      <c r="DG24" s="80">
        <v>2563.9169999999999</v>
      </c>
      <c r="DH24" s="80">
        <v>0</v>
      </c>
      <c r="DI24" s="80">
        <v>23.355</v>
      </c>
      <c r="DJ24" s="80">
        <v>0</v>
      </c>
      <c r="DK24" s="80">
        <v>6.3579999999999997</v>
      </c>
      <c r="DL24" s="80">
        <v>0</v>
      </c>
      <c r="DM24" s="80">
        <v>0</v>
      </c>
      <c r="DN24" s="80">
        <v>0</v>
      </c>
      <c r="DO24" s="80">
        <v>30.2</v>
      </c>
      <c r="DP24" s="80">
        <v>0</v>
      </c>
      <c r="DQ24" s="80">
        <v>0</v>
      </c>
      <c r="DR24" s="80">
        <v>0</v>
      </c>
      <c r="DS24" s="80">
        <v>99.012</v>
      </c>
      <c r="DT24" s="80">
        <v>27.306000000000001</v>
      </c>
      <c r="DU24" s="80">
        <v>8.7309999999999999</v>
      </c>
      <c r="DV24" s="80">
        <v>15.692</v>
      </c>
      <c r="DW24" s="80">
        <v>7.806</v>
      </c>
      <c r="DX24" s="80">
        <v>714.49</v>
      </c>
      <c r="DY24" s="80">
        <v>62.252000000000002</v>
      </c>
      <c r="DZ24" s="80">
        <v>898.28099999999995</v>
      </c>
      <c r="EA24" s="80">
        <v>0</v>
      </c>
      <c r="EB24" s="80">
        <v>129.26400000000001</v>
      </c>
      <c r="EC24" s="80">
        <v>171.38399999999999</v>
      </c>
      <c r="ED24" s="80">
        <v>0</v>
      </c>
      <c r="EE24" s="80">
        <v>398.39600000000002</v>
      </c>
      <c r="EF24" s="80">
        <v>148.851</v>
      </c>
      <c r="EG24" s="80">
        <v>638.21699999999998</v>
      </c>
      <c r="EH24" s="80">
        <v>54.048000000000002</v>
      </c>
      <c r="EI24" s="80">
        <v>45.491999999999997</v>
      </c>
      <c r="EJ24" s="80">
        <v>11.942</v>
      </c>
      <c r="EK24" s="80">
        <v>40.387</v>
      </c>
      <c r="EL24" s="80">
        <v>755.99800000000005</v>
      </c>
      <c r="EM24" s="80">
        <v>98.265000000000001</v>
      </c>
      <c r="EN24" s="80">
        <v>43.008000000000003</v>
      </c>
      <c r="EO24" s="80">
        <v>400.03399999999999</v>
      </c>
      <c r="EP24" s="80">
        <v>6.7110000000000003</v>
      </c>
      <c r="EQ24" s="80">
        <v>168.09700000000001</v>
      </c>
      <c r="ER24" s="80">
        <v>0</v>
      </c>
      <c r="ES24" s="80">
        <v>0</v>
      </c>
      <c r="ET24" s="80">
        <v>17.247</v>
      </c>
      <c r="EU24" s="80">
        <v>55.670999999999999</v>
      </c>
      <c r="EV24" s="80">
        <v>0</v>
      </c>
      <c r="EW24" s="80">
        <v>0</v>
      </c>
      <c r="EX24" s="80">
        <v>0</v>
      </c>
      <c r="EY24" s="80">
        <v>0</v>
      </c>
      <c r="EZ24" s="80">
        <v>0</v>
      </c>
      <c r="FA24" s="80">
        <v>0</v>
      </c>
      <c r="FB24" s="80">
        <v>0</v>
      </c>
      <c r="FC24" s="80">
        <v>0</v>
      </c>
      <c r="FD24" s="80">
        <v>0</v>
      </c>
      <c r="FE24" s="80">
        <v>22.478999999999999</v>
      </c>
      <c r="FF24" s="80">
        <v>0</v>
      </c>
      <c r="FG24" s="80">
        <v>0</v>
      </c>
      <c r="FH24" s="80">
        <v>0</v>
      </c>
      <c r="FI24" s="80">
        <v>0</v>
      </c>
      <c r="FJ24" s="80">
        <v>0</v>
      </c>
      <c r="FK24" s="80">
        <v>0</v>
      </c>
      <c r="FL24" s="80">
        <v>0</v>
      </c>
      <c r="FM24" s="80">
        <v>0</v>
      </c>
      <c r="FN24" s="80">
        <v>14.834</v>
      </c>
      <c r="FO24" s="80">
        <v>0</v>
      </c>
      <c r="FP24" s="80">
        <v>0</v>
      </c>
      <c r="FQ24" s="80">
        <v>0</v>
      </c>
      <c r="FR24" s="80">
        <v>0</v>
      </c>
      <c r="FS24" s="80">
        <v>0</v>
      </c>
      <c r="FT24" s="80">
        <v>2.8730000000000002</v>
      </c>
      <c r="FU24" s="80">
        <v>0</v>
      </c>
      <c r="FV24" s="80">
        <v>0</v>
      </c>
      <c r="FW24" s="80">
        <v>0</v>
      </c>
      <c r="FX24" s="80">
        <v>0</v>
      </c>
      <c r="FY24" s="80">
        <v>0</v>
      </c>
      <c r="FZ24" s="80">
        <v>0</v>
      </c>
      <c r="GA24" s="80">
        <v>7.9870000000000001</v>
      </c>
      <c r="GB24" s="80">
        <v>0</v>
      </c>
      <c r="GC24" s="80">
        <v>0</v>
      </c>
      <c r="GD24" s="80">
        <v>0</v>
      </c>
      <c r="GE24" s="80">
        <v>0</v>
      </c>
      <c r="GF24" s="80">
        <v>0</v>
      </c>
      <c r="GG24" s="80">
        <v>16.46</v>
      </c>
      <c r="GH24" s="80">
        <v>0</v>
      </c>
      <c r="GI24" s="80">
        <v>0</v>
      </c>
      <c r="GJ24" s="80">
        <v>4.4950000000000001</v>
      </c>
      <c r="GK24" s="80">
        <v>0</v>
      </c>
      <c r="GL24" s="80">
        <v>21.402000000000001</v>
      </c>
      <c r="GM24" s="80">
        <v>53.145000000000003</v>
      </c>
      <c r="GN24" s="80">
        <v>5.8</v>
      </c>
      <c r="GO24" s="80">
        <v>44.250999999999998</v>
      </c>
      <c r="GP24" s="80">
        <v>0</v>
      </c>
      <c r="GQ24" s="80">
        <v>0</v>
      </c>
      <c r="GR24" s="80">
        <v>0</v>
      </c>
      <c r="GS24" s="80">
        <v>0</v>
      </c>
      <c r="GT24" s="80">
        <v>320.50599999999997</v>
      </c>
      <c r="GU24" s="80">
        <v>0</v>
      </c>
      <c r="GV24" s="80">
        <v>0</v>
      </c>
      <c r="GW24" s="80">
        <v>0</v>
      </c>
      <c r="GX24" s="80">
        <v>0</v>
      </c>
      <c r="GY24" s="80">
        <v>0</v>
      </c>
      <c r="GZ24" s="80">
        <v>0</v>
      </c>
      <c r="HA24" s="80">
        <v>0</v>
      </c>
      <c r="HB24" s="80">
        <v>0</v>
      </c>
      <c r="HC24" s="80">
        <v>11.879</v>
      </c>
      <c r="HD24" s="80">
        <v>143.64599999999999</v>
      </c>
      <c r="HE24" s="80">
        <v>0</v>
      </c>
      <c r="HF24" s="80">
        <v>2587.2719999999999</v>
      </c>
      <c r="HG24" s="80">
        <v>6.3579999999999997</v>
      </c>
      <c r="HH24" s="80">
        <v>0</v>
      </c>
      <c r="HI24" s="80">
        <v>30.2</v>
      </c>
      <c r="HJ24" s="80">
        <v>0</v>
      </c>
      <c r="HK24" s="80">
        <v>4775.567</v>
      </c>
      <c r="HL24" s="80">
        <v>185.34399999999999</v>
      </c>
      <c r="HM24" s="80">
        <v>55.670999999999999</v>
      </c>
      <c r="HN24" s="80">
        <v>22.478999999999999</v>
      </c>
      <c r="HO24" s="80">
        <v>14.834</v>
      </c>
      <c r="HP24" s="80">
        <v>2.8730000000000002</v>
      </c>
      <c r="HQ24" s="80">
        <v>7.9870000000000001</v>
      </c>
      <c r="HR24" s="80">
        <v>0</v>
      </c>
      <c r="HS24" s="80">
        <v>16.46</v>
      </c>
      <c r="HT24" s="80">
        <v>25.896999999999998</v>
      </c>
      <c r="HU24" s="80">
        <v>58.945</v>
      </c>
      <c r="HV24" s="80">
        <v>44.250999999999998</v>
      </c>
      <c r="HW24" s="80">
        <v>0</v>
      </c>
      <c r="HX24" s="80">
        <v>320.50599999999997</v>
      </c>
      <c r="HY24" s="80">
        <v>155.52500000000001</v>
      </c>
      <c r="HZ24" s="80">
        <v>0</v>
      </c>
      <c r="IA24" s="80">
        <v>2587.2719999999999</v>
      </c>
      <c r="IB24" s="80">
        <v>6.3579999999999997</v>
      </c>
      <c r="IC24" s="80">
        <v>0</v>
      </c>
      <c r="ID24" s="80">
        <v>30.2</v>
      </c>
      <c r="IE24" s="80">
        <v>0</v>
      </c>
      <c r="IF24" s="80">
        <v>4775.567</v>
      </c>
      <c r="IG24" s="80">
        <v>2772.616</v>
      </c>
      <c r="IH24" s="80">
        <v>55.670999999999999</v>
      </c>
      <c r="II24" s="80">
        <v>22.478999999999999</v>
      </c>
      <c r="IJ24" s="80">
        <v>14.834</v>
      </c>
      <c r="IK24" s="80">
        <v>2.8730000000000002</v>
      </c>
      <c r="IL24" s="80">
        <v>7.9870000000000001</v>
      </c>
      <c r="IM24" s="80">
        <v>0</v>
      </c>
      <c r="IN24" s="80">
        <v>16.46</v>
      </c>
      <c r="IO24" s="80">
        <v>25.896999999999998</v>
      </c>
      <c r="IP24" s="80">
        <v>58.945</v>
      </c>
      <c r="IQ24" s="80">
        <v>44.250999999999998</v>
      </c>
      <c r="IR24" s="80">
        <v>0</v>
      </c>
      <c r="IS24" s="80">
        <v>320.50599999999997</v>
      </c>
      <c r="IT24" s="80">
        <v>155.52500000000001</v>
      </c>
      <c r="IU24" s="80">
        <v>0</v>
      </c>
      <c r="IV24" s="81">
        <v>0</v>
      </c>
      <c r="IW24" s="78">
        <v>2</v>
      </c>
      <c r="IX24" s="78">
        <v>0</v>
      </c>
      <c r="IY24" s="78">
        <v>0</v>
      </c>
      <c r="IZ24" s="78">
        <v>0</v>
      </c>
      <c r="JA24" s="78">
        <v>1</v>
      </c>
      <c r="JB24" s="78">
        <v>0</v>
      </c>
      <c r="JC24" s="78">
        <v>0</v>
      </c>
      <c r="JD24" s="78">
        <v>0</v>
      </c>
      <c r="JE24" s="78">
        <v>16</v>
      </c>
      <c r="JF24" s="78">
        <v>1</v>
      </c>
      <c r="JG24" s="78">
        <v>1</v>
      </c>
      <c r="JH24" s="78">
        <v>2</v>
      </c>
      <c r="JI24" s="78">
        <v>1</v>
      </c>
      <c r="JJ24" s="78">
        <v>9</v>
      </c>
      <c r="JK24" s="78">
        <v>2</v>
      </c>
      <c r="JL24" s="78">
        <v>41</v>
      </c>
      <c r="JM24" s="78">
        <v>0</v>
      </c>
      <c r="JN24" s="78">
        <v>17</v>
      </c>
      <c r="JO24" s="78">
        <v>11</v>
      </c>
      <c r="JP24" s="78">
        <v>0</v>
      </c>
      <c r="JQ24" s="78">
        <v>20</v>
      </c>
      <c r="JR24" s="78">
        <v>8</v>
      </c>
      <c r="JS24" s="78">
        <v>11</v>
      </c>
      <c r="JT24" s="78">
        <v>7</v>
      </c>
      <c r="JU24" s="78">
        <v>7</v>
      </c>
      <c r="JV24" s="78">
        <v>3</v>
      </c>
      <c r="JW24" s="78">
        <v>4</v>
      </c>
      <c r="JX24" s="78">
        <v>25</v>
      </c>
      <c r="JY24" s="78">
        <v>6</v>
      </c>
      <c r="JZ24" s="78">
        <v>6</v>
      </c>
      <c r="KA24" s="78">
        <v>29</v>
      </c>
      <c r="KB24" s="78">
        <v>2</v>
      </c>
      <c r="KC24" s="78">
        <v>10</v>
      </c>
      <c r="KD24" s="78">
        <v>1</v>
      </c>
      <c r="KE24" s="78">
        <v>0</v>
      </c>
      <c r="KF24" s="78">
        <v>4</v>
      </c>
      <c r="KG24" s="78">
        <v>4</v>
      </c>
      <c r="KH24" s="78">
        <v>0</v>
      </c>
      <c r="KI24" s="78">
        <v>0</v>
      </c>
      <c r="KJ24" s="78">
        <v>0</v>
      </c>
      <c r="KK24" s="78">
        <v>0</v>
      </c>
      <c r="KL24" s="78">
        <v>0</v>
      </c>
      <c r="KM24" s="78">
        <v>0</v>
      </c>
      <c r="KN24" s="78">
        <v>0</v>
      </c>
      <c r="KO24" s="78">
        <v>0</v>
      </c>
      <c r="KP24" s="78">
        <v>0</v>
      </c>
      <c r="KQ24" s="78">
        <v>1</v>
      </c>
      <c r="KR24" s="78">
        <v>0</v>
      </c>
      <c r="KS24" s="78">
        <v>0</v>
      </c>
      <c r="KT24" s="78">
        <v>0</v>
      </c>
      <c r="KU24" s="78">
        <v>0</v>
      </c>
      <c r="KV24" s="78">
        <v>0</v>
      </c>
      <c r="KW24" s="78">
        <v>0</v>
      </c>
      <c r="KX24" s="78">
        <v>0</v>
      </c>
      <c r="KY24" s="78">
        <v>0</v>
      </c>
      <c r="KZ24" s="78">
        <v>4</v>
      </c>
      <c r="LA24" s="78">
        <v>0</v>
      </c>
      <c r="LB24" s="78">
        <v>0</v>
      </c>
      <c r="LC24" s="78">
        <v>0</v>
      </c>
      <c r="LD24" s="78">
        <v>0</v>
      </c>
      <c r="LE24" s="78">
        <v>0</v>
      </c>
      <c r="LF24" s="78">
        <v>1</v>
      </c>
      <c r="LG24" s="78">
        <v>0</v>
      </c>
      <c r="LH24" s="78">
        <v>0</v>
      </c>
      <c r="LI24" s="78">
        <v>0</v>
      </c>
      <c r="LJ24" s="78">
        <v>0</v>
      </c>
      <c r="LK24" s="78">
        <v>0</v>
      </c>
      <c r="LL24" s="78">
        <v>0</v>
      </c>
      <c r="LM24" s="78">
        <v>2</v>
      </c>
      <c r="LN24" s="78">
        <v>0</v>
      </c>
      <c r="LO24" s="78">
        <v>0</v>
      </c>
      <c r="LP24" s="78">
        <v>0</v>
      </c>
      <c r="LQ24" s="78">
        <v>0</v>
      </c>
      <c r="LR24" s="78">
        <v>0</v>
      </c>
      <c r="LS24" s="78">
        <v>5</v>
      </c>
      <c r="LT24" s="78">
        <v>0</v>
      </c>
      <c r="LU24" s="78">
        <v>0</v>
      </c>
      <c r="LV24" s="78">
        <v>1</v>
      </c>
      <c r="LW24" s="78">
        <v>0</v>
      </c>
      <c r="LX24" s="78">
        <v>3</v>
      </c>
      <c r="LY24" s="78">
        <v>5</v>
      </c>
      <c r="LZ24" s="78">
        <v>2</v>
      </c>
      <c r="MA24" s="78">
        <v>8</v>
      </c>
      <c r="MB24" s="78">
        <v>0</v>
      </c>
      <c r="MC24" s="78">
        <v>0</v>
      </c>
      <c r="MD24" s="78">
        <v>0</v>
      </c>
      <c r="ME24" s="78">
        <v>0</v>
      </c>
      <c r="MF24" s="78">
        <v>13</v>
      </c>
      <c r="MG24" s="78">
        <v>0</v>
      </c>
      <c r="MH24" s="78">
        <v>0</v>
      </c>
      <c r="MI24" s="78">
        <v>0</v>
      </c>
      <c r="MJ24" s="78">
        <v>0</v>
      </c>
      <c r="MK24" s="78">
        <v>0</v>
      </c>
      <c r="ML24" s="78">
        <v>0</v>
      </c>
      <c r="MM24" s="78">
        <v>0</v>
      </c>
      <c r="MN24" s="78">
        <v>0</v>
      </c>
      <c r="MO24" s="78">
        <v>3</v>
      </c>
      <c r="MP24" s="78">
        <v>6</v>
      </c>
      <c r="MQ24" s="78">
        <v>0</v>
      </c>
      <c r="MR24" s="78">
        <v>0</v>
      </c>
      <c r="MS24" s="78">
        <v>0</v>
      </c>
      <c r="MT24" s="78">
        <v>8</v>
      </c>
      <c r="MU24" s="78">
        <v>0</v>
      </c>
      <c r="MV24" s="78">
        <v>1</v>
      </c>
      <c r="MW24" s="78">
        <v>0</v>
      </c>
      <c r="MX24" s="78">
        <v>2</v>
      </c>
      <c r="MY24" s="78">
        <v>0</v>
      </c>
      <c r="MZ24" s="78">
        <v>0</v>
      </c>
      <c r="NA24" s="78">
        <v>0</v>
      </c>
      <c r="NB24" s="78">
        <v>1</v>
      </c>
      <c r="NC24" s="78">
        <v>0</v>
      </c>
      <c r="ND24" s="78">
        <v>0</v>
      </c>
      <c r="NE24" s="78">
        <v>0</v>
      </c>
      <c r="NF24" s="78">
        <v>16</v>
      </c>
      <c r="NG24" s="78">
        <v>1</v>
      </c>
      <c r="NH24" s="78">
        <v>1</v>
      </c>
      <c r="NI24" s="78">
        <v>2</v>
      </c>
      <c r="NJ24" s="78">
        <v>1</v>
      </c>
      <c r="NK24" s="78">
        <v>9</v>
      </c>
      <c r="NL24" s="78">
        <v>2</v>
      </c>
      <c r="NM24" s="78">
        <v>41</v>
      </c>
      <c r="NN24" s="78">
        <v>0</v>
      </c>
      <c r="NO24" s="78">
        <v>17</v>
      </c>
      <c r="NP24" s="78">
        <v>11</v>
      </c>
      <c r="NQ24" s="78">
        <v>0</v>
      </c>
      <c r="NR24" s="78">
        <v>20</v>
      </c>
      <c r="NS24" s="78">
        <v>8</v>
      </c>
      <c r="NT24" s="78">
        <v>11</v>
      </c>
      <c r="NU24" s="78">
        <v>7</v>
      </c>
      <c r="NV24" s="78">
        <v>7</v>
      </c>
      <c r="NW24" s="78">
        <v>3</v>
      </c>
      <c r="NX24" s="78">
        <v>4</v>
      </c>
      <c r="NY24" s="78">
        <v>25</v>
      </c>
      <c r="NZ24" s="78">
        <v>6</v>
      </c>
      <c r="OA24" s="78">
        <v>6</v>
      </c>
      <c r="OB24" s="78">
        <v>29</v>
      </c>
      <c r="OC24" s="78">
        <v>2</v>
      </c>
      <c r="OD24" s="78">
        <v>2</v>
      </c>
      <c r="OE24" s="78">
        <v>0</v>
      </c>
      <c r="OF24" s="78">
        <v>0</v>
      </c>
      <c r="OG24" s="78">
        <v>4</v>
      </c>
      <c r="OH24" s="78">
        <v>4</v>
      </c>
      <c r="OI24" s="78">
        <v>0</v>
      </c>
      <c r="OJ24" s="78">
        <v>0</v>
      </c>
      <c r="OK24" s="78">
        <v>0</v>
      </c>
      <c r="OL24" s="78">
        <v>0</v>
      </c>
      <c r="OM24" s="78">
        <v>0</v>
      </c>
      <c r="ON24" s="78">
        <v>0</v>
      </c>
      <c r="OO24" s="78">
        <v>0</v>
      </c>
      <c r="OP24" s="78">
        <v>0</v>
      </c>
      <c r="OQ24" s="78">
        <v>0</v>
      </c>
      <c r="OR24" s="78">
        <v>1</v>
      </c>
      <c r="OS24" s="78">
        <v>0</v>
      </c>
      <c r="OT24" s="78">
        <v>0</v>
      </c>
      <c r="OU24" s="78">
        <v>0</v>
      </c>
      <c r="OV24" s="78">
        <v>0</v>
      </c>
      <c r="OW24" s="78">
        <v>0</v>
      </c>
      <c r="OX24" s="78">
        <v>0</v>
      </c>
      <c r="OY24" s="78">
        <v>0</v>
      </c>
      <c r="OZ24" s="78">
        <v>0</v>
      </c>
      <c r="PA24" s="78">
        <v>4</v>
      </c>
      <c r="PB24" s="78">
        <v>0</v>
      </c>
      <c r="PC24" s="78">
        <v>0</v>
      </c>
      <c r="PD24" s="78">
        <v>0</v>
      </c>
      <c r="PE24" s="78">
        <v>0</v>
      </c>
      <c r="PF24" s="78">
        <v>0</v>
      </c>
      <c r="PG24" s="78">
        <v>1</v>
      </c>
      <c r="PH24" s="78">
        <v>0</v>
      </c>
      <c r="PI24" s="78">
        <v>0</v>
      </c>
      <c r="PJ24" s="78">
        <v>0</v>
      </c>
      <c r="PK24" s="78">
        <v>0</v>
      </c>
      <c r="PL24" s="78">
        <v>0</v>
      </c>
      <c r="PM24" s="78">
        <v>0</v>
      </c>
      <c r="PN24" s="78">
        <v>2</v>
      </c>
      <c r="PO24" s="78">
        <v>0</v>
      </c>
      <c r="PP24" s="78">
        <v>0</v>
      </c>
      <c r="PQ24" s="78">
        <v>0</v>
      </c>
      <c r="PR24" s="78">
        <v>0</v>
      </c>
      <c r="PS24" s="78">
        <v>0</v>
      </c>
      <c r="PT24" s="78">
        <v>5</v>
      </c>
      <c r="PU24" s="78">
        <v>0</v>
      </c>
      <c r="PV24" s="78">
        <v>0</v>
      </c>
      <c r="PW24" s="78">
        <v>1</v>
      </c>
      <c r="PX24" s="78">
        <v>0</v>
      </c>
      <c r="PY24" s="78">
        <v>3</v>
      </c>
      <c r="PZ24" s="78">
        <v>5</v>
      </c>
      <c r="QA24" s="78">
        <v>2</v>
      </c>
      <c r="QB24" s="78">
        <v>8</v>
      </c>
      <c r="QC24" s="78">
        <v>0</v>
      </c>
      <c r="QD24" s="78">
        <v>0</v>
      </c>
      <c r="QE24" s="78">
        <v>0</v>
      </c>
      <c r="QF24" s="78">
        <v>0</v>
      </c>
      <c r="QG24" s="78">
        <v>13</v>
      </c>
      <c r="QH24" s="78">
        <v>0</v>
      </c>
      <c r="QI24" s="78">
        <v>0</v>
      </c>
      <c r="QJ24" s="78">
        <v>0</v>
      </c>
      <c r="QK24" s="78">
        <v>0</v>
      </c>
      <c r="QL24" s="78">
        <v>0</v>
      </c>
      <c r="QM24" s="78">
        <v>0</v>
      </c>
      <c r="QN24" s="78">
        <v>0</v>
      </c>
      <c r="QO24" s="78">
        <v>0</v>
      </c>
      <c r="QP24" s="78">
        <v>3</v>
      </c>
      <c r="QQ24" s="78">
        <v>6</v>
      </c>
      <c r="QR24" s="78">
        <v>0</v>
      </c>
      <c r="QS24" s="78">
        <v>9</v>
      </c>
      <c r="QT24" s="78">
        <v>2</v>
      </c>
      <c r="QU24" s="78">
        <v>0</v>
      </c>
      <c r="QV24" s="78">
        <v>1</v>
      </c>
      <c r="QW24" s="78">
        <v>0</v>
      </c>
      <c r="QX24" s="78">
        <v>229</v>
      </c>
      <c r="QY24" s="78">
        <v>6</v>
      </c>
      <c r="QZ24" s="78">
        <v>4</v>
      </c>
      <c r="RA24" s="78">
        <v>1</v>
      </c>
      <c r="RB24" s="78">
        <v>4</v>
      </c>
      <c r="RC24" s="78">
        <v>1</v>
      </c>
      <c r="RD24" s="78">
        <v>2</v>
      </c>
      <c r="RE24" s="78">
        <v>0</v>
      </c>
      <c r="RF24" s="78">
        <v>5</v>
      </c>
      <c r="RG24" s="78">
        <v>4</v>
      </c>
      <c r="RH24" s="78">
        <v>7</v>
      </c>
      <c r="RI24" s="78">
        <v>8</v>
      </c>
      <c r="RJ24" s="78">
        <v>0</v>
      </c>
      <c r="RK24" s="78">
        <v>13</v>
      </c>
      <c r="RL24" s="78">
        <v>9</v>
      </c>
      <c r="RM24" s="78">
        <v>0</v>
      </c>
      <c r="RN24" s="78">
        <v>9</v>
      </c>
      <c r="RO24" s="78">
        <v>2</v>
      </c>
      <c r="RP24" s="78">
        <v>0</v>
      </c>
      <c r="RQ24" s="78">
        <v>1</v>
      </c>
      <c r="RR24" s="78">
        <v>0</v>
      </c>
      <c r="RS24" s="78">
        <v>229</v>
      </c>
      <c r="RT24" s="78">
        <v>15</v>
      </c>
      <c r="RU24" s="78">
        <v>4</v>
      </c>
      <c r="RV24" s="78">
        <v>1</v>
      </c>
      <c r="RW24" s="78">
        <v>4</v>
      </c>
      <c r="RX24" s="78">
        <v>1</v>
      </c>
      <c r="RY24" s="78">
        <v>2</v>
      </c>
      <c r="RZ24" s="78">
        <v>0</v>
      </c>
      <c r="SA24" s="78">
        <v>5</v>
      </c>
      <c r="SB24" s="78">
        <v>4</v>
      </c>
      <c r="SC24" s="78">
        <v>7</v>
      </c>
      <c r="SD24" s="78">
        <v>8</v>
      </c>
      <c r="SE24" s="78">
        <v>0</v>
      </c>
      <c r="SF24" s="78">
        <v>13</v>
      </c>
      <c r="SG24" s="78">
        <v>9</v>
      </c>
      <c r="SH24" s="78">
        <v>0</v>
      </c>
    </row>
    <row r="25" spans="1:502">
      <c r="A25" s="17" t="s">
        <v>1762</v>
      </c>
      <c r="B25" s="77">
        <v>17</v>
      </c>
      <c r="C25" s="77">
        <v>17</v>
      </c>
      <c r="D25" s="77">
        <v>1</v>
      </c>
      <c r="E25" s="77">
        <v>2020</v>
      </c>
      <c r="F25" s="77" t="s">
        <v>160</v>
      </c>
      <c r="G25" s="1017" t="s">
        <v>1569</v>
      </c>
      <c r="H25" s="77" t="s">
        <v>1570</v>
      </c>
      <c r="I25" s="1018"/>
      <c r="J25" s="80">
        <v>6.6639999999999997</v>
      </c>
      <c r="K25" s="80">
        <v>0</v>
      </c>
      <c r="L25" s="80">
        <v>0</v>
      </c>
      <c r="M25" s="80">
        <v>0</v>
      </c>
      <c r="N25" s="80">
        <v>0</v>
      </c>
      <c r="O25" s="80">
        <v>0</v>
      </c>
      <c r="P25" s="80">
        <v>0</v>
      </c>
      <c r="Q25" s="80">
        <v>0</v>
      </c>
      <c r="R25" s="80">
        <v>68.501999999999995</v>
      </c>
      <c r="S25" s="80">
        <v>23.597999999999999</v>
      </c>
      <c r="T25" s="80">
        <v>8.1210000000000004</v>
      </c>
      <c r="U25" s="80">
        <v>13.808</v>
      </c>
      <c r="V25" s="80">
        <v>7.0000000000000001E-3</v>
      </c>
      <c r="W25" s="80">
        <v>659.09100000000001</v>
      </c>
      <c r="X25" s="80">
        <v>61.588999999999999</v>
      </c>
      <c r="Y25" s="80">
        <v>862.83799999999997</v>
      </c>
      <c r="Z25" s="80">
        <v>0</v>
      </c>
      <c r="AA25" s="80">
        <v>121.34</v>
      </c>
      <c r="AB25" s="80">
        <v>165.79499999999999</v>
      </c>
      <c r="AC25" s="80">
        <v>0</v>
      </c>
      <c r="AD25" s="80">
        <v>412.49700000000001</v>
      </c>
      <c r="AE25" s="80">
        <v>125.68600000000001</v>
      </c>
      <c r="AF25" s="80">
        <v>593.05499999999995</v>
      </c>
      <c r="AG25" s="80">
        <v>52.319000000000003</v>
      </c>
      <c r="AH25" s="80">
        <v>48.381999999999998</v>
      </c>
      <c r="AI25" s="80">
        <v>8.2720000000000002</v>
      </c>
      <c r="AJ25" s="80">
        <v>55.137999999999998</v>
      </c>
      <c r="AK25" s="80">
        <v>759.21400000000006</v>
      </c>
      <c r="AL25" s="80">
        <v>102.07599999999999</v>
      </c>
      <c r="AM25" s="80">
        <v>39.47</v>
      </c>
      <c r="AN25" s="80">
        <v>346.32600000000002</v>
      </c>
      <c r="AO25" s="80">
        <v>6.4669999999999996</v>
      </c>
      <c r="AP25" s="80">
        <v>3380.6489999999999</v>
      </c>
      <c r="AQ25" s="80">
        <v>37.386000000000003</v>
      </c>
      <c r="AR25" s="80">
        <v>0</v>
      </c>
      <c r="AS25" s="80">
        <v>17.091000000000001</v>
      </c>
      <c r="AT25" s="80">
        <v>58.625</v>
      </c>
      <c r="AU25" s="80">
        <v>0</v>
      </c>
      <c r="AV25" s="80">
        <v>0</v>
      </c>
      <c r="AW25" s="80">
        <v>0</v>
      </c>
      <c r="AX25" s="80">
        <v>0</v>
      </c>
      <c r="AY25" s="80">
        <v>0</v>
      </c>
      <c r="AZ25" s="80">
        <v>0</v>
      </c>
      <c r="BA25" s="80">
        <v>0</v>
      </c>
      <c r="BB25" s="80">
        <v>0</v>
      </c>
      <c r="BC25" s="80">
        <v>0</v>
      </c>
      <c r="BD25" s="80">
        <v>21.004999999999999</v>
      </c>
      <c r="BE25" s="80">
        <v>0</v>
      </c>
      <c r="BF25" s="80">
        <v>0</v>
      </c>
      <c r="BG25" s="80">
        <v>0</v>
      </c>
      <c r="BH25" s="80">
        <v>0</v>
      </c>
      <c r="BI25" s="80">
        <v>0</v>
      </c>
      <c r="BJ25" s="80">
        <v>0</v>
      </c>
      <c r="BK25" s="80">
        <v>0</v>
      </c>
      <c r="BL25" s="80">
        <v>0</v>
      </c>
      <c r="BM25" s="80">
        <v>7.734</v>
      </c>
      <c r="BN25" s="80">
        <v>0</v>
      </c>
      <c r="BO25" s="80">
        <v>3.177</v>
      </c>
      <c r="BP25" s="80">
        <v>0</v>
      </c>
      <c r="BQ25" s="80">
        <v>0</v>
      </c>
      <c r="BR25" s="80">
        <v>0</v>
      </c>
      <c r="BS25" s="80">
        <v>2.9260000000000002</v>
      </c>
      <c r="BT25" s="80">
        <v>0</v>
      </c>
      <c r="BU25" s="80">
        <v>0</v>
      </c>
      <c r="BV25" s="80">
        <v>0</v>
      </c>
      <c r="BW25" s="80">
        <v>0</v>
      </c>
      <c r="BX25" s="80">
        <v>0</v>
      </c>
      <c r="BY25" s="80">
        <v>0</v>
      </c>
      <c r="BZ25" s="80">
        <v>5.6980000000000004</v>
      </c>
      <c r="CA25" s="80">
        <v>0</v>
      </c>
      <c r="CB25" s="80">
        <v>0</v>
      </c>
      <c r="CC25" s="80">
        <v>0</v>
      </c>
      <c r="CD25" s="80">
        <v>0</v>
      </c>
      <c r="CE25" s="80">
        <v>0</v>
      </c>
      <c r="CF25" s="80">
        <v>12.670999999999999</v>
      </c>
      <c r="CG25" s="80">
        <v>0</v>
      </c>
      <c r="CH25" s="80">
        <v>0</v>
      </c>
      <c r="CI25" s="80">
        <v>2.9609999999999999</v>
      </c>
      <c r="CJ25" s="80">
        <v>0</v>
      </c>
      <c r="CK25" s="80">
        <v>17.946000000000002</v>
      </c>
      <c r="CL25" s="80">
        <v>54.573999999999998</v>
      </c>
      <c r="CM25" s="80">
        <v>4.2279999999999998</v>
      </c>
      <c r="CN25" s="80">
        <v>41.906999999999996</v>
      </c>
      <c r="CO25" s="80">
        <v>0</v>
      </c>
      <c r="CP25" s="80">
        <v>0</v>
      </c>
      <c r="CQ25" s="80">
        <v>0</v>
      </c>
      <c r="CR25" s="80">
        <v>0</v>
      </c>
      <c r="CS25" s="80">
        <v>556.14400000000001</v>
      </c>
      <c r="CT25" s="80">
        <v>0</v>
      </c>
      <c r="CU25" s="80">
        <v>0</v>
      </c>
      <c r="CV25" s="80">
        <v>0</v>
      </c>
      <c r="CW25" s="80">
        <v>0</v>
      </c>
      <c r="CX25" s="80">
        <v>0</v>
      </c>
      <c r="CY25" s="80">
        <v>0</v>
      </c>
      <c r="CZ25" s="80">
        <v>0</v>
      </c>
      <c r="DA25" s="80">
        <v>0</v>
      </c>
      <c r="DB25" s="80">
        <v>11.087999999999999</v>
      </c>
      <c r="DC25" s="80">
        <v>3.2480000000000002</v>
      </c>
      <c r="DD25" s="80">
        <v>0</v>
      </c>
      <c r="DE25" s="80">
        <v>0</v>
      </c>
      <c r="DF25" s="80">
        <v>0</v>
      </c>
      <c r="DG25" s="80">
        <v>3216.768</v>
      </c>
      <c r="DH25" s="80">
        <v>0</v>
      </c>
      <c r="DI25" s="80">
        <v>37.386000000000003</v>
      </c>
      <c r="DJ25" s="80">
        <v>0</v>
      </c>
      <c r="DK25" s="80">
        <v>6.6639999999999997</v>
      </c>
      <c r="DL25" s="80">
        <v>0</v>
      </c>
      <c r="DM25" s="80">
        <v>0</v>
      </c>
      <c r="DN25" s="80">
        <v>0</v>
      </c>
      <c r="DO25" s="80">
        <v>0</v>
      </c>
      <c r="DP25" s="80">
        <v>0</v>
      </c>
      <c r="DQ25" s="80">
        <v>0</v>
      </c>
      <c r="DR25" s="80">
        <v>0</v>
      </c>
      <c r="DS25" s="80">
        <v>68.501999999999995</v>
      </c>
      <c r="DT25" s="80">
        <v>23.597999999999999</v>
      </c>
      <c r="DU25" s="80">
        <v>8.1210000000000004</v>
      </c>
      <c r="DV25" s="80">
        <v>13.808</v>
      </c>
      <c r="DW25" s="80">
        <v>7.0000000000000001E-3</v>
      </c>
      <c r="DX25" s="80">
        <v>659.09100000000001</v>
      </c>
      <c r="DY25" s="80">
        <v>61.588999999999999</v>
      </c>
      <c r="DZ25" s="80">
        <v>862.83799999999997</v>
      </c>
      <c r="EA25" s="80">
        <v>0</v>
      </c>
      <c r="EB25" s="80">
        <v>121.34</v>
      </c>
      <c r="EC25" s="80">
        <v>165.79499999999999</v>
      </c>
      <c r="ED25" s="80">
        <v>0</v>
      </c>
      <c r="EE25" s="80">
        <v>412.49700000000001</v>
      </c>
      <c r="EF25" s="80">
        <v>125.68600000000001</v>
      </c>
      <c r="EG25" s="80">
        <v>593.05499999999995</v>
      </c>
      <c r="EH25" s="80">
        <v>52.319000000000003</v>
      </c>
      <c r="EI25" s="80">
        <v>48.381999999999998</v>
      </c>
      <c r="EJ25" s="80">
        <v>8.2720000000000002</v>
      </c>
      <c r="EK25" s="80">
        <v>55.137999999999998</v>
      </c>
      <c r="EL25" s="80">
        <v>759.21400000000006</v>
      </c>
      <c r="EM25" s="80">
        <v>102.07599999999999</v>
      </c>
      <c r="EN25" s="80">
        <v>39.47</v>
      </c>
      <c r="EO25" s="80">
        <v>346.32600000000002</v>
      </c>
      <c r="EP25" s="80">
        <v>6.4669999999999996</v>
      </c>
      <c r="EQ25" s="80">
        <v>163.881</v>
      </c>
      <c r="ER25" s="80">
        <v>0</v>
      </c>
      <c r="ES25" s="80">
        <v>0</v>
      </c>
      <c r="ET25" s="80">
        <v>17.091000000000001</v>
      </c>
      <c r="EU25" s="80">
        <v>58.625</v>
      </c>
      <c r="EV25" s="80">
        <v>0</v>
      </c>
      <c r="EW25" s="80">
        <v>0</v>
      </c>
      <c r="EX25" s="80">
        <v>0</v>
      </c>
      <c r="EY25" s="80">
        <v>0</v>
      </c>
      <c r="EZ25" s="80">
        <v>0</v>
      </c>
      <c r="FA25" s="80">
        <v>0</v>
      </c>
      <c r="FB25" s="80">
        <v>0</v>
      </c>
      <c r="FC25" s="80">
        <v>0</v>
      </c>
      <c r="FD25" s="80">
        <v>0</v>
      </c>
      <c r="FE25" s="80">
        <v>21.004999999999999</v>
      </c>
      <c r="FF25" s="80">
        <v>0</v>
      </c>
      <c r="FG25" s="80">
        <v>0</v>
      </c>
      <c r="FH25" s="80">
        <v>0</v>
      </c>
      <c r="FI25" s="80">
        <v>0</v>
      </c>
      <c r="FJ25" s="80">
        <v>0</v>
      </c>
      <c r="FK25" s="80">
        <v>0</v>
      </c>
      <c r="FL25" s="80">
        <v>0</v>
      </c>
      <c r="FM25" s="80">
        <v>0</v>
      </c>
      <c r="FN25" s="80">
        <v>7.734</v>
      </c>
      <c r="FO25" s="80">
        <v>0</v>
      </c>
      <c r="FP25" s="80">
        <v>3.177</v>
      </c>
      <c r="FQ25" s="80">
        <v>0</v>
      </c>
      <c r="FR25" s="80">
        <v>0</v>
      </c>
      <c r="FS25" s="80">
        <v>0</v>
      </c>
      <c r="FT25" s="80">
        <v>2.9260000000000002</v>
      </c>
      <c r="FU25" s="80">
        <v>0</v>
      </c>
      <c r="FV25" s="80">
        <v>0</v>
      </c>
      <c r="FW25" s="80">
        <v>0</v>
      </c>
      <c r="FX25" s="80">
        <v>0</v>
      </c>
      <c r="FY25" s="80">
        <v>0</v>
      </c>
      <c r="FZ25" s="80">
        <v>0</v>
      </c>
      <c r="GA25" s="80">
        <v>5.6980000000000004</v>
      </c>
      <c r="GB25" s="80">
        <v>0</v>
      </c>
      <c r="GC25" s="80">
        <v>0</v>
      </c>
      <c r="GD25" s="80">
        <v>0</v>
      </c>
      <c r="GE25" s="80">
        <v>0</v>
      </c>
      <c r="GF25" s="80">
        <v>0</v>
      </c>
      <c r="GG25" s="80">
        <v>12.670999999999999</v>
      </c>
      <c r="GH25" s="80">
        <v>0</v>
      </c>
      <c r="GI25" s="80">
        <v>0</v>
      </c>
      <c r="GJ25" s="80">
        <v>2.9609999999999999</v>
      </c>
      <c r="GK25" s="80">
        <v>0</v>
      </c>
      <c r="GL25" s="80">
        <v>17.946000000000002</v>
      </c>
      <c r="GM25" s="80">
        <v>54.573999999999998</v>
      </c>
      <c r="GN25" s="80">
        <v>4.2279999999999998</v>
      </c>
      <c r="GO25" s="80">
        <v>41.906999999999996</v>
      </c>
      <c r="GP25" s="80">
        <v>0</v>
      </c>
      <c r="GQ25" s="80">
        <v>0</v>
      </c>
      <c r="GR25" s="80">
        <v>0</v>
      </c>
      <c r="GS25" s="80">
        <v>0</v>
      </c>
      <c r="GT25" s="80">
        <v>556.14400000000001</v>
      </c>
      <c r="GU25" s="80">
        <v>0</v>
      </c>
      <c r="GV25" s="80">
        <v>0</v>
      </c>
      <c r="GW25" s="80">
        <v>0</v>
      </c>
      <c r="GX25" s="80">
        <v>0</v>
      </c>
      <c r="GY25" s="80">
        <v>0</v>
      </c>
      <c r="GZ25" s="80">
        <v>0</v>
      </c>
      <c r="HA25" s="80">
        <v>0</v>
      </c>
      <c r="HB25" s="80">
        <v>0</v>
      </c>
      <c r="HC25" s="80">
        <v>11.087999999999999</v>
      </c>
      <c r="HD25" s="80">
        <v>3.2480000000000002</v>
      </c>
      <c r="HE25" s="80">
        <v>0</v>
      </c>
      <c r="HF25" s="80">
        <v>3254.154</v>
      </c>
      <c r="HG25" s="80">
        <v>6.6639999999999997</v>
      </c>
      <c r="HH25" s="80">
        <v>0</v>
      </c>
      <c r="HI25" s="80">
        <v>0</v>
      </c>
      <c r="HJ25" s="80">
        <v>0</v>
      </c>
      <c r="HK25" s="80">
        <v>4533.5910000000003</v>
      </c>
      <c r="HL25" s="80">
        <v>180.97200000000001</v>
      </c>
      <c r="HM25" s="80">
        <v>58.625</v>
      </c>
      <c r="HN25" s="80">
        <v>21.004999999999999</v>
      </c>
      <c r="HO25" s="80">
        <v>10.911</v>
      </c>
      <c r="HP25" s="80">
        <v>2.9260000000000002</v>
      </c>
      <c r="HQ25" s="80">
        <v>5.6980000000000004</v>
      </c>
      <c r="HR25" s="80">
        <v>0</v>
      </c>
      <c r="HS25" s="80">
        <v>12.670999999999999</v>
      </c>
      <c r="HT25" s="80">
        <v>20.907</v>
      </c>
      <c r="HU25" s="80">
        <v>58.802</v>
      </c>
      <c r="HV25" s="80">
        <v>41.906999999999996</v>
      </c>
      <c r="HW25" s="80">
        <v>0</v>
      </c>
      <c r="HX25" s="80">
        <v>556.14400000000001</v>
      </c>
      <c r="HY25" s="80">
        <v>14.336</v>
      </c>
      <c r="HZ25" s="80">
        <v>0</v>
      </c>
      <c r="IA25" s="80">
        <v>3254.154</v>
      </c>
      <c r="IB25" s="80">
        <v>6.6639999999999997</v>
      </c>
      <c r="IC25" s="80">
        <v>0</v>
      </c>
      <c r="ID25" s="80">
        <v>0</v>
      </c>
      <c r="IE25" s="80">
        <v>0</v>
      </c>
      <c r="IF25" s="80">
        <v>4533.5910000000003</v>
      </c>
      <c r="IG25" s="80">
        <v>3435.1260000000002</v>
      </c>
      <c r="IH25" s="80">
        <v>58.625</v>
      </c>
      <c r="II25" s="80">
        <v>21.004999999999999</v>
      </c>
      <c r="IJ25" s="80">
        <v>10.911</v>
      </c>
      <c r="IK25" s="80">
        <v>2.9260000000000002</v>
      </c>
      <c r="IL25" s="80">
        <v>5.6980000000000004</v>
      </c>
      <c r="IM25" s="80">
        <v>0</v>
      </c>
      <c r="IN25" s="80">
        <v>12.670999999999999</v>
      </c>
      <c r="IO25" s="80">
        <v>20.907</v>
      </c>
      <c r="IP25" s="80">
        <v>58.802</v>
      </c>
      <c r="IQ25" s="80">
        <v>41.906999999999996</v>
      </c>
      <c r="IR25" s="80">
        <v>0</v>
      </c>
      <c r="IS25" s="80">
        <v>556.14400000000001</v>
      </c>
      <c r="IT25" s="80">
        <v>14.336</v>
      </c>
      <c r="IU25" s="80">
        <v>0</v>
      </c>
      <c r="IV25" s="81">
        <v>0</v>
      </c>
      <c r="IW25" s="78">
        <v>1</v>
      </c>
      <c r="IX25" s="78">
        <v>0</v>
      </c>
      <c r="IY25" s="78">
        <v>0</v>
      </c>
      <c r="IZ25" s="78">
        <v>0</v>
      </c>
      <c r="JA25" s="78">
        <v>0</v>
      </c>
      <c r="JB25" s="78">
        <v>0</v>
      </c>
      <c r="JC25" s="78">
        <v>0</v>
      </c>
      <c r="JD25" s="78">
        <v>0</v>
      </c>
      <c r="JE25" s="78">
        <v>11</v>
      </c>
      <c r="JF25" s="78">
        <v>1</v>
      </c>
      <c r="JG25" s="78">
        <v>1</v>
      </c>
      <c r="JH25" s="78">
        <v>2</v>
      </c>
      <c r="JI25" s="78">
        <v>1</v>
      </c>
      <c r="JJ25" s="78">
        <v>9</v>
      </c>
      <c r="JK25" s="78">
        <v>2</v>
      </c>
      <c r="JL25" s="78">
        <v>40</v>
      </c>
      <c r="JM25" s="78">
        <v>0</v>
      </c>
      <c r="JN25" s="78">
        <v>17</v>
      </c>
      <c r="JO25" s="78">
        <v>11</v>
      </c>
      <c r="JP25" s="78">
        <v>0</v>
      </c>
      <c r="JQ25" s="78">
        <v>21</v>
      </c>
      <c r="JR25" s="78">
        <v>8</v>
      </c>
      <c r="JS25" s="78">
        <v>11</v>
      </c>
      <c r="JT25" s="78">
        <v>7</v>
      </c>
      <c r="JU25" s="78">
        <v>6</v>
      </c>
      <c r="JV25" s="78">
        <v>2</v>
      </c>
      <c r="JW25" s="78">
        <v>6</v>
      </c>
      <c r="JX25" s="78">
        <v>24</v>
      </c>
      <c r="JY25" s="78">
        <v>6</v>
      </c>
      <c r="JZ25" s="78">
        <v>5</v>
      </c>
      <c r="KA25" s="78">
        <v>29</v>
      </c>
      <c r="KB25" s="78">
        <v>2</v>
      </c>
      <c r="KC25" s="78">
        <v>12</v>
      </c>
      <c r="KD25" s="78">
        <v>1</v>
      </c>
      <c r="KE25" s="78">
        <v>0</v>
      </c>
      <c r="KF25" s="78">
        <v>4</v>
      </c>
      <c r="KG25" s="78">
        <v>4</v>
      </c>
      <c r="KH25" s="78">
        <v>0</v>
      </c>
      <c r="KI25" s="78">
        <v>0</v>
      </c>
      <c r="KJ25" s="78">
        <v>0</v>
      </c>
      <c r="KK25" s="78">
        <v>0</v>
      </c>
      <c r="KL25" s="78">
        <v>0</v>
      </c>
      <c r="KM25" s="78">
        <v>0</v>
      </c>
      <c r="KN25" s="78">
        <v>0</v>
      </c>
      <c r="KO25" s="78">
        <v>0</v>
      </c>
      <c r="KP25" s="78">
        <v>0</v>
      </c>
      <c r="KQ25" s="78">
        <v>1</v>
      </c>
      <c r="KR25" s="78">
        <v>0</v>
      </c>
      <c r="KS25" s="78">
        <v>0</v>
      </c>
      <c r="KT25" s="78">
        <v>0</v>
      </c>
      <c r="KU25" s="78">
        <v>0</v>
      </c>
      <c r="KV25" s="78">
        <v>0</v>
      </c>
      <c r="KW25" s="78">
        <v>0</v>
      </c>
      <c r="KX25" s="78">
        <v>0</v>
      </c>
      <c r="KY25" s="78">
        <v>0</v>
      </c>
      <c r="KZ25" s="78">
        <v>2</v>
      </c>
      <c r="LA25" s="78">
        <v>0</v>
      </c>
      <c r="LB25" s="78">
        <v>1</v>
      </c>
      <c r="LC25" s="78">
        <v>0</v>
      </c>
      <c r="LD25" s="78">
        <v>0</v>
      </c>
      <c r="LE25" s="78">
        <v>0</v>
      </c>
      <c r="LF25" s="78">
        <v>1</v>
      </c>
      <c r="LG25" s="78">
        <v>0</v>
      </c>
      <c r="LH25" s="78">
        <v>0</v>
      </c>
      <c r="LI25" s="78">
        <v>0</v>
      </c>
      <c r="LJ25" s="78">
        <v>0</v>
      </c>
      <c r="LK25" s="78">
        <v>0</v>
      </c>
      <c r="LL25" s="78">
        <v>0</v>
      </c>
      <c r="LM25" s="78">
        <v>2</v>
      </c>
      <c r="LN25" s="78">
        <v>0</v>
      </c>
      <c r="LO25" s="78">
        <v>0</v>
      </c>
      <c r="LP25" s="78">
        <v>0</v>
      </c>
      <c r="LQ25" s="78">
        <v>0</v>
      </c>
      <c r="LR25" s="78">
        <v>0</v>
      </c>
      <c r="LS25" s="78">
        <v>5</v>
      </c>
      <c r="LT25" s="78">
        <v>0</v>
      </c>
      <c r="LU25" s="78">
        <v>0</v>
      </c>
      <c r="LV25" s="78">
        <v>1</v>
      </c>
      <c r="LW25" s="78">
        <v>0</v>
      </c>
      <c r="LX25" s="78">
        <v>3</v>
      </c>
      <c r="LY25" s="78">
        <v>5</v>
      </c>
      <c r="LZ25" s="78">
        <v>1</v>
      </c>
      <c r="MA25" s="78">
        <v>7</v>
      </c>
      <c r="MB25" s="78">
        <v>0</v>
      </c>
      <c r="MC25" s="78">
        <v>0</v>
      </c>
      <c r="MD25" s="78">
        <v>0</v>
      </c>
      <c r="ME25" s="78">
        <v>0</v>
      </c>
      <c r="MF25" s="78">
        <v>22</v>
      </c>
      <c r="MG25" s="78">
        <v>0</v>
      </c>
      <c r="MH25" s="78">
        <v>0</v>
      </c>
      <c r="MI25" s="78">
        <v>0</v>
      </c>
      <c r="MJ25" s="78">
        <v>0</v>
      </c>
      <c r="MK25" s="78">
        <v>0</v>
      </c>
      <c r="ML25" s="78">
        <v>0</v>
      </c>
      <c r="MM25" s="78">
        <v>0</v>
      </c>
      <c r="MN25" s="78">
        <v>0</v>
      </c>
      <c r="MO25" s="78">
        <v>3</v>
      </c>
      <c r="MP25" s="78">
        <v>1</v>
      </c>
      <c r="MQ25" s="78">
        <v>0</v>
      </c>
      <c r="MR25" s="78">
        <v>0</v>
      </c>
      <c r="MS25" s="78">
        <v>0</v>
      </c>
      <c r="MT25" s="78">
        <v>10</v>
      </c>
      <c r="MU25" s="78">
        <v>0</v>
      </c>
      <c r="MV25" s="78">
        <v>1</v>
      </c>
      <c r="MW25" s="78">
        <v>0</v>
      </c>
      <c r="MX25" s="78">
        <v>1</v>
      </c>
      <c r="MY25" s="78">
        <v>0</v>
      </c>
      <c r="MZ25" s="78">
        <v>0</v>
      </c>
      <c r="NA25" s="78">
        <v>0</v>
      </c>
      <c r="NB25" s="78">
        <v>0</v>
      </c>
      <c r="NC25" s="78">
        <v>0</v>
      </c>
      <c r="ND25" s="78">
        <v>0</v>
      </c>
      <c r="NE25" s="78">
        <v>0</v>
      </c>
      <c r="NF25" s="78">
        <v>11</v>
      </c>
      <c r="NG25" s="78">
        <v>1</v>
      </c>
      <c r="NH25" s="78">
        <v>1</v>
      </c>
      <c r="NI25" s="78">
        <v>2</v>
      </c>
      <c r="NJ25" s="78">
        <v>1</v>
      </c>
      <c r="NK25" s="78">
        <v>9</v>
      </c>
      <c r="NL25" s="78">
        <v>2</v>
      </c>
      <c r="NM25" s="78">
        <v>40</v>
      </c>
      <c r="NN25" s="78">
        <v>0</v>
      </c>
      <c r="NO25" s="78">
        <v>17</v>
      </c>
      <c r="NP25" s="78">
        <v>11</v>
      </c>
      <c r="NQ25" s="78">
        <v>0</v>
      </c>
      <c r="NR25" s="78">
        <v>21</v>
      </c>
      <c r="NS25" s="78">
        <v>8</v>
      </c>
      <c r="NT25" s="78">
        <v>11</v>
      </c>
      <c r="NU25" s="78">
        <v>7</v>
      </c>
      <c r="NV25" s="78">
        <v>6</v>
      </c>
      <c r="NW25" s="78">
        <v>2</v>
      </c>
      <c r="NX25" s="78">
        <v>6</v>
      </c>
      <c r="NY25" s="78">
        <v>24</v>
      </c>
      <c r="NZ25" s="78">
        <v>6</v>
      </c>
      <c r="OA25" s="78">
        <v>5</v>
      </c>
      <c r="OB25" s="78">
        <v>29</v>
      </c>
      <c r="OC25" s="78">
        <v>2</v>
      </c>
      <c r="OD25" s="78">
        <v>2</v>
      </c>
      <c r="OE25" s="78">
        <v>0</v>
      </c>
      <c r="OF25" s="78">
        <v>0</v>
      </c>
      <c r="OG25" s="78">
        <v>4</v>
      </c>
      <c r="OH25" s="78">
        <v>4</v>
      </c>
      <c r="OI25" s="78">
        <v>0</v>
      </c>
      <c r="OJ25" s="78">
        <v>0</v>
      </c>
      <c r="OK25" s="78">
        <v>0</v>
      </c>
      <c r="OL25" s="78">
        <v>0</v>
      </c>
      <c r="OM25" s="78">
        <v>0</v>
      </c>
      <c r="ON25" s="78">
        <v>0</v>
      </c>
      <c r="OO25" s="78">
        <v>0</v>
      </c>
      <c r="OP25" s="78">
        <v>0</v>
      </c>
      <c r="OQ25" s="78">
        <v>0</v>
      </c>
      <c r="OR25" s="78">
        <v>1</v>
      </c>
      <c r="OS25" s="78">
        <v>0</v>
      </c>
      <c r="OT25" s="78">
        <v>0</v>
      </c>
      <c r="OU25" s="78">
        <v>0</v>
      </c>
      <c r="OV25" s="78">
        <v>0</v>
      </c>
      <c r="OW25" s="78">
        <v>0</v>
      </c>
      <c r="OX25" s="78">
        <v>0</v>
      </c>
      <c r="OY25" s="78">
        <v>0</v>
      </c>
      <c r="OZ25" s="78">
        <v>0</v>
      </c>
      <c r="PA25" s="78">
        <v>2</v>
      </c>
      <c r="PB25" s="78">
        <v>0</v>
      </c>
      <c r="PC25" s="78">
        <v>1</v>
      </c>
      <c r="PD25" s="78">
        <v>0</v>
      </c>
      <c r="PE25" s="78">
        <v>0</v>
      </c>
      <c r="PF25" s="78">
        <v>0</v>
      </c>
      <c r="PG25" s="78">
        <v>1</v>
      </c>
      <c r="PH25" s="78">
        <v>0</v>
      </c>
      <c r="PI25" s="78">
        <v>0</v>
      </c>
      <c r="PJ25" s="78">
        <v>0</v>
      </c>
      <c r="PK25" s="78">
        <v>0</v>
      </c>
      <c r="PL25" s="78">
        <v>0</v>
      </c>
      <c r="PM25" s="78">
        <v>0</v>
      </c>
      <c r="PN25" s="78">
        <v>2</v>
      </c>
      <c r="PO25" s="78">
        <v>0</v>
      </c>
      <c r="PP25" s="78">
        <v>0</v>
      </c>
      <c r="PQ25" s="78">
        <v>0</v>
      </c>
      <c r="PR25" s="78">
        <v>0</v>
      </c>
      <c r="PS25" s="78">
        <v>0</v>
      </c>
      <c r="PT25" s="78">
        <v>5</v>
      </c>
      <c r="PU25" s="78">
        <v>0</v>
      </c>
      <c r="PV25" s="78">
        <v>0</v>
      </c>
      <c r="PW25" s="78">
        <v>1</v>
      </c>
      <c r="PX25" s="78">
        <v>0</v>
      </c>
      <c r="PY25" s="78">
        <v>3</v>
      </c>
      <c r="PZ25" s="78">
        <v>5</v>
      </c>
      <c r="QA25" s="78">
        <v>1</v>
      </c>
      <c r="QB25" s="78">
        <v>7</v>
      </c>
      <c r="QC25" s="78">
        <v>0</v>
      </c>
      <c r="QD25" s="78">
        <v>0</v>
      </c>
      <c r="QE25" s="78">
        <v>0</v>
      </c>
      <c r="QF25" s="78">
        <v>0</v>
      </c>
      <c r="QG25" s="78">
        <v>22</v>
      </c>
      <c r="QH25" s="78">
        <v>0</v>
      </c>
      <c r="QI25" s="78">
        <v>0</v>
      </c>
      <c r="QJ25" s="78">
        <v>0</v>
      </c>
      <c r="QK25" s="78">
        <v>0</v>
      </c>
      <c r="QL25" s="78">
        <v>0</v>
      </c>
      <c r="QM25" s="78">
        <v>0</v>
      </c>
      <c r="QN25" s="78">
        <v>0</v>
      </c>
      <c r="QO25" s="78">
        <v>0</v>
      </c>
      <c r="QP25" s="78">
        <v>3</v>
      </c>
      <c r="QQ25" s="78">
        <v>1</v>
      </c>
      <c r="QR25" s="78">
        <v>0</v>
      </c>
      <c r="QS25" s="78">
        <v>11</v>
      </c>
      <c r="QT25" s="78">
        <v>1</v>
      </c>
      <c r="QU25" s="78">
        <v>0</v>
      </c>
      <c r="QV25" s="78">
        <v>0</v>
      </c>
      <c r="QW25" s="78">
        <v>0</v>
      </c>
      <c r="QX25" s="78">
        <v>222</v>
      </c>
      <c r="QY25" s="78">
        <v>6</v>
      </c>
      <c r="QZ25" s="78">
        <v>4</v>
      </c>
      <c r="RA25" s="78">
        <v>1</v>
      </c>
      <c r="RB25" s="78">
        <v>3</v>
      </c>
      <c r="RC25" s="78">
        <v>1</v>
      </c>
      <c r="RD25" s="78">
        <v>2</v>
      </c>
      <c r="RE25" s="78">
        <v>0</v>
      </c>
      <c r="RF25" s="78">
        <v>5</v>
      </c>
      <c r="RG25" s="78">
        <v>4</v>
      </c>
      <c r="RH25" s="78">
        <v>6</v>
      </c>
      <c r="RI25" s="78">
        <v>7</v>
      </c>
      <c r="RJ25" s="78">
        <v>0</v>
      </c>
      <c r="RK25" s="78">
        <v>22</v>
      </c>
      <c r="RL25" s="78">
        <v>4</v>
      </c>
      <c r="RM25" s="78">
        <v>0</v>
      </c>
      <c r="RN25" s="78">
        <v>11</v>
      </c>
      <c r="RO25" s="78">
        <v>1</v>
      </c>
      <c r="RP25" s="78">
        <v>0</v>
      </c>
      <c r="RQ25" s="78">
        <v>0</v>
      </c>
      <c r="RR25" s="78">
        <v>0</v>
      </c>
      <c r="RS25" s="78">
        <v>222</v>
      </c>
      <c r="RT25" s="78">
        <v>17</v>
      </c>
      <c r="RU25" s="78">
        <v>4</v>
      </c>
      <c r="RV25" s="78">
        <v>1</v>
      </c>
      <c r="RW25" s="78">
        <v>3</v>
      </c>
      <c r="RX25" s="78">
        <v>1</v>
      </c>
      <c r="RY25" s="78">
        <v>2</v>
      </c>
      <c r="RZ25" s="78">
        <v>0</v>
      </c>
      <c r="SA25" s="78">
        <v>5</v>
      </c>
      <c r="SB25" s="78">
        <v>4</v>
      </c>
      <c r="SC25" s="78">
        <v>6</v>
      </c>
      <c r="SD25" s="78">
        <v>7</v>
      </c>
      <c r="SE25" s="78">
        <v>0</v>
      </c>
      <c r="SF25" s="78">
        <v>22</v>
      </c>
      <c r="SG25" s="78">
        <v>4</v>
      </c>
      <c r="SH25" s="78">
        <v>0</v>
      </c>
    </row>
    <row r="26" spans="1:502">
      <c r="A26" s="17" t="s">
        <v>1763</v>
      </c>
      <c r="B26" s="77">
        <v>18</v>
      </c>
      <c r="C26" s="77">
        <v>18</v>
      </c>
      <c r="D26" s="77">
        <v>1</v>
      </c>
      <c r="E26" s="77">
        <v>2021</v>
      </c>
      <c r="F26" s="77" t="s">
        <v>161</v>
      </c>
      <c r="G26" s="1017" t="s">
        <v>1569</v>
      </c>
      <c r="H26" s="77" t="s">
        <v>1570</v>
      </c>
      <c r="I26" s="1018"/>
      <c r="J26" s="80">
        <v>10.023</v>
      </c>
      <c r="K26" s="80">
        <v>0</v>
      </c>
      <c r="L26" s="80">
        <v>0</v>
      </c>
      <c r="M26" s="80">
        <v>0</v>
      </c>
      <c r="N26" s="80">
        <v>0</v>
      </c>
      <c r="O26" s="80">
        <v>0</v>
      </c>
      <c r="P26" s="80">
        <v>0</v>
      </c>
      <c r="Q26" s="80">
        <v>0</v>
      </c>
      <c r="R26" s="80">
        <v>84.234999999999999</v>
      </c>
      <c r="S26" s="80">
        <v>23.079000000000001</v>
      </c>
      <c r="T26" s="80">
        <v>7.4029999999999996</v>
      </c>
      <c r="U26" s="80">
        <v>14.679</v>
      </c>
      <c r="V26" s="80">
        <v>6.6539999999999999</v>
      </c>
      <c r="W26" s="80">
        <v>683.54399999999998</v>
      </c>
      <c r="X26" s="80">
        <v>58.960999999999999</v>
      </c>
      <c r="Y26" s="80">
        <v>874.45</v>
      </c>
      <c r="Z26" s="80">
        <v>0</v>
      </c>
      <c r="AA26" s="80">
        <v>115.169</v>
      </c>
      <c r="AB26" s="80">
        <v>168.86799999999999</v>
      </c>
      <c r="AC26" s="80">
        <v>0</v>
      </c>
      <c r="AD26" s="80">
        <v>411.24</v>
      </c>
      <c r="AE26" s="80">
        <v>85.710999999999999</v>
      </c>
      <c r="AF26" s="80">
        <v>696.64</v>
      </c>
      <c r="AG26" s="80">
        <v>57.753999999999998</v>
      </c>
      <c r="AH26" s="80">
        <v>48.280999999999999</v>
      </c>
      <c r="AI26" s="80">
        <v>8.2929999999999993</v>
      </c>
      <c r="AJ26" s="80">
        <v>50.848999999999997</v>
      </c>
      <c r="AK26" s="80">
        <v>754.553</v>
      </c>
      <c r="AL26" s="80">
        <v>100.209</v>
      </c>
      <c r="AM26" s="80">
        <v>35.247</v>
      </c>
      <c r="AN26" s="80">
        <v>393.06</v>
      </c>
      <c r="AO26" s="80">
        <v>11.414</v>
      </c>
      <c r="AP26" s="80">
        <v>2387.2849999999999</v>
      </c>
      <c r="AQ26" s="80">
        <v>28.486000000000001</v>
      </c>
      <c r="AR26" s="80">
        <v>0</v>
      </c>
      <c r="AS26" s="80">
        <v>15.648</v>
      </c>
      <c r="AT26" s="80">
        <v>50.716000000000001</v>
      </c>
      <c r="AU26" s="80">
        <v>0</v>
      </c>
      <c r="AV26" s="80">
        <v>0</v>
      </c>
      <c r="AW26" s="80">
        <v>0</v>
      </c>
      <c r="AX26" s="80">
        <v>0</v>
      </c>
      <c r="AY26" s="80">
        <v>0</v>
      </c>
      <c r="AZ26" s="80">
        <v>0</v>
      </c>
      <c r="BA26" s="80">
        <v>0</v>
      </c>
      <c r="BB26" s="80">
        <v>0</v>
      </c>
      <c r="BC26" s="80">
        <v>0</v>
      </c>
      <c r="BD26" s="80">
        <v>15.695</v>
      </c>
      <c r="BE26" s="80">
        <v>0</v>
      </c>
      <c r="BF26" s="80">
        <v>0</v>
      </c>
      <c r="BG26" s="80">
        <v>0</v>
      </c>
      <c r="BH26" s="80">
        <v>0</v>
      </c>
      <c r="BI26" s="80">
        <v>0</v>
      </c>
      <c r="BJ26" s="80">
        <v>0</v>
      </c>
      <c r="BK26" s="80">
        <v>0</v>
      </c>
      <c r="BL26" s="80">
        <v>0</v>
      </c>
      <c r="BM26" s="80">
        <v>2.4809999999999999</v>
      </c>
      <c r="BN26" s="80">
        <v>0</v>
      </c>
      <c r="BO26" s="80">
        <v>2.8639999999999999</v>
      </c>
      <c r="BP26" s="80">
        <v>0</v>
      </c>
      <c r="BQ26" s="80">
        <v>0</v>
      </c>
      <c r="BR26" s="80">
        <v>0</v>
      </c>
      <c r="BS26" s="80">
        <v>2.7519999999999998</v>
      </c>
      <c r="BT26" s="80">
        <v>0</v>
      </c>
      <c r="BU26" s="80">
        <v>0</v>
      </c>
      <c r="BV26" s="80">
        <v>0</v>
      </c>
      <c r="BW26" s="80">
        <v>0</v>
      </c>
      <c r="BX26" s="80">
        <v>0</v>
      </c>
      <c r="BY26" s="80">
        <v>0</v>
      </c>
      <c r="BZ26" s="80">
        <v>6.3609999999999998</v>
      </c>
      <c r="CA26" s="80">
        <v>0</v>
      </c>
      <c r="CB26" s="80">
        <v>0</v>
      </c>
      <c r="CC26" s="80">
        <v>0</v>
      </c>
      <c r="CD26" s="80">
        <v>0</v>
      </c>
      <c r="CE26" s="80">
        <v>0</v>
      </c>
      <c r="CF26" s="80">
        <v>15.997</v>
      </c>
      <c r="CG26" s="80">
        <v>0</v>
      </c>
      <c r="CH26" s="80">
        <v>0</v>
      </c>
      <c r="CI26" s="80">
        <v>2.222</v>
      </c>
      <c r="CJ26" s="80">
        <v>0</v>
      </c>
      <c r="CK26" s="80">
        <v>19.696999999999999</v>
      </c>
      <c r="CL26" s="80">
        <v>52.558999999999997</v>
      </c>
      <c r="CM26" s="80">
        <v>2.8919999999999999</v>
      </c>
      <c r="CN26" s="80">
        <v>37.622999999999998</v>
      </c>
      <c r="CO26" s="80">
        <v>0</v>
      </c>
      <c r="CP26" s="80">
        <v>0</v>
      </c>
      <c r="CQ26" s="80">
        <v>0</v>
      </c>
      <c r="CR26" s="80">
        <v>0</v>
      </c>
      <c r="CS26" s="80">
        <v>574.01199999999994</v>
      </c>
      <c r="CT26" s="80">
        <v>0</v>
      </c>
      <c r="CU26" s="80">
        <v>0</v>
      </c>
      <c r="CV26" s="80">
        <v>0</v>
      </c>
      <c r="CW26" s="80">
        <v>0</v>
      </c>
      <c r="CX26" s="80">
        <v>0</v>
      </c>
      <c r="CY26" s="80">
        <v>0</v>
      </c>
      <c r="CZ26" s="80">
        <v>0</v>
      </c>
      <c r="DA26" s="80">
        <v>0</v>
      </c>
      <c r="DB26" s="80">
        <v>6.8159999999999998</v>
      </c>
      <c r="DC26" s="80">
        <v>2.843</v>
      </c>
      <c r="DD26" s="80">
        <v>0</v>
      </c>
      <c r="DE26" s="80">
        <v>0</v>
      </c>
      <c r="DF26" s="80">
        <v>0</v>
      </c>
      <c r="DG26" s="80">
        <v>2228.6019999999999</v>
      </c>
      <c r="DH26" s="80">
        <v>0</v>
      </c>
      <c r="DI26" s="80">
        <v>28.486000000000001</v>
      </c>
      <c r="DJ26" s="80">
        <v>0</v>
      </c>
      <c r="DK26" s="80">
        <v>10.023</v>
      </c>
      <c r="DL26" s="80">
        <v>0</v>
      </c>
      <c r="DM26" s="80">
        <v>0</v>
      </c>
      <c r="DN26" s="80">
        <v>0</v>
      </c>
      <c r="DO26" s="80">
        <v>0</v>
      </c>
      <c r="DP26" s="80">
        <v>0</v>
      </c>
      <c r="DQ26" s="80">
        <v>0</v>
      </c>
      <c r="DR26" s="80">
        <v>0</v>
      </c>
      <c r="DS26" s="80">
        <v>84.234999999999999</v>
      </c>
      <c r="DT26" s="80">
        <v>23.079000000000001</v>
      </c>
      <c r="DU26" s="80">
        <v>7.4029999999999996</v>
      </c>
      <c r="DV26" s="80">
        <v>14.679</v>
      </c>
      <c r="DW26" s="80">
        <v>6.6539999999999999</v>
      </c>
      <c r="DX26" s="80">
        <v>683.54399999999998</v>
      </c>
      <c r="DY26" s="80">
        <v>58.960999999999999</v>
      </c>
      <c r="DZ26" s="80">
        <v>874.45</v>
      </c>
      <c r="EA26" s="80">
        <v>0</v>
      </c>
      <c r="EB26" s="80">
        <v>115.169</v>
      </c>
      <c r="EC26" s="80">
        <v>168.86799999999999</v>
      </c>
      <c r="ED26" s="80">
        <v>0</v>
      </c>
      <c r="EE26" s="80">
        <v>411.24</v>
      </c>
      <c r="EF26" s="80">
        <v>85.710999999999999</v>
      </c>
      <c r="EG26" s="80">
        <v>696.64</v>
      </c>
      <c r="EH26" s="80">
        <v>57.753999999999998</v>
      </c>
      <c r="EI26" s="80">
        <v>48.280999999999999</v>
      </c>
      <c r="EJ26" s="80">
        <v>8.2929999999999993</v>
      </c>
      <c r="EK26" s="80">
        <v>50.848999999999997</v>
      </c>
      <c r="EL26" s="80">
        <v>754.553</v>
      </c>
      <c r="EM26" s="80">
        <v>100.209</v>
      </c>
      <c r="EN26" s="80">
        <v>35.247</v>
      </c>
      <c r="EO26" s="80">
        <v>393.06</v>
      </c>
      <c r="EP26" s="80">
        <v>11.414</v>
      </c>
      <c r="EQ26" s="80">
        <v>158.68299999999999</v>
      </c>
      <c r="ER26" s="80">
        <v>0</v>
      </c>
      <c r="ES26" s="80">
        <v>0</v>
      </c>
      <c r="ET26" s="80">
        <v>15.648</v>
      </c>
      <c r="EU26" s="80">
        <v>50.716000000000001</v>
      </c>
      <c r="EV26" s="80">
        <v>0</v>
      </c>
      <c r="EW26" s="80">
        <v>0</v>
      </c>
      <c r="EX26" s="80">
        <v>0</v>
      </c>
      <c r="EY26" s="80">
        <v>0</v>
      </c>
      <c r="EZ26" s="80">
        <v>0</v>
      </c>
      <c r="FA26" s="80">
        <v>0</v>
      </c>
      <c r="FB26" s="80">
        <v>0</v>
      </c>
      <c r="FC26" s="80">
        <v>0</v>
      </c>
      <c r="FD26" s="80">
        <v>0</v>
      </c>
      <c r="FE26" s="80">
        <v>15.695</v>
      </c>
      <c r="FF26" s="80">
        <v>0</v>
      </c>
      <c r="FG26" s="80">
        <v>0</v>
      </c>
      <c r="FH26" s="80">
        <v>0</v>
      </c>
      <c r="FI26" s="80">
        <v>0</v>
      </c>
      <c r="FJ26" s="80">
        <v>0</v>
      </c>
      <c r="FK26" s="80">
        <v>0</v>
      </c>
      <c r="FL26" s="80">
        <v>0</v>
      </c>
      <c r="FM26" s="80">
        <v>0</v>
      </c>
      <c r="FN26" s="80">
        <v>2.4809999999999999</v>
      </c>
      <c r="FO26" s="80">
        <v>0</v>
      </c>
      <c r="FP26" s="80">
        <v>2.8639999999999999</v>
      </c>
      <c r="FQ26" s="80">
        <v>0</v>
      </c>
      <c r="FR26" s="80">
        <v>0</v>
      </c>
      <c r="FS26" s="80">
        <v>0</v>
      </c>
      <c r="FT26" s="80">
        <v>2.7519999999999998</v>
      </c>
      <c r="FU26" s="80">
        <v>0</v>
      </c>
      <c r="FV26" s="80">
        <v>0</v>
      </c>
      <c r="FW26" s="80">
        <v>0</v>
      </c>
      <c r="FX26" s="80">
        <v>0</v>
      </c>
      <c r="FY26" s="80">
        <v>0</v>
      </c>
      <c r="FZ26" s="80">
        <v>0</v>
      </c>
      <c r="GA26" s="80">
        <v>6.3609999999999998</v>
      </c>
      <c r="GB26" s="80">
        <v>0</v>
      </c>
      <c r="GC26" s="80">
        <v>0</v>
      </c>
      <c r="GD26" s="80">
        <v>0</v>
      </c>
      <c r="GE26" s="80">
        <v>0</v>
      </c>
      <c r="GF26" s="80">
        <v>0</v>
      </c>
      <c r="GG26" s="80">
        <v>15.997</v>
      </c>
      <c r="GH26" s="80">
        <v>0</v>
      </c>
      <c r="GI26" s="80">
        <v>0</v>
      </c>
      <c r="GJ26" s="80">
        <v>2.222</v>
      </c>
      <c r="GK26" s="80">
        <v>0</v>
      </c>
      <c r="GL26" s="80">
        <v>19.696999999999999</v>
      </c>
      <c r="GM26" s="80">
        <v>52.558999999999997</v>
      </c>
      <c r="GN26" s="80">
        <v>2.8919999999999999</v>
      </c>
      <c r="GO26" s="80">
        <v>37.622999999999998</v>
      </c>
      <c r="GP26" s="80">
        <v>0</v>
      </c>
      <c r="GQ26" s="80">
        <v>0</v>
      </c>
      <c r="GR26" s="80">
        <v>0</v>
      </c>
      <c r="GS26" s="80">
        <v>0</v>
      </c>
      <c r="GT26" s="80">
        <v>574.01199999999994</v>
      </c>
      <c r="GU26" s="80">
        <v>0</v>
      </c>
      <c r="GV26" s="80">
        <v>0</v>
      </c>
      <c r="GW26" s="80">
        <v>0</v>
      </c>
      <c r="GX26" s="80">
        <v>0</v>
      </c>
      <c r="GY26" s="80">
        <v>0</v>
      </c>
      <c r="GZ26" s="80">
        <v>0</v>
      </c>
      <c r="HA26" s="80">
        <v>0</v>
      </c>
      <c r="HB26" s="80">
        <v>0</v>
      </c>
      <c r="HC26" s="80">
        <v>6.8159999999999998</v>
      </c>
      <c r="HD26" s="80">
        <v>2.843</v>
      </c>
      <c r="HE26" s="80">
        <v>0</v>
      </c>
      <c r="HF26" s="80">
        <v>2257.0880000000002</v>
      </c>
      <c r="HG26" s="80">
        <v>10.023</v>
      </c>
      <c r="HH26" s="80">
        <v>0</v>
      </c>
      <c r="HI26" s="80">
        <v>0</v>
      </c>
      <c r="HJ26" s="80">
        <v>0</v>
      </c>
      <c r="HK26" s="80">
        <v>4690.2929999999997</v>
      </c>
      <c r="HL26" s="80">
        <v>174.33099999999999</v>
      </c>
      <c r="HM26" s="80">
        <v>50.716000000000001</v>
      </c>
      <c r="HN26" s="80">
        <v>15.695</v>
      </c>
      <c r="HO26" s="80">
        <v>5.3449999999999998</v>
      </c>
      <c r="HP26" s="80">
        <v>2.7519999999999998</v>
      </c>
      <c r="HQ26" s="80">
        <v>6.3609999999999998</v>
      </c>
      <c r="HR26" s="80">
        <v>0</v>
      </c>
      <c r="HS26" s="80">
        <v>15.997</v>
      </c>
      <c r="HT26" s="80">
        <v>21.919</v>
      </c>
      <c r="HU26" s="80">
        <v>55.451000000000001</v>
      </c>
      <c r="HV26" s="80">
        <v>37.622999999999998</v>
      </c>
      <c r="HW26" s="80">
        <v>0</v>
      </c>
      <c r="HX26" s="80">
        <v>574.01199999999994</v>
      </c>
      <c r="HY26" s="80">
        <v>9.6590000000000007</v>
      </c>
      <c r="HZ26" s="80">
        <v>0</v>
      </c>
      <c r="IA26" s="80">
        <v>2257.0880000000002</v>
      </c>
      <c r="IB26" s="80">
        <v>10.023</v>
      </c>
      <c r="IC26" s="80">
        <v>0</v>
      </c>
      <c r="ID26" s="80">
        <v>0</v>
      </c>
      <c r="IE26" s="80">
        <v>0</v>
      </c>
      <c r="IF26" s="80">
        <v>4690.2929999999997</v>
      </c>
      <c r="IG26" s="80">
        <v>2431.4189999999999</v>
      </c>
      <c r="IH26" s="80">
        <v>50.716000000000001</v>
      </c>
      <c r="II26" s="80">
        <v>15.695</v>
      </c>
      <c r="IJ26" s="80">
        <v>5.3449999999999998</v>
      </c>
      <c r="IK26" s="80">
        <v>2.7519999999999998</v>
      </c>
      <c r="IL26" s="80">
        <v>6.3609999999999998</v>
      </c>
      <c r="IM26" s="80">
        <v>0</v>
      </c>
      <c r="IN26" s="80">
        <v>15.997</v>
      </c>
      <c r="IO26" s="80">
        <v>21.919</v>
      </c>
      <c r="IP26" s="80">
        <v>55.451000000000001</v>
      </c>
      <c r="IQ26" s="80">
        <v>37.622999999999998</v>
      </c>
      <c r="IR26" s="80">
        <v>0</v>
      </c>
      <c r="IS26" s="80">
        <v>574.01199999999994</v>
      </c>
      <c r="IT26" s="80">
        <v>9.6590000000000007</v>
      </c>
      <c r="IU26" s="80">
        <v>0</v>
      </c>
      <c r="IV26" s="81">
        <v>0</v>
      </c>
      <c r="IW26" s="78">
        <v>2</v>
      </c>
      <c r="IX26" s="78">
        <v>0</v>
      </c>
      <c r="IY26" s="78">
        <v>0</v>
      </c>
      <c r="IZ26" s="78">
        <v>0</v>
      </c>
      <c r="JA26" s="78">
        <v>0</v>
      </c>
      <c r="JB26" s="78">
        <v>0</v>
      </c>
      <c r="JC26" s="78">
        <v>0</v>
      </c>
      <c r="JD26" s="78">
        <v>0</v>
      </c>
      <c r="JE26" s="78">
        <v>15</v>
      </c>
      <c r="JF26" s="78">
        <v>1</v>
      </c>
      <c r="JG26" s="78">
        <v>1</v>
      </c>
      <c r="JH26" s="78">
        <v>2</v>
      </c>
      <c r="JI26" s="78">
        <v>1</v>
      </c>
      <c r="JJ26" s="78">
        <v>9</v>
      </c>
      <c r="JK26" s="78">
        <v>2</v>
      </c>
      <c r="JL26" s="78">
        <v>39</v>
      </c>
      <c r="JM26" s="78">
        <v>0</v>
      </c>
      <c r="JN26" s="78">
        <v>18</v>
      </c>
      <c r="JO26" s="78">
        <v>11</v>
      </c>
      <c r="JP26" s="78">
        <v>0</v>
      </c>
      <c r="JQ26" s="78">
        <v>21</v>
      </c>
      <c r="JR26" s="78">
        <v>7</v>
      </c>
      <c r="JS26" s="78">
        <v>10</v>
      </c>
      <c r="JT26" s="78">
        <v>8</v>
      </c>
      <c r="JU26" s="78">
        <v>5</v>
      </c>
      <c r="JV26" s="78">
        <v>2</v>
      </c>
      <c r="JW26" s="78">
        <v>6</v>
      </c>
      <c r="JX26" s="78">
        <v>23</v>
      </c>
      <c r="JY26" s="78">
        <v>6</v>
      </c>
      <c r="JZ26" s="78">
        <v>5</v>
      </c>
      <c r="KA26" s="78">
        <v>29</v>
      </c>
      <c r="KB26" s="78">
        <v>3</v>
      </c>
      <c r="KC26" s="78">
        <v>13</v>
      </c>
      <c r="KD26" s="78">
        <v>1</v>
      </c>
      <c r="KE26" s="78">
        <v>0</v>
      </c>
      <c r="KF26" s="78">
        <v>4</v>
      </c>
      <c r="KG26" s="78">
        <v>3</v>
      </c>
      <c r="KH26" s="78">
        <v>0</v>
      </c>
      <c r="KI26" s="78">
        <v>0</v>
      </c>
      <c r="KJ26" s="78">
        <v>0</v>
      </c>
      <c r="KK26" s="78">
        <v>0</v>
      </c>
      <c r="KL26" s="78">
        <v>0</v>
      </c>
      <c r="KM26" s="78">
        <v>0</v>
      </c>
      <c r="KN26" s="78">
        <v>0</v>
      </c>
      <c r="KO26" s="78">
        <v>0</v>
      </c>
      <c r="KP26" s="78">
        <v>0</v>
      </c>
      <c r="KQ26" s="78">
        <v>1</v>
      </c>
      <c r="KR26" s="78">
        <v>0</v>
      </c>
      <c r="KS26" s="78">
        <v>0</v>
      </c>
      <c r="KT26" s="78">
        <v>0</v>
      </c>
      <c r="KU26" s="78">
        <v>0</v>
      </c>
      <c r="KV26" s="78">
        <v>0</v>
      </c>
      <c r="KW26" s="78">
        <v>0</v>
      </c>
      <c r="KX26" s="78">
        <v>0</v>
      </c>
      <c r="KY26" s="78">
        <v>0</v>
      </c>
      <c r="KZ26" s="78">
        <v>1</v>
      </c>
      <c r="LA26" s="78">
        <v>0</v>
      </c>
      <c r="LB26" s="78">
        <v>1</v>
      </c>
      <c r="LC26" s="78">
        <v>0</v>
      </c>
      <c r="LD26" s="78">
        <v>0</v>
      </c>
      <c r="LE26" s="78">
        <v>0</v>
      </c>
      <c r="LF26" s="78">
        <v>1</v>
      </c>
      <c r="LG26" s="78">
        <v>0</v>
      </c>
      <c r="LH26" s="78">
        <v>0</v>
      </c>
      <c r="LI26" s="78">
        <v>0</v>
      </c>
      <c r="LJ26" s="78">
        <v>0</v>
      </c>
      <c r="LK26" s="78">
        <v>0</v>
      </c>
      <c r="LL26" s="78">
        <v>0</v>
      </c>
      <c r="LM26" s="78">
        <v>2</v>
      </c>
      <c r="LN26" s="78">
        <v>0</v>
      </c>
      <c r="LO26" s="78">
        <v>0</v>
      </c>
      <c r="LP26" s="78">
        <v>0</v>
      </c>
      <c r="LQ26" s="78">
        <v>0</v>
      </c>
      <c r="LR26" s="78">
        <v>0</v>
      </c>
      <c r="LS26" s="78">
        <v>5</v>
      </c>
      <c r="LT26" s="78">
        <v>0</v>
      </c>
      <c r="LU26" s="78">
        <v>0</v>
      </c>
      <c r="LV26" s="78">
        <v>1</v>
      </c>
      <c r="LW26" s="78">
        <v>0</v>
      </c>
      <c r="LX26" s="78">
        <v>3</v>
      </c>
      <c r="LY26" s="78">
        <v>5</v>
      </c>
      <c r="LZ26" s="78">
        <v>1</v>
      </c>
      <c r="MA26" s="78">
        <v>7</v>
      </c>
      <c r="MB26" s="78">
        <v>0</v>
      </c>
      <c r="MC26" s="78">
        <v>0</v>
      </c>
      <c r="MD26" s="78">
        <v>0</v>
      </c>
      <c r="ME26" s="78">
        <v>0</v>
      </c>
      <c r="MF26" s="78">
        <v>19</v>
      </c>
      <c r="MG26" s="78">
        <v>0</v>
      </c>
      <c r="MH26" s="78">
        <v>0</v>
      </c>
      <c r="MI26" s="78">
        <v>0</v>
      </c>
      <c r="MJ26" s="78">
        <v>0</v>
      </c>
      <c r="MK26" s="78">
        <v>0</v>
      </c>
      <c r="ML26" s="78">
        <v>0</v>
      </c>
      <c r="MM26" s="78">
        <v>0</v>
      </c>
      <c r="MN26" s="78">
        <v>0</v>
      </c>
      <c r="MO26" s="78">
        <v>3</v>
      </c>
      <c r="MP26" s="78">
        <v>1</v>
      </c>
      <c r="MQ26" s="78">
        <v>0</v>
      </c>
      <c r="MR26" s="78">
        <v>0</v>
      </c>
      <c r="MS26" s="78">
        <v>0</v>
      </c>
      <c r="MT26" s="78">
        <v>10</v>
      </c>
      <c r="MU26" s="78">
        <v>0</v>
      </c>
      <c r="MV26" s="78">
        <v>1</v>
      </c>
      <c r="MW26" s="78">
        <v>0</v>
      </c>
      <c r="MX26" s="78">
        <v>2</v>
      </c>
      <c r="MY26" s="78">
        <v>0</v>
      </c>
      <c r="MZ26" s="78">
        <v>0</v>
      </c>
      <c r="NA26" s="78">
        <v>0</v>
      </c>
      <c r="NB26" s="78">
        <v>0</v>
      </c>
      <c r="NC26" s="78">
        <v>0</v>
      </c>
      <c r="ND26" s="78">
        <v>0</v>
      </c>
      <c r="NE26" s="78">
        <v>0</v>
      </c>
      <c r="NF26" s="78">
        <v>15</v>
      </c>
      <c r="NG26" s="78">
        <v>1</v>
      </c>
      <c r="NH26" s="78">
        <v>1</v>
      </c>
      <c r="NI26" s="78">
        <v>2</v>
      </c>
      <c r="NJ26" s="78">
        <v>1</v>
      </c>
      <c r="NK26" s="78">
        <v>9</v>
      </c>
      <c r="NL26" s="78">
        <v>2</v>
      </c>
      <c r="NM26" s="78">
        <v>39</v>
      </c>
      <c r="NN26" s="78">
        <v>0</v>
      </c>
      <c r="NO26" s="78">
        <v>18</v>
      </c>
      <c r="NP26" s="78">
        <v>11</v>
      </c>
      <c r="NQ26" s="78">
        <v>0</v>
      </c>
      <c r="NR26" s="78">
        <v>21</v>
      </c>
      <c r="NS26" s="78">
        <v>7</v>
      </c>
      <c r="NT26" s="78">
        <v>10</v>
      </c>
      <c r="NU26" s="78">
        <v>8</v>
      </c>
      <c r="NV26" s="78">
        <v>5</v>
      </c>
      <c r="NW26" s="78">
        <v>2</v>
      </c>
      <c r="NX26" s="78">
        <v>6</v>
      </c>
      <c r="NY26" s="78">
        <v>23</v>
      </c>
      <c r="NZ26" s="78">
        <v>6</v>
      </c>
      <c r="OA26" s="78">
        <v>5</v>
      </c>
      <c r="OB26" s="78">
        <v>29</v>
      </c>
      <c r="OC26" s="78">
        <v>3</v>
      </c>
      <c r="OD26" s="78">
        <v>3</v>
      </c>
      <c r="OE26" s="78">
        <v>0</v>
      </c>
      <c r="OF26" s="78">
        <v>0</v>
      </c>
      <c r="OG26" s="78">
        <v>4</v>
      </c>
      <c r="OH26" s="78">
        <v>3</v>
      </c>
      <c r="OI26" s="78">
        <v>0</v>
      </c>
      <c r="OJ26" s="78">
        <v>0</v>
      </c>
      <c r="OK26" s="78">
        <v>0</v>
      </c>
      <c r="OL26" s="78">
        <v>0</v>
      </c>
      <c r="OM26" s="78">
        <v>0</v>
      </c>
      <c r="ON26" s="78">
        <v>0</v>
      </c>
      <c r="OO26" s="78">
        <v>0</v>
      </c>
      <c r="OP26" s="78">
        <v>0</v>
      </c>
      <c r="OQ26" s="78">
        <v>0</v>
      </c>
      <c r="OR26" s="78">
        <v>1</v>
      </c>
      <c r="OS26" s="78">
        <v>0</v>
      </c>
      <c r="OT26" s="78">
        <v>0</v>
      </c>
      <c r="OU26" s="78">
        <v>0</v>
      </c>
      <c r="OV26" s="78">
        <v>0</v>
      </c>
      <c r="OW26" s="78">
        <v>0</v>
      </c>
      <c r="OX26" s="78">
        <v>0</v>
      </c>
      <c r="OY26" s="78">
        <v>0</v>
      </c>
      <c r="OZ26" s="78">
        <v>0</v>
      </c>
      <c r="PA26" s="78">
        <v>1</v>
      </c>
      <c r="PB26" s="78">
        <v>0</v>
      </c>
      <c r="PC26" s="78">
        <v>1</v>
      </c>
      <c r="PD26" s="78">
        <v>0</v>
      </c>
      <c r="PE26" s="78">
        <v>0</v>
      </c>
      <c r="PF26" s="78">
        <v>0</v>
      </c>
      <c r="PG26" s="78">
        <v>1</v>
      </c>
      <c r="PH26" s="78">
        <v>0</v>
      </c>
      <c r="PI26" s="78">
        <v>0</v>
      </c>
      <c r="PJ26" s="78">
        <v>0</v>
      </c>
      <c r="PK26" s="78">
        <v>0</v>
      </c>
      <c r="PL26" s="78">
        <v>0</v>
      </c>
      <c r="PM26" s="78">
        <v>0</v>
      </c>
      <c r="PN26" s="78">
        <v>2</v>
      </c>
      <c r="PO26" s="78">
        <v>0</v>
      </c>
      <c r="PP26" s="78">
        <v>0</v>
      </c>
      <c r="PQ26" s="78">
        <v>0</v>
      </c>
      <c r="PR26" s="78">
        <v>0</v>
      </c>
      <c r="PS26" s="78">
        <v>0</v>
      </c>
      <c r="PT26" s="78">
        <v>5</v>
      </c>
      <c r="PU26" s="78">
        <v>0</v>
      </c>
      <c r="PV26" s="78">
        <v>0</v>
      </c>
      <c r="PW26" s="78">
        <v>1</v>
      </c>
      <c r="PX26" s="78">
        <v>0</v>
      </c>
      <c r="PY26" s="78">
        <v>3</v>
      </c>
      <c r="PZ26" s="78">
        <v>5</v>
      </c>
      <c r="QA26" s="78">
        <v>1</v>
      </c>
      <c r="QB26" s="78">
        <v>7</v>
      </c>
      <c r="QC26" s="78">
        <v>0</v>
      </c>
      <c r="QD26" s="78">
        <v>0</v>
      </c>
      <c r="QE26" s="78">
        <v>0</v>
      </c>
      <c r="QF26" s="78">
        <v>0</v>
      </c>
      <c r="QG26" s="78">
        <v>19</v>
      </c>
      <c r="QH26" s="78">
        <v>0</v>
      </c>
      <c r="QI26" s="78">
        <v>0</v>
      </c>
      <c r="QJ26" s="78">
        <v>0</v>
      </c>
      <c r="QK26" s="78">
        <v>0</v>
      </c>
      <c r="QL26" s="78">
        <v>0</v>
      </c>
      <c r="QM26" s="78">
        <v>0</v>
      </c>
      <c r="QN26" s="78">
        <v>0</v>
      </c>
      <c r="QO26" s="78">
        <v>0</v>
      </c>
      <c r="QP26" s="78">
        <v>3</v>
      </c>
      <c r="QQ26" s="78">
        <v>1</v>
      </c>
      <c r="QR26" s="78">
        <v>0</v>
      </c>
      <c r="QS26" s="78">
        <v>11</v>
      </c>
      <c r="QT26" s="78">
        <v>2</v>
      </c>
      <c r="QU26" s="78">
        <v>0</v>
      </c>
      <c r="QV26" s="78">
        <v>0</v>
      </c>
      <c r="QW26" s="78">
        <v>0</v>
      </c>
      <c r="QX26" s="78">
        <v>224</v>
      </c>
      <c r="QY26" s="78">
        <v>7</v>
      </c>
      <c r="QZ26" s="78">
        <v>3</v>
      </c>
      <c r="RA26" s="78">
        <v>1</v>
      </c>
      <c r="RB26" s="78">
        <v>2</v>
      </c>
      <c r="RC26" s="78">
        <v>1</v>
      </c>
      <c r="RD26" s="78">
        <v>2</v>
      </c>
      <c r="RE26" s="78">
        <v>0</v>
      </c>
      <c r="RF26" s="78">
        <v>5</v>
      </c>
      <c r="RG26" s="78">
        <v>4</v>
      </c>
      <c r="RH26" s="78">
        <v>6</v>
      </c>
      <c r="RI26" s="78">
        <v>7</v>
      </c>
      <c r="RJ26" s="78">
        <v>0</v>
      </c>
      <c r="RK26" s="78">
        <v>19</v>
      </c>
      <c r="RL26" s="78">
        <v>4</v>
      </c>
      <c r="RM26" s="78">
        <v>0</v>
      </c>
      <c r="RN26" s="78">
        <v>11</v>
      </c>
      <c r="RO26" s="78">
        <v>2</v>
      </c>
      <c r="RP26" s="78">
        <v>0</v>
      </c>
      <c r="RQ26" s="78">
        <v>0</v>
      </c>
      <c r="RR26" s="78">
        <v>0</v>
      </c>
      <c r="RS26" s="78">
        <v>224</v>
      </c>
      <c r="RT26" s="78">
        <v>18</v>
      </c>
      <c r="RU26" s="78">
        <v>3</v>
      </c>
      <c r="RV26" s="78">
        <v>1</v>
      </c>
      <c r="RW26" s="78">
        <v>2</v>
      </c>
      <c r="RX26" s="78">
        <v>1</v>
      </c>
      <c r="RY26" s="78">
        <v>2</v>
      </c>
      <c r="RZ26" s="78">
        <v>0</v>
      </c>
      <c r="SA26" s="78">
        <v>5</v>
      </c>
      <c r="SB26" s="78">
        <v>4</v>
      </c>
      <c r="SC26" s="78">
        <v>6</v>
      </c>
      <c r="SD26" s="78">
        <v>7</v>
      </c>
      <c r="SE26" s="78">
        <v>0</v>
      </c>
      <c r="SF26" s="78">
        <v>19</v>
      </c>
      <c r="SG26" s="78">
        <v>4</v>
      </c>
      <c r="SH26" s="78">
        <v>0</v>
      </c>
    </row>
    <row r="27" spans="1:502">
      <c r="A27" s="17" t="s">
        <v>1764</v>
      </c>
      <c r="B27" s="77">
        <v>19</v>
      </c>
      <c r="C27" s="77">
        <v>19</v>
      </c>
      <c r="D27" s="77">
        <v>1</v>
      </c>
      <c r="E27" s="77">
        <v>2022</v>
      </c>
      <c r="F27" s="77" t="s">
        <v>162</v>
      </c>
      <c r="G27" s="1017" t="s">
        <v>1569</v>
      </c>
      <c r="H27" s="77" t="s">
        <v>1570</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2532</v>
      </c>
      <c r="B28" s="77">
        <v>20</v>
      </c>
      <c r="C28" s="77">
        <v>20</v>
      </c>
      <c r="D28" s="77">
        <v>1</v>
      </c>
      <c r="E28" s="77">
        <v>2023</v>
      </c>
      <c r="F28" s="77" t="s">
        <v>2526</v>
      </c>
      <c r="G28" s="1017" t="s">
        <v>1569</v>
      </c>
      <c r="H28" s="77" t="s">
        <v>1570</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2594</v>
      </c>
      <c r="B29" s="77">
        <v>21</v>
      </c>
      <c r="C29" s="77">
        <v>21</v>
      </c>
      <c r="D29" s="77">
        <v>1</v>
      </c>
      <c r="E29" s="77">
        <v>2024</v>
      </c>
      <c r="F29" s="77" t="s">
        <v>2588</v>
      </c>
      <c r="G29" s="1017" t="s">
        <v>1569</v>
      </c>
      <c r="H29" s="77" t="s">
        <v>1570</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2706</v>
      </c>
      <c r="B30" s="77">
        <v>22</v>
      </c>
      <c r="C30" s="77">
        <v>22</v>
      </c>
      <c r="D30" s="77">
        <v>1</v>
      </c>
      <c r="E30" s="77">
        <v>2025</v>
      </c>
      <c r="F30" s="77" t="s">
        <v>2636</v>
      </c>
      <c r="G30" s="1017" t="s">
        <v>1569</v>
      </c>
      <c r="H30" s="77" t="s">
        <v>1570</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2707</v>
      </c>
      <c r="B31" s="77">
        <v>23</v>
      </c>
      <c r="C31" s="77">
        <v>23</v>
      </c>
      <c r="D31" s="77">
        <v>1</v>
      </c>
      <c r="E31" s="77">
        <v>2026</v>
      </c>
      <c r="F31" s="77" t="s">
        <v>2637</v>
      </c>
      <c r="G31" s="1017" t="s">
        <v>1569</v>
      </c>
      <c r="H31" s="77" t="s">
        <v>1570</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2708</v>
      </c>
      <c r="B32" s="77">
        <v>24</v>
      </c>
      <c r="C32" s="77">
        <v>24</v>
      </c>
      <c r="D32" s="77">
        <v>1</v>
      </c>
      <c r="E32" s="77">
        <v>2027</v>
      </c>
      <c r="F32" s="77" t="s">
        <v>2638</v>
      </c>
      <c r="G32" s="1017" t="s">
        <v>1569</v>
      </c>
      <c r="H32" s="77" t="s">
        <v>1570</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2709</v>
      </c>
      <c r="B33" s="77">
        <v>25</v>
      </c>
      <c r="C33" s="77">
        <v>25</v>
      </c>
      <c r="D33" s="77">
        <v>1</v>
      </c>
      <c r="E33" s="77">
        <v>2028</v>
      </c>
      <c r="F33" s="77" t="s">
        <v>2639</v>
      </c>
      <c r="G33" s="1017" t="s">
        <v>1569</v>
      </c>
      <c r="H33" s="77" t="s">
        <v>1570</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2710</v>
      </c>
      <c r="B34" s="77">
        <v>26</v>
      </c>
      <c r="C34" s="77">
        <v>26</v>
      </c>
      <c r="D34" s="77">
        <v>1</v>
      </c>
      <c r="E34" s="77">
        <v>2029</v>
      </c>
      <c r="F34" s="77" t="s">
        <v>2640</v>
      </c>
      <c r="G34" s="1017" t="s">
        <v>1569</v>
      </c>
      <c r="H34" s="77" t="s">
        <v>1570</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2711</v>
      </c>
      <c r="B35" s="77">
        <v>27</v>
      </c>
      <c r="C35" s="77">
        <v>27</v>
      </c>
      <c r="D35" s="77">
        <v>1</v>
      </c>
      <c r="E35" s="77">
        <v>2030</v>
      </c>
      <c r="F35" s="77" t="s">
        <v>2641</v>
      </c>
      <c r="G35" s="1017" t="s">
        <v>1569</v>
      </c>
      <c r="H35" s="77" t="s">
        <v>1570</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2594</v>
      </c>
      <c r="B9" s="77">
        <v>1</v>
      </c>
      <c r="C9" s="77">
        <v>18</v>
      </c>
      <c r="D9" s="77">
        <v>1</v>
      </c>
      <c r="E9" s="77">
        <v>2024</v>
      </c>
      <c r="F9" s="77" t="s">
        <v>2588</v>
      </c>
      <c r="G9" s="1017" t="s">
        <v>1569</v>
      </c>
      <c r="H9" s="77" t="s">
        <v>1570</v>
      </c>
      <c r="I9" s="1016" t="s">
        <v>794</v>
      </c>
      <c r="J9" s="80">
        <v>10533774.999999996</v>
      </c>
      <c r="K9" s="78">
        <v>13632065126.000006</v>
      </c>
      <c r="L9" s="78">
        <v>30358121.999999989</v>
      </c>
      <c r="M9" s="78">
        <v>38994904705</v>
      </c>
      <c r="N9" s="78">
        <v>19617999.999999996</v>
      </c>
      <c r="O9" s="78">
        <v>57598307704.999985</v>
      </c>
      <c r="P9" s="78">
        <v>514551.00000000006</v>
      </c>
      <c r="Q9" s="78">
        <v>3249911688.9999995</v>
      </c>
      <c r="R9" s="78">
        <v>0</v>
      </c>
      <c r="S9" s="78">
        <v>0</v>
      </c>
      <c r="T9" s="78">
        <v>312799</v>
      </c>
      <c r="U9" s="78">
        <v>10340</v>
      </c>
      <c r="V9" s="78">
        <v>11799</v>
      </c>
      <c r="W9" s="78">
        <v>2179166456</v>
      </c>
      <c r="X9" s="78">
        <v>63414446.000000007</v>
      </c>
      <c r="Y9" s="78">
        <v>72346807</v>
      </c>
      <c r="Z9" s="78">
        <v>115790116933.99998</v>
      </c>
      <c r="AA9" s="78">
        <v>22083194514</v>
      </c>
      <c r="AB9" s="78">
        <v>110694763242.99998</v>
      </c>
      <c r="AC9" s="79"/>
      <c r="AD9" s="78"/>
      <c r="AE9" s="78"/>
      <c r="AF9" s="78"/>
      <c r="AG9" s="78"/>
      <c r="AH9" s="78"/>
      <c r="AI9" s="78"/>
      <c r="AJ9" s="78"/>
      <c r="AK9" s="78"/>
      <c r="AL9" s="78"/>
      <c r="AM9" s="78"/>
      <c r="AN9" s="78"/>
    </row>
    <row r="10" spans="1:76">
      <c r="A10" s="17" t="s">
        <v>2712</v>
      </c>
      <c r="B10" s="77">
        <v>2</v>
      </c>
      <c r="C10" s="77">
        <v>18</v>
      </c>
      <c r="D10" s="77">
        <v>2</v>
      </c>
      <c r="E10" s="77">
        <v>2024</v>
      </c>
      <c r="F10" s="77" t="s">
        <v>2588</v>
      </c>
      <c r="G10" s="1017" t="s">
        <v>2713</v>
      </c>
      <c r="H10" s="77" t="s">
        <v>2714</v>
      </c>
      <c r="I10" s="1018"/>
      <c r="J10" s="80">
        <v>109586</v>
      </c>
      <c r="K10" s="78">
        <v>138297960</v>
      </c>
      <c r="L10" s="78">
        <v>580907</v>
      </c>
      <c r="M10" s="78">
        <v>733225298</v>
      </c>
      <c r="N10" s="78">
        <v>106900</v>
      </c>
      <c r="O10" s="78">
        <v>250740970</v>
      </c>
      <c r="P10" s="78">
        <v>217</v>
      </c>
      <c r="Q10" s="78">
        <v>1390588</v>
      </c>
      <c r="R10" s="78">
        <v>0</v>
      </c>
      <c r="S10" s="78">
        <v>0</v>
      </c>
      <c r="T10" s="78">
        <v>0</v>
      </c>
      <c r="U10" s="78">
        <v>0</v>
      </c>
      <c r="V10" s="78">
        <v>99</v>
      </c>
      <c r="W10" s="78">
        <v>0</v>
      </c>
      <c r="X10" s="78">
        <v>0</v>
      </c>
      <c r="Y10" s="78">
        <v>609030</v>
      </c>
      <c r="Z10" s="78">
        <v>1124263846.0000002</v>
      </c>
      <c r="AA10" s="78">
        <v>58889192.999999993</v>
      </c>
      <c r="AB10" s="78">
        <v>936810743.99999988</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2715</v>
      </c>
      <c r="B11" s="77">
        <v>3</v>
      </c>
      <c r="C11" s="77">
        <v>18</v>
      </c>
      <c r="D11" s="77">
        <v>3</v>
      </c>
      <c r="E11" s="77">
        <v>2024</v>
      </c>
      <c r="F11" s="77" t="s">
        <v>2588</v>
      </c>
      <c r="G11" s="1017" t="s">
        <v>2716</v>
      </c>
      <c r="H11" s="77" t="s">
        <v>2717</v>
      </c>
      <c r="I11" s="1018"/>
      <c r="J11" s="80">
        <v>148317</v>
      </c>
      <c r="K11" s="78">
        <v>183155274</v>
      </c>
      <c r="L11" s="78">
        <v>1078628</v>
      </c>
      <c r="M11" s="78">
        <v>1332157203</v>
      </c>
      <c r="N11" s="78">
        <v>487600</v>
      </c>
      <c r="O11" s="78">
        <v>1314856269</v>
      </c>
      <c r="P11" s="78">
        <v>8611</v>
      </c>
      <c r="Q11" s="78">
        <v>52952040.000000007</v>
      </c>
      <c r="R11" s="78">
        <v>0</v>
      </c>
      <c r="S11" s="78">
        <v>0</v>
      </c>
      <c r="T11" s="78">
        <v>0</v>
      </c>
      <c r="U11" s="78">
        <v>44</v>
      </c>
      <c r="V11" s="78">
        <v>310</v>
      </c>
      <c r="W11" s="78">
        <v>0</v>
      </c>
      <c r="X11" s="78">
        <v>270789</v>
      </c>
      <c r="Y11" s="78">
        <v>1900429.0000000002</v>
      </c>
      <c r="Z11" s="78">
        <v>2885292004</v>
      </c>
      <c r="AA11" s="78">
        <v>179807037</v>
      </c>
      <c r="AB11" s="78">
        <v>1225709189</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2718</v>
      </c>
      <c r="B12" s="77">
        <v>4</v>
      </c>
      <c r="C12" s="77">
        <v>18</v>
      </c>
      <c r="D12" s="77">
        <v>4</v>
      </c>
      <c r="E12" s="77">
        <v>2024</v>
      </c>
      <c r="F12" s="77" t="s">
        <v>2588</v>
      </c>
      <c r="G12" s="1017" t="s">
        <v>2719</v>
      </c>
      <c r="H12" s="77" t="s">
        <v>2720</v>
      </c>
      <c r="I12" s="1018"/>
      <c r="J12" s="80">
        <v>557333</v>
      </c>
      <c r="K12" s="78">
        <v>683865883.99999988</v>
      </c>
      <c r="L12" s="78">
        <v>1242600</v>
      </c>
      <c r="M12" s="78">
        <v>1524289230</v>
      </c>
      <c r="N12" s="78">
        <v>558000</v>
      </c>
      <c r="O12" s="78">
        <v>1915708950.9999998</v>
      </c>
      <c r="P12" s="78">
        <v>6041</v>
      </c>
      <c r="Q12" s="78">
        <v>37146111</v>
      </c>
      <c r="R12" s="78">
        <v>0</v>
      </c>
      <c r="S12" s="78">
        <v>0</v>
      </c>
      <c r="T12" s="78">
        <v>0</v>
      </c>
      <c r="U12" s="78">
        <v>0</v>
      </c>
      <c r="V12" s="78">
        <v>71</v>
      </c>
      <c r="W12" s="78">
        <v>0</v>
      </c>
      <c r="X12" s="78">
        <v>0</v>
      </c>
      <c r="Y12" s="78">
        <v>438070</v>
      </c>
      <c r="Z12" s="78">
        <v>4161448246</v>
      </c>
      <c r="AA12" s="78">
        <v>1499986071</v>
      </c>
      <c r="AB12" s="78">
        <v>6582837495</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2721</v>
      </c>
      <c r="B13" s="77">
        <v>5</v>
      </c>
      <c r="C13" s="77">
        <v>18</v>
      </c>
      <c r="D13" s="77">
        <v>5</v>
      </c>
      <c r="E13" s="77">
        <v>2024</v>
      </c>
      <c r="F13" s="77" t="s">
        <v>2588</v>
      </c>
      <c r="G13" s="1017" t="s">
        <v>2722</v>
      </c>
      <c r="H13" s="77" t="s">
        <v>2723</v>
      </c>
      <c r="I13" s="1018"/>
      <c r="J13" s="80">
        <v>48908</v>
      </c>
      <c r="K13" s="78">
        <v>65505268</v>
      </c>
      <c r="L13" s="78">
        <v>178906</v>
      </c>
      <c r="M13" s="78">
        <v>238553766</v>
      </c>
      <c r="N13" s="78">
        <v>0</v>
      </c>
      <c r="O13" s="78">
        <v>0</v>
      </c>
      <c r="P13" s="78">
        <v>0</v>
      </c>
      <c r="Q13" s="78">
        <v>0</v>
      </c>
      <c r="R13" s="78">
        <v>0</v>
      </c>
      <c r="S13" s="78">
        <v>0</v>
      </c>
      <c r="T13" s="78">
        <v>0</v>
      </c>
      <c r="U13" s="78">
        <v>0</v>
      </c>
      <c r="V13" s="78">
        <v>0</v>
      </c>
      <c r="W13" s="78">
        <v>0</v>
      </c>
      <c r="X13" s="78">
        <v>0</v>
      </c>
      <c r="Y13" s="78">
        <v>0</v>
      </c>
      <c r="Z13" s="78">
        <v>304059034</v>
      </c>
      <c r="AA13" s="78">
        <v>23216769</v>
      </c>
      <c r="AB13" s="78">
        <v>352079784</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2724</v>
      </c>
      <c r="B14" s="77">
        <v>6</v>
      </c>
      <c r="C14" s="77">
        <v>18</v>
      </c>
      <c r="D14" s="77">
        <v>6</v>
      </c>
      <c r="E14" s="77">
        <v>2024</v>
      </c>
      <c r="F14" s="77" t="s">
        <v>2588</v>
      </c>
      <c r="G14" s="1017" t="s">
        <v>2725</v>
      </c>
      <c r="H14" s="77" t="s">
        <v>2726</v>
      </c>
      <c r="I14" s="1018"/>
      <c r="J14" s="80">
        <v>62815</v>
      </c>
      <c r="K14" s="78">
        <v>81719662</v>
      </c>
      <c r="L14" s="78">
        <v>312855</v>
      </c>
      <c r="M14" s="78">
        <v>405324832</v>
      </c>
      <c r="N14" s="78">
        <v>1526500</v>
      </c>
      <c r="O14" s="78">
        <v>4363703009</v>
      </c>
      <c r="P14" s="78">
        <v>1780</v>
      </c>
      <c r="Q14" s="78">
        <v>9854039</v>
      </c>
      <c r="R14" s="78">
        <v>0</v>
      </c>
      <c r="S14" s="78">
        <v>0</v>
      </c>
      <c r="T14" s="78">
        <v>0</v>
      </c>
      <c r="U14" s="78">
        <v>0</v>
      </c>
      <c r="V14" s="78">
        <v>0</v>
      </c>
      <c r="W14" s="78">
        <v>0</v>
      </c>
      <c r="X14" s="78">
        <v>0</v>
      </c>
      <c r="Y14" s="78">
        <v>0</v>
      </c>
      <c r="Z14" s="78">
        <v>4860601541.999999</v>
      </c>
      <c r="AA14" s="78">
        <v>63577</v>
      </c>
      <c r="AB14" s="78">
        <v>323756101</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2727</v>
      </c>
      <c r="B15" s="77">
        <v>7</v>
      </c>
      <c r="C15" s="77">
        <v>18</v>
      </c>
      <c r="D15" s="77">
        <v>7</v>
      </c>
      <c r="E15" s="77">
        <v>2024</v>
      </c>
      <c r="F15" s="77" t="s">
        <v>2588</v>
      </c>
      <c r="G15" s="1017" t="s">
        <v>2728</v>
      </c>
      <c r="H15" s="77" t="s">
        <v>2729</v>
      </c>
      <c r="I15" s="1018"/>
      <c r="J15" s="80">
        <v>123814</v>
      </c>
      <c r="K15" s="78">
        <v>163979572</v>
      </c>
      <c r="L15" s="78">
        <v>437766</v>
      </c>
      <c r="M15" s="78">
        <v>577106374</v>
      </c>
      <c r="N15" s="78">
        <v>500</v>
      </c>
      <c r="O15" s="78">
        <v>1273144</v>
      </c>
      <c r="P15" s="78">
        <v>4134</v>
      </c>
      <c r="Q15" s="78">
        <v>26807992</v>
      </c>
      <c r="R15" s="78">
        <v>0</v>
      </c>
      <c r="S15" s="78">
        <v>0</v>
      </c>
      <c r="T15" s="78">
        <v>0</v>
      </c>
      <c r="U15" s="78">
        <v>0</v>
      </c>
      <c r="V15" s="78">
        <v>0</v>
      </c>
      <c r="W15" s="78">
        <v>0</v>
      </c>
      <c r="X15" s="78">
        <v>0</v>
      </c>
      <c r="Y15" s="78">
        <v>0</v>
      </c>
      <c r="Z15" s="78">
        <v>769167081.99999988</v>
      </c>
      <c r="AA15" s="78">
        <v>105039701</v>
      </c>
      <c r="AB15" s="78">
        <v>914010284.00000012</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2730</v>
      </c>
      <c r="B16" s="77">
        <v>8</v>
      </c>
      <c r="C16" s="77">
        <v>18</v>
      </c>
      <c r="D16" s="77">
        <v>8</v>
      </c>
      <c r="E16" s="77">
        <v>2024</v>
      </c>
      <c r="F16" s="77" t="s">
        <v>2588</v>
      </c>
      <c r="G16" s="1017" t="s">
        <v>2731</v>
      </c>
      <c r="H16" s="77" t="s">
        <v>2732</v>
      </c>
      <c r="I16" s="1018"/>
      <c r="J16" s="80">
        <v>65642</v>
      </c>
      <c r="K16" s="78">
        <v>85962938</v>
      </c>
      <c r="L16" s="78">
        <v>312497</v>
      </c>
      <c r="M16" s="78">
        <v>408019447</v>
      </c>
      <c r="N16" s="78">
        <v>15000</v>
      </c>
      <c r="O16" s="78">
        <v>33119233</v>
      </c>
      <c r="P16" s="78">
        <v>0</v>
      </c>
      <c r="Q16" s="78">
        <v>0</v>
      </c>
      <c r="R16" s="78">
        <v>0</v>
      </c>
      <c r="S16" s="78">
        <v>0</v>
      </c>
      <c r="T16" s="78">
        <v>0</v>
      </c>
      <c r="U16" s="78">
        <v>0</v>
      </c>
      <c r="V16" s="78">
        <v>0</v>
      </c>
      <c r="W16" s="78">
        <v>0</v>
      </c>
      <c r="X16" s="78">
        <v>0</v>
      </c>
      <c r="Y16" s="78">
        <v>0</v>
      </c>
      <c r="Z16" s="78">
        <v>527101618</v>
      </c>
      <c r="AA16" s="78">
        <v>42178061</v>
      </c>
      <c r="AB16" s="78">
        <v>407547855.99999994</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2733</v>
      </c>
      <c r="B17" s="77">
        <v>9</v>
      </c>
      <c r="C17" s="77">
        <v>18</v>
      </c>
      <c r="D17" s="77">
        <v>9</v>
      </c>
      <c r="E17" s="77">
        <v>2024</v>
      </c>
      <c r="F17" s="77" t="s">
        <v>2588</v>
      </c>
      <c r="G17" s="1017" t="s">
        <v>2734</v>
      </c>
      <c r="H17" s="77" t="s">
        <v>2735</v>
      </c>
      <c r="I17" s="1018"/>
      <c r="J17" s="80">
        <v>118050</v>
      </c>
      <c r="K17" s="78">
        <v>153104780</v>
      </c>
      <c r="L17" s="78">
        <v>849787</v>
      </c>
      <c r="M17" s="78">
        <v>1100832943</v>
      </c>
      <c r="N17" s="78">
        <v>187300</v>
      </c>
      <c r="O17" s="78">
        <v>518681059</v>
      </c>
      <c r="P17" s="78">
        <v>16306.999999999998</v>
      </c>
      <c r="Q17" s="78">
        <v>95917960.000000015</v>
      </c>
      <c r="R17" s="78">
        <v>0</v>
      </c>
      <c r="S17" s="78">
        <v>0</v>
      </c>
      <c r="T17" s="78">
        <v>106105</v>
      </c>
      <c r="U17" s="78">
        <v>3403</v>
      </c>
      <c r="V17" s="78">
        <v>2220</v>
      </c>
      <c r="W17" s="78">
        <v>737812525</v>
      </c>
      <c r="X17" s="78">
        <v>20869404</v>
      </c>
      <c r="Y17" s="78">
        <v>13612058.999999998</v>
      </c>
      <c r="Z17" s="78">
        <v>2640830730</v>
      </c>
      <c r="AA17" s="78">
        <v>55348282.000000007</v>
      </c>
      <c r="AB17" s="78">
        <v>832732959</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2736</v>
      </c>
      <c r="B18" s="77">
        <v>10</v>
      </c>
      <c r="C18" s="77">
        <v>18</v>
      </c>
      <c r="D18" s="77">
        <v>10</v>
      </c>
      <c r="E18" s="77">
        <v>2024</v>
      </c>
      <c r="F18" s="77" t="s">
        <v>2588</v>
      </c>
      <c r="G18" s="1017" t="s">
        <v>2737</v>
      </c>
      <c r="H18" s="77" t="s">
        <v>2738</v>
      </c>
      <c r="I18" s="1018"/>
      <c r="J18" s="80">
        <v>1552823</v>
      </c>
      <c r="K18" s="78">
        <v>2141197185</v>
      </c>
      <c r="L18" s="78">
        <v>1756239</v>
      </c>
      <c r="M18" s="78">
        <v>2408107240.9999995</v>
      </c>
      <c r="N18" s="78">
        <v>1939400</v>
      </c>
      <c r="O18" s="78">
        <v>6165834247.000001</v>
      </c>
      <c r="P18" s="78">
        <v>19566</v>
      </c>
      <c r="Q18" s="78">
        <v>128638938</v>
      </c>
      <c r="R18" s="78">
        <v>0</v>
      </c>
      <c r="S18" s="78">
        <v>0</v>
      </c>
      <c r="T18" s="78">
        <v>0</v>
      </c>
      <c r="U18" s="78">
        <v>0</v>
      </c>
      <c r="V18" s="78">
        <v>20</v>
      </c>
      <c r="W18" s="78">
        <v>0</v>
      </c>
      <c r="X18" s="78">
        <v>0</v>
      </c>
      <c r="Y18" s="78">
        <v>121414.00000000001</v>
      </c>
      <c r="Z18" s="78">
        <v>10843899025</v>
      </c>
      <c r="AA18" s="78">
        <v>3940895797.9999995</v>
      </c>
      <c r="AB18" s="78">
        <v>17298635685</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2739</v>
      </c>
      <c r="B19" s="77">
        <v>11</v>
      </c>
      <c r="C19" s="77">
        <v>18</v>
      </c>
      <c r="D19" s="77">
        <v>11</v>
      </c>
      <c r="E19" s="77">
        <v>2024</v>
      </c>
      <c r="F19" s="77" t="s">
        <v>2588</v>
      </c>
      <c r="G19" s="1017" t="s">
        <v>2740</v>
      </c>
      <c r="H19" s="77" t="s">
        <v>2741</v>
      </c>
      <c r="I19" s="1018"/>
      <c r="J19" s="80">
        <v>79475</v>
      </c>
      <c r="K19" s="78">
        <v>105061595</v>
      </c>
      <c r="L19" s="78">
        <v>37100</v>
      </c>
      <c r="M19" s="78">
        <v>48850938</v>
      </c>
      <c r="N19" s="78">
        <v>462600</v>
      </c>
      <c r="O19" s="78">
        <v>1360229049</v>
      </c>
      <c r="P19" s="78">
        <v>751</v>
      </c>
      <c r="Q19" s="78">
        <v>4912853</v>
      </c>
      <c r="R19" s="78">
        <v>0</v>
      </c>
      <c r="S19" s="78">
        <v>0</v>
      </c>
      <c r="T19" s="78">
        <v>0</v>
      </c>
      <c r="U19" s="78">
        <v>0</v>
      </c>
      <c r="V19" s="78">
        <v>0</v>
      </c>
      <c r="W19" s="78">
        <v>0</v>
      </c>
      <c r="X19" s="78">
        <v>0</v>
      </c>
      <c r="Y19" s="78">
        <v>0</v>
      </c>
      <c r="Z19" s="78">
        <v>1519054435</v>
      </c>
      <c r="AA19" s="78">
        <v>65475659</v>
      </c>
      <c r="AB19" s="78">
        <v>493439449</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2742</v>
      </c>
      <c r="B20" s="77">
        <v>12</v>
      </c>
      <c r="C20" s="77">
        <v>18</v>
      </c>
      <c r="D20" s="77">
        <v>12</v>
      </c>
      <c r="E20" s="77">
        <v>2024</v>
      </c>
      <c r="F20" s="77" t="s">
        <v>2588</v>
      </c>
      <c r="G20" s="1017" t="s">
        <v>2743</v>
      </c>
      <c r="H20" s="77" t="s">
        <v>2744</v>
      </c>
      <c r="I20" s="1018"/>
      <c r="J20" s="80">
        <v>58145</v>
      </c>
      <c r="K20" s="78">
        <v>75285164.000000015</v>
      </c>
      <c r="L20" s="78">
        <v>343313</v>
      </c>
      <c r="M20" s="78">
        <v>443264494</v>
      </c>
      <c r="N20" s="78">
        <v>111200</v>
      </c>
      <c r="O20" s="78">
        <v>237694766.00000003</v>
      </c>
      <c r="P20" s="78">
        <v>882</v>
      </c>
      <c r="Q20" s="78">
        <v>5513698.0000000009</v>
      </c>
      <c r="R20" s="78">
        <v>0</v>
      </c>
      <c r="S20" s="78">
        <v>0</v>
      </c>
      <c r="T20" s="78">
        <v>0</v>
      </c>
      <c r="U20" s="78">
        <v>20</v>
      </c>
      <c r="V20" s="78">
        <v>353</v>
      </c>
      <c r="W20" s="78">
        <v>0</v>
      </c>
      <c r="X20" s="78">
        <v>125093.00000000001</v>
      </c>
      <c r="Y20" s="78">
        <v>2162388</v>
      </c>
      <c r="Z20" s="78">
        <v>764045602.99999988</v>
      </c>
      <c r="AA20" s="78">
        <v>81447933</v>
      </c>
      <c r="AB20" s="78">
        <v>620701974</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2745</v>
      </c>
      <c r="B21" s="77">
        <v>13</v>
      </c>
      <c r="C21" s="77">
        <v>18</v>
      </c>
      <c r="D21" s="77">
        <v>13</v>
      </c>
      <c r="E21" s="77">
        <v>2024</v>
      </c>
      <c r="F21" s="77" t="s">
        <v>2588</v>
      </c>
      <c r="G21" s="1017" t="s">
        <v>2746</v>
      </c>
      <c r="H21" s="77" t="s">
        <v>2747</v>
      </c>
      <c r="I21" s="1018"/>
      <c r="J21" s="80">
        <v>94111</v>
      </c>
      <c r="K21" s="78">
        <v>122015756</v>
      </c>
      <c r="L21" s="78">
        <v>285957</v>
      </c>
      <c r="M21" s="78">
        <v>369390365</v>
      </c>
      <c r="N21" s="78">
        <v>8200</v>
      </c>
      <c r="O21" s="78">
        <v>25673748</v>
      </c>
      <c r="P21" s="78">
        <v>0</v>
      </c>
      <c r="Q21" s="78">
        <v>0</v>
      </c>
      <c r="R21" s="78">
        <v>0</v>
      </c>
      <c r="S21" s="78">
        <v>0</v>
      </c>
      <c r="T21" s="78">
        <v>0</v>
      </c>
      <c r="U21" s="78">
        <v>0</v>
      </c>
      <c r="V21" s="78">
        <v>0</v>
      </c>
      <c r="W21" s="78">
        <v>0</v>
      </c>
      <c r="X21" s="78">
        <v>0</v>
      </c>
      <c r="Y21" s="78">
        <v>0</v>
      </c>
      <c r="Z21" s="78">
        <v>517079869</v>
      </c>
      <c r="AA21" s="78">
        <v>132811060</v>
      </c>
      <c r="AB21" s="78">
        <v>797019478</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2748</v>
      </c>
      <c r="B22" s="77">
        <v>14</v>
      </c>
      <c r="C22" s="77">
        <v>18</v>
      </c>
      <c r="D22" s="77">
        <v>14</v>
      </c>
      <c r="E22" s="77">
        <v>2024</v>
      </c>
      <c r="F22" s="77" t="s">
        <v>2588</v>
      </c>
      <c r="G22" s="1017" t="s">
        <v>2749</v>
      </c>
      <c r="H22" s="77" t="s">
        <v>2750</v>
      </c>
      <c r="I22" s="1018"/>
      <c r="J22" s="80">
        <v>77788</v>
      </c>
      <c r="K22" s="78">
        <v>102228939</v>
      </c>
      <c r="L22" s="78">
        <v>356035</v>
      </c>
      <c r="M22" s="78">
        <v>466157324</v>
      </c>
      <c r="N22" s="78">
        <v>0</v>
      </c>
      <c r="O22" s="78">
        <v>0</v>
      </c>
      <c r="P22" s="78">
        <v>0</v>
      </c>
      <c r="Q22" s="78">
        <v>0</v>
      </c>
      <c r="R22" s="78">
        <v>0</v>
      </c>
      <c r="S22" s="78">
        <v>0</v>
      </c>
      <c r="T22" s="78">
        <v>0</v>
      </c>
      <c r="U22" s="78">
        <v>0</v>
      </c>
      <c r="V22" s="78">
        <v>0</v>
      </c>
      <c r="W22" s="78">
        <v>0</v>
      </c>
      <c r="X22" s="78">
        <v>0</v>
      </c>
      <c r="Y22" s="78">
        <v>0</v>
      </c>
      <c r="Z22" s="78">
        <v>568386263</v>
      </c>
      <c r="AA22" s="78">
        <v>215629895</v>
      </c>
      <c r="AB22" s="78">
        <v>1120560077</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2751</v>
      </c>
      <c r="B23" s="77">
        <v>15</v>
      </c>
      <c r="C23" s="77">
        <v>18</v>
      </c>
      <c r="D23" s="77">
        <v>15</v>
      </c>
      <c r="E23" s="77">
        <v>2024</v>
      </c>
      <c r="F23" s="77" t="s">
        <v>2588</v>
      </c>
      <c r="G23" s="1017" t="s">
        <v>2752</v>
      </c>
      <c r="H23" s="77" t="s">
        <v>2753</v>
      </c>
      <c r="I23" s="1018"/>
      <c r="J23" s="80">
        <v>22096</v>
      </c>
      <c r="K23" s="78">
        <v>29139512</v>
      </c>
      <c r="L23" s="78">
        <v>58011</v>
      </c>
      <c r="M23" s="78">
        <v>76107876.999999985</v>
      </c>
      <c r="N23" s="78">
        <v>459300</v>
      </c>
      <c r="O23" s="78">
        <v>1453712839</v>
      </c>
      <c r="P23" s="78">
        <v>1246</v>
      </c>
      <c r="Q23" s="78">
        <v>6898931.9999999991</v>
      </c>
      <c r="R23" s="78">
        <v>0</v>
      </c>
      <c r="S23" s="78">
        <v>0</v>
      </c>
      <c r="T23" s="78">
        <v>0</v>
      </c>
      <c r="U23" s="78">
        <v>0</v>
      </c>
      <c r="V23" s="78">
        <v>0</v>
      </c>
      <c r="W23" s="78">
        <v>0</v>
      </c>
      <c r="X23" s="78">
        <v>0</v>
      </c>
      <c r="Y23" s="78">
        <v>0</v>
      </c>
      <c r="Z23" s="78">
        <v>1565859160</v>
      </c>
      <c r="AA23" s="78">
        <v>104910.00000000001</v>
      </c>
      <c r="AB23" s="78">
        <v>79560171</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2754</v>
      </c>
      <c r="B24" s="77">
        <v>16</v>
      </c>
      <c r="C24" s="77">
        <v>18</v>
      </c>
      <c r="D24" s="77">
        <v>16</v>
      </c>
      <c r="E24" s="77">
        <v>2024</v>
      </c>
      <c r="F24" s="77" t="s">
        <v>2588</v>
      </c>
      <c r="G24" s="1017" t="s">
        <v>2755</v>
      </c>
      <c r="H24" s="77" t="s">
        <v>2705</v>
      </c>
      <c r="I24" s="1018"/>
      <c r="J24" s="80">
        <v>24841</v>
      </c>
      <c r="K24" s="78">
        <v>27413144</v>
      </c>
      <c r="L24" s="78">
        <v>69052</v>
      </c>
      <c r="M24" s="78">
        <v>76346515</v>
      </c>
      <c r="N24" s="78">
        <v>232300</v>
      </c>
      <c r="O24" s="78">
        <v>531121917.99999994</v>
      </c>
      <c r="P24" s="78">
        <v>33145</v>
      </c>
      <c r="Q24" s="78">
        <v>212486176</v>
      </c>
      <c r="R24" s="78">
        <v>0</v>
      </c>
      <c r="S24" s="78">
        <v>0</v>
      </c>
      <c r="T24" s="78">
        <v>0</v>
      </c>
      <c r="U24" s="78">
        <v>0</v>
      </c>
      <c r="V24" s="78">
        <v>512</v>
      </c>
      <c r="W24" s="78">
        <v>0</v>
      </c>
      <c r="X24" s="78">
        <v>0</v>
      </c>
      <c r="Y24" s="78">
        <v>3138848</v>
      </c>
      <c r="Z24" s="78">
        <v>850506600.99999988</v>
      </c>
      <c r="AA24" s="78">
        <v>9597785</v>
      </c>
      <c r="AB24" s="78">
        <v>128548014</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2756</v>
      </c>
      <c r="B25" s="77">
        <v>17</v>
      </c>
      <c r="C25" s="77">
        <v>18</v>
      </c>
      <c r="D25" s="77">
        <v>17</v>
      </c>
      <c r="E25" s="77">
        <v>2024</v>
      </c>
      <c r="F25" s="77" t="s">
        <v>2588</v>
      </c>
      <c r="G25" s="1017" t="s">
        <v>2757</v>
      </c>
      <c r="H25" s="77" t="s">
        <v>2758</v>
      </c>
      <c r="I25" s="1018"/>
      <c r="J25" s="80">
        <v>31711</v>
      </c>
      <c r="K25" s="78">
        <v>41591887</v>
      </c>
      <c r="L25" s="78">
        <v>158679</v>
      </c>
      <c r="M25" s="78">
        <v>207012988</v>
      </c>
      <c r="N25" s="78">
        <v>741900</v>
      </c>
      <c r="O25" s="78">
        <v>2593955513</v>
      </c>
      <c r="P25" s="78">
        <v>2105</v>
      </c>
      <c r="Q25" s="78">
        <v>13766822</v>
      </c>
      <c r="R25" s="78">
        <v>0</v>
      </c>
      <c r="S25" s="78">
        <v>0</v>
      </c>
      <c r="T25" s="78">
        <v>0</v>
      </c>
      <c r="U25" s="78">
        <v>0</v>
      </c>
      <c r="V25" s="78">
        <v>0</v>
      </c>
      <c r="W25" s="78">
        <v>0</v>
      </c>
      <c r="X25" s="78">
        <v>0</v>
      </c>
      <c r="Y25" s="78">
        <v>0</v>
      </c>
      <c r="Z25" s="78">
        <v>2856327210</v>
      </c>
      <c r="AA25" s="78">
        <v>11434871</v>
      </c>
      <c r="AB25" s="78">
        <v>145382451</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2759</v>
      </c>
      <c r="B26" s="77">
        <v>18</v>
      </c>
      <c r="C26" s="77">
        <v>18</v>
      </c>
      <c r="D26" s="77">
        <v>18</v>
      </c>
      <c r="E26" s="77">
        <v>2024</v>
      </c>
      <c r="F26" s="77" t="s">
        <v>2588</v>
      </c>
      <c r="G26" s="1017" t="s">
        <v>2760</v>
      </c>
      <c r="H26" s="77" t="s">
        <v>2761</v>
      </c>
      <c r="I26" s="1018"/>
      <c r="J26" s="80">
        <v>103163</v>
      </c>
      <c r="K26" s="78">
        <v>132796665.00000001</v>
      </c>
      <c r="L26" s="78">
        <v>176660</v>
      </c>
      <c r="M26" s="78">
        <v>226585133</v>
      </c>
      <c r="N26" s="78">
        <v>161800</v>
      </c>
      <c r="O26" s="78">
        <v>402142055</v>
      </c>
      <c r="P26" s="78">
        <v>209</v>
      </c>
      <c r="Q26" s="78">
        <v>1306301</v>
      </c>
      <c r="R26" s="78">
        <v>0</v>
      </c>
      <c r="S26" s="78">
        <v>0</v>
      </c>
      <c r="T26" s="78">
        <v>0</v>
      </c>
      <c r="U26" s="78">
        <v>0</v>
      </c>
      <c r="V26" s="78">
        <v>0</v>
      </c>
      <c r="W26" s="78">
        <v>0</v>
      </c>
      <c r="X26" s="78">
        <v>0</v>
      </c>
      <c r="Y26" s="78">
        <v>0</v>
      </c>
      <c r="Z26" s="78">
        <v>762830153.99999988</v>
      </c>
      <c r="AA26" s="78">
        <v>130156608</v>
      </c>
      <c r="AB26" s="78">
        <v>877117211</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2762</v>
      </c>
      <c r="B27" s="77">
        <v>19</v>
      </c>
      <c r="C27" s="77">
        <v>18</v>
      </c>
      <c r="D27" s="77">
        <v>19</v>
      </c>
      <c r="E27" s="77">
        <v>2024</v>
      </c>
      <c r="F27" s="77" t="s">
        <v>2588</v>
      </c>
      <c r="G27" s="1017" t="s">
        <v>2763</v>
      </c>
      <c r="H27" s="77" t="s">
        <v>2764</v>
      </c>
      <c r="I27" s="1018"/>
      <c r="J27" s="80">
        <v>340183</v>
      </c>
      <c r="K27" s="78">
        <v>432134144</v>
      </c>
      <c r="L27" s="78">
        <v>1878040</v>
      </c>
      <c r="M27" s="78">
        <v>2383844594</v>
      </c>
      <c r="N27" s="78">
        <v>126700</v>
      </c>
      <c r="O27" s="78">
        <v>268856813.00000006</v>
      </c>
      <c r="P27" s="78">
        <v>30199</v>
      </c>
      <c r="Q27" s="78">
        <v>177625581</v>
      </c>
      <c r="R27" s="78">
        <v>0</v>
      </c>
      <c r="S27" s="78">
        <v>0</v>
      </c>
      <c r="T27" s="78">
        <v>0</v>
      </c>
      <c r="U27" s="78">
        <v>0</v>
      </c>
      <c r="V27" s="78">
        <v>1038</v>
      </c>
      <c r="W27" s="78">
        <v>0</v>
      </c>
      <c r="X27" s="78">
        <v>0</v>
      </c>
      <c r="Y27" s="78">
        <v>6366733</v>
      </c>
      <c r="Z27" s="78">
        <v>3268827865</v>
      </c>
      <c r="AA27" s="78">
        <v>678984631</v>
      </c>
      <c r="AB27" s="78">
        <v>3285508500.0000005</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2765</v>
      </c>
      <c r="B28" s="77">
        <v>20</v>
      </c>
      <c r="C28" s="77">
        <v>18</v>
      </c>
      <c r="D28" s="77">
        <v>20</v>
      </c>
      <c r="E28" s="77">
        <v>2024</v>
      </c>
      <c r="F28" s="77" t="s">
        <v>2588</v>
      </c>
      <c r="G28" s="1017" t="s">
        <v>2766</v>
      </c>
      <c r="H28" s="77" t="s">
        <v>2767</v>
      </c>
      <c r="I28" s="1018"/>
      <c r="J28" s="80">
        <v>30095</v>
      </c>
      <c r="K28" s="78">
        <v>37337973</v>
      </c>
      <c r="L28" s="78">
        <v>97110</v>
      </c>
      <c r="M28" s="78">
        <v>120481281</v>
      </c>
      <c r="N28" s="78">
        <v>274700</v>
      </c>
      <c r="O28" s="78">
        <v>778298816</v>
      </c>
      <c r="P28" s="78">
        <v>12058</v>
      </c>
      <c r="Q28" s="78">
        <v>70926653</v>
      </c>
      <c r="R28" s="78">
        <v>0</v>
      </c>
      <c r="S28" s="78">
        <v>0</v>
      </c>
      <c r="T28" s="78">
        <v>0</v>
      </c>
      <c r="U28" s="78">
        <v>9</v>
      </c>
      <c r="V28" s="78">
        <v>483</v>
      </c>
      <c r="W28" s="78">
        <v>0</v>
      </c>
      <c r="X28" s="78">
        <v>53962</v>
      </c>
      <c r="Y28" s="78">
        <v>2962492</v>
      </c>
      <c r="Z28" s="78">
        <v>1010061176.9999999</v>
      </c>
      <c r="AA28" s="78">
        <v>12821543</v>
      </c>
      <c r="AB28" s="78">
        <v>169430043</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2768</v>
      </c>
      <c r="B29" s="77">
        <v>21</v>
      </c>
      <c r="C29" s="77">
        <v>18</v>
      </c>
      <c r="D29" s="77">
        <v>21</v>
      </c>
      <c r="E29" s="77">
        <v>2024</v>
      </c>
      <c r="F29" s="77" t="s">
        <v>2588</v>
      </c>
      <c r="G29" s="1017" t="s">
        <v>2769</v>
      </c>
      <c r="H29" s="77" t="s">
        <v>2770</v>
      </c>
      <c r="I29" s="1018"/>
      <c r="J29" s="80">
        <v>63281</v>
      </c>
      <c r="K29" s="78">
        <v>80900679</v>
      </c>
      <c r="L29" s="78">
        <v>227998</v>
      </c>
      <c r="M29" s="78">
        <v>290532507</v>
      </c>
      <c r="N29" s="78">
        <v>19100</v>
      </c>
      <c r="O29" s="78">
        <v>56958764</v>
      </c>
      <c r="P29" s="78">
        <v>0</v>
      </c>
      <c r="Q29" s="78">
        <v>0</v>
      </c>
      <c r="R29" s="78">
        <v>0</v>
      </c>
      <c r="S29" s="78">
        <v>0</v>
      </c>
      <c r="T29" s="78">
        <v>0</v>
      </c>
      <c r="U29" s="78">
        <v>0</v>
      </c>
      <c r="V29" s="78">
        <v>0</v>
      </c>
      <c r="W29" s="78">
        <v>0</v>
      </c>
      <c r="X29" s="78">
        <v>0</v>
      </c>
      <c r="Y29" s="78">
        <v>0</v>
      </c>
      <c r="Z29" s="78">
        <v>428391949.99999994</v>
      </c>
      <c r="AA29" s="78">
        <v>131981356</v>
      </c>
      <c r="AB29" s="78">
        <v>777870257</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2771</v>
      </c>
      <c r="B30" s="77">
        <v>22</v>
      </c>
      <c r="C30" s="77">
        <v>18</v>
      </c>
      <c r="D30" s="77">
        <v>22</v>
      </c>
      <c r="E30" s="77">
        <v>2024</v>
      </c>
      <c r="F30" s="77" t="s">
        <v>2588</v>
      </c>
      <c r="G30" s="1017" t="s">
        <v>2772</v>
      </c>
      <c r="H30" s="77" t="s">
        <v>2773</v>
      </c>
      <c r="I30" s="1018"/>
      <c r="J30" s="80">
        <v>71510</v>
      </c>
      <c r="K30" s="78">
        <v>91024070.999999985</v>
      </c>
      <c r="L30" s="78">
        <v>171335</v>
      </c>
      <c r="M30" s="78">
        <v>217454578</v>
      </c>
      <c r="N30" s="78">
        <v>76200</v>
      </c>
      <c r="O30" s="78">
        <v>235091823</v>
      </c>
      <c r="P30" s="78">
        <v>218</v>
      </c>
      <c r="Q30" s="78">
        <v>1362358</v>
      </c>
      <c r="R30" s="78">
        <v>0</v>
      </c>
      <c r="S30" s="78">
        <v>0</v>
      </c>
      <c r="T30" s="78">
        <v>0</v>
      </c>
      <c r="U30" s="78">
        <v>0</v>
      </c>
      <c r="V30" s="78">
        <v>0</v>
      </c>
      <c r="W30" s="78">
        <v>0</v>
      </c>
      <c r="X30" s="78">
        <v>0</v>
      </c>
      <c r="Y30" s="78">
        <v>0</v>
      </c>
      <c r="Z30" s="78">
        <v>544932830</v>
      </c>
      <c r="AA30" s="78">
        <v>159116638</v>
      </c>
      <c r="AB30" s="78">
        <v>822471907.00000012</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2774</v>
      </c>
      <c r="B31" s="77">
        <v>23</v>
      </c>
      <c r="C31" s="77">
        <v>18</v>
      </c>
      <c r="D31" s="77">
        <v>23</v>
      </c>
      <c r="E31" s="77">
        <v>2024</v>
      </c>
      <c r="F31" s="77" t="s">
        <v>2588</v>
      </c>
      <c r="G31" s="1017" t="s">
        <v>2775</v>
      </c>
      <c r="H31" s="77" t="s">
        <v>2776</v>
      </c>
      <c r="I31" s="1018"/>
      <c r="J31" s="80">
        <v>1338784</v>
      </c>
      <c r="K31" s="78">
        <v>1701745970</v>
      </c>
      <c r="L31" s="78">
        <v>2923787</v>
      </c>
      <c r="M31" s="78">
        <v>3701340893</v>
      </c>
      <c r="N31" s="78">
        <v>796000</v>
      </c>
      <c r="O31" s="78">
        <v>2985850561</v>
      </c>
      <c r="P31" s="78">
        <v>2309</v>
      </c>
      <c r="Q31" s="78">
        <v>14425236</v>
      </c>
      <c r="R31" s="78">
        <v>0</v>
      </c>
      <c r="S31" s="78">
        <v>0</v>
      </c>
      <c r="T31" s="78">
        <v>173</v>
      </c>
      <c r="U31" s="78">
        <v>79</v>
      </c>
      <c r="V31" s="78">
        <v>540</v>
      </c>
      <c r="W31" s="78">
        <v>1066169.0000000002</v>
      </c>
      <c r="X31" s="78">
        <v>486880.99999999994</v>
      </c>
      <c r="Y31" s="78">
        <v>3309808</v>
      </c>
      <c r="Z31" s="78">
        <v>8408225517.999999</v>
      </c>
      <c r="AA31" s="78">
        <v>3666061358.9999995</v>
      </c>
      <c r="AB31" s="78">
        <v>15762725934</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2777</v>
      </c>
      <c r="B32" s="77">
        <v>24</v>
      </c>
      <c r="C32" s="77">
        <v>18</v>
      </c>
      <c r="D32" s="77">
        <v>24</v>
      </c>
      <c r="E32" s="77">
        <v>2024</v>
      </c>
      <c r="F32" s="77" t="s">
        <v>2588</v>
      </c>
      <c r="G32" s="1017" t="s">
        <v>2778</v>
      </c>
      <c r="H32" s="77" t="s">
        <v>2779</v>
      </c>
      <c r="I32" s="1018"/>
      <c r="J32" s="80">
        <v>41756</v>
      </c>
      <c r="K32" s="78">
        <v>56167410.000000007</v>
      </c>
      <c r="L32" s="78">
        <v>248328</v>
      </c>
      <c r="M32" s="78">
        <v>332410878</v>
      </c>
      <c r="N32" s="78">
        <v>30900</v>
      </c>
      <c r="O32" s="78">
        <v>81597846</v>
      </c>
      <c r="P32" s="78">
        <v>1285</v>
      </c>
      <c r="Q32" s="78">
        <v>8401879.9999999981</v>
      </c>
      <c r="R32" s="78">
        <v>0</v>
      </c>
      <c r="S32" s="78">
        <v>0</v>
      </c>
      <c r="T32" s="78">
        <v>0</v>
      </c>
      <c r="U32" s="78">
        <v>0</v>
      </c>
      <c r="V32" s="78">
        <v>0</v>
      </c>
      <c r="W32" s="78">
        <v>0</v>
      </c>
      <c r="X32" s="78">
        <v>0</v>
      </c>
      <c r="Y32" s="78">
        <v>0</v>
      </c>
      <c r="Z32" s="78">
        <v>478578014</v>
      </c>
      <c r="AA32" s="78">
        <v>12675544</v>
      </c>
      <c r="AB32" s="78">
        <v>206555480</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2780</v>
      </c>
      <c r="B33" s="77">
        <v>25</v>
      </c>
      <c r="C33" s="77">
        <v>18</v>
      </c>
      <c r="D33" s="77">
        <v>25</v>
      </c>
      <c r="E33" s="77">
        <v>2024</v>
      </c>
      <c r="F33" s="77" t="s">
        <v>2588</v>
      </c>
      <c r="G33" s="1017" t="s">
        <v>2781</v>
      </c>
      <c r="H33" s="77" t="s">
        <v>2782</v>
      </c>
      <c r="I33" s="1018"/>
      <c r="J33" s="80">
        <v>55407</v>
      </c>
      <c r="K33" s="78">
        <v>68653667</v>
      </c>
      <c r="L33" s="78">
        <v>257197</v>
      </c>
      <c r="M33" s="78">
        <v>318515614</v>
      </c>
      <c r="N33" s="78">
        <v>236500</v>
      </c>
      <c r="O33" s="78">
        <v>660324699</v>
      </c>
      <c r="P33" s="78">
        <v>40932</v>
      </c>
      <c r="Q33" s="78">
        <v>262308967</v>
      </c>
      <c r="R33" s="78">
        <v>0</v>
      </c>
      <c r="S33" s="78">
        <v>0</v>
      </c>
      <c r="T33" s="78">
        <v>0</v>
      </c>
      <c r="U33" s="78">
        <v>0</v>
      </c>
      <c r="V33" s="78">
        <v>26</v>
      </c>
      <c r="W33" s="78">
        <v>0</v>
      </c>
      <c r="X33" s="78">
        <v>0</v>
      </c>
      <c r="Y33" s="78">
        <v>156979</v>
      </c>
      <c r="Z33" s="78">
        <v>1309959926</v>
      </c>
      <c r="AA33" s="78">
        <v>22047782</v>
      </c>
      <c r="AB33" s="78">
        <v>335522526</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2783</v>
      </c>
      <c r="B34" s="77">
        <v>26</v>
      </c>
      <c r="C34" s="77">
        <v>18</v>
      </c>
      <c r="D34" s="77">
        <v>26</v>
      </c>
      <c r="E34" s="77">
        <v>2024</v>
      </c>
      <c r="F34" s="77" t="s">
        <v>2588</v>
      </c>
      <c r="G34" s="1017" t="s">
        <v>2784</v>
      </c>
      <c r="H34" s="77" t="s">
        <v>2785</v>
      </c>
      <c r="I34" s="1018"/>
      <c r="J34" s="80">
        <v>16620</v>
      </c>
      <c r="K34" s="78">
        <v>20390025</v>
      </c>
      <c r="L34" s="78">
        <v>97943</v>
      </c>
      <c r="M34" s="78">
        <v>120229876.99999999</v>
      </c>
      <c r="N34" s="78">
        <v>561900</v>
      </c>
      <c r="O34" s="78">
        <v>1382559836</v>
      </c>
      <c r="P34" s="78">
        <v>21112</v>
      </c>
      <c r="Q34" s="78">
        <v>135342991</v>
      </c>
      <c r="R34" s="78">
        <v>0</v>
      </c>
      <c r="S34" s="78">
        <v>0</v>
      </c>
      <c r="T34" s="78">
        <v>0</v>
      </c>
      <c r="U34" s="78">
        <v>0</v>
      </c>
      <c r="V34" s="78">
        <v>0</v>
      </c>
      <c r="W34" s="78">
        <v>0</v>
      </c>
      <c r="X34" s="78">
        <v>0</v>
      </c>
      <c r="Y34" s="78">
        <v>0</v>
      </c>
      <c r="Z34" s="78">
        <v>1658522728.9999998</v>
      </c>
      <c r="AA34" s="78">
        <v>6427634</v>
      </c>
      <c r="AB34" s="78">
        <v>77875517</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2786</v>
      </c>
      <c r="B35" s="77">
        <v>27</v>
      </c>
      <c r="C35" s="77">
        <v>18</v>
      </c>
      <c r="D35" s="77">
        <v>27</v>
      </c>
      <c r="E35" s="77">
        <v>2024</v>
      </c>
      <c r="F35" s="77" t="s">
        <v>2588</v>
      </c>
      <c r="G35" s="1017" t="s">
        <v>2787</v>
      </c>
      <c r="H35" s="77" t="s">
        <v>2788</v>
      </c>
      <c r="I35" s="1018"/>
      <c r="J35" s="80">
        <v>373866</v>
      </c>
      <c r="K35" s="78">
        <v>486897653</v>
      </c>
      <c r="L35" s="78">
        <v>1340373</v>
      </c>
      <c r="M35" s="78">
        <v>1736608904.0000002</v>
      </c>
      <c r="N35" s="78">
        <v>328000</v>
      </c>
      <c r="O35" s="78">
        <v>927318710</v>
      </c>
      <c r="P35" s="78">
        <v>1109</v>
      </c>
      <c r="Q35" s="78">
        <v>7192761.0000000009</v>
      </c>
      <c r="R35" s="78">
        <v>0</v>
      </c>
      <c r="S35" s="78">
        <v>0</v>
      </c>
      <c r="T35" s="78">
        <v>0</v>
      </c>
      <c r="U35" s="78">
        <v>0</v>
      </c>
      <c r="V35" s="78">
        <v>0</v>
      </c>
      <c r="W35" s="78">
        <v>0</v>
      </c>
      <c r="X35" s="78">
        <v>0</v>
      </c>
      <c r="Y35" s="78">
        <v>0</v>
      </c>
      <c r="Z35" s="78">
        <v>3158018028</v>
      </c>
      <c r="AA35" s="78">
        <v>917929786.99999988</v>
      </c>
      <c r="AB35" s="78">
        <v>4254546255.9999995</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2789</v>
      </c>
      <c r="B36" s="77">
        <v>28</v>
      </c>
      <c r="C36" s="77">
        <v>18</v>
      </c>
      <c r="D36" s="77">
        <v>28</v>
      </c>
      <c r="E36" s="77">
        <v>2024</v>
      </c>
      <c r="F36" s="77" t="s">
        <v>2588</v>
      </c>
      <c r="G36" s="1017" t="s">
        <v>2790</v>
      </c>
      <c r="H36" s="77" t="s">
        <v>2791</v>
      </c>
      <c r="I36" s="1018"/>
      <c r="J36" s="80">
        <v>55624</v>
      </c>
      <c r="K36" s="78">
        <v>71856973</v>
      </c>
      <c r="L36" s="78">
        <v>334287</v>
      </c>
      <c r="M36" s="78">
        <v>429773661</v>
      </c>
      <c r="N36" s="78">
        <v>8400</v>
      </c>
      <c r="O36" s="78">
        <v>24631446</v>
      </c>
      <c r="P36" s="78">
        <v>0</v>
      </c>
      <c r="Q36" s="78">
        <v>0</v>
      </c>
      <c r="R36" s="78">
        <v>0</v>
      </c>
      <c r="S36" s="78">
        <v>0</v>
      </c>
      <c r="T36" s="78">
        <v>0</v>
      </c>
      <c r="U36" s="78">
        <v>0</v>
      </c>
      <c r="V36" s="78">
        <v>0</v>
      </c>
      <c r="W36" s="78">
        <v>0</v>
      </c>
      <c r="X36" s="78">
        <v>0</v>
      </c>
      <c r="Y36" s="78">
        <v>0</v>
      </c>
      <c r="Z36" s="78">
        <v>526262079.99999994</v>
      </c>
      <c r="AA36" s="78">
        <v>49178927</v>
      </c>
      <c r="AB36" s="78">
        <v>653106553</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2792</v>
      </c>
      <c r="B37" s="77">
        <v>29</v>
      </c>
      <c r="C37" s="77">
        <v>18</v>
      </c>
      <c r="D37" s="77">
        <v>29</v>
      </c>
      <c r="E37" s="77">
        <v>2024</v>
      </c>
      <c r="F37" s="77" t="s">
        <v>2588</v>
      </c>
      <c r="G37" s="1017" t="s">
        <v>2793</v>
      </c>
      <c r="H37" s="77" t="s">
        <v>2794</v>
      </c>
      <c r="I37" s="1018"/>
      <c r="J37" s="80">
        <v>412956</v>
      </c>
      <c r="K37" s="78">
        <v>540377384</v>
      </c>
      <c r="L37" s="78">
        <v>1706091</v>
      </c>
      <c r="M37" s="78">
        <v>2223698042</v>
      </c>
      <c r="N37" s="78">
        <v>214300</v>
      </c>
      <c r="O37" s="78">
        <v>758784010</v>
      </c>
      <c r="P37" s="78">
        <v>2505</v>
      </c>
      <c r="Q37" s="78">
        <v>16189335</v>
      </c>
      <c r="R37" s="78">
        <v>0</v>
      </c>
      <c r="S37" s="78">
        <v>0</v>
      </c>
      <c r="T37" s="78">
        <v>0</v>
      </c>
      <c r="U37" s="78">
        <v>0</v>
      </c>
      <c r="V37" s="78">
        <v>0</v>
      </c>
      <c r="W37" s="78">
        <v>0</v>
      </c>
      <c r="X37" s="78">
        <v>0</v>
      </c>
      <c r="Y37" s="78">
        <v>0</v>
      </c>
      <c r="Z37" s="78">
        <v>3539048770.9999995</v>
      </c>
      <c r="AA37" s="78">
        <v>890813482.00000012</v>
      </c>
      <c r="AB37" s="78">
        <v>4319109724</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2795</v>
      </c>
      <c r="B38" s="77">
        <v>30</v>
      </c>
      <c r="C38" s="77">
        <v>18</v>
      </c>
      <c r="D38" s="77">
        <v>30</v>
      </c>
      <c r="E38" s="77">
        <v>2024</v>
      </c>
      <c r="F38" s="77" t="s">
        <v>2588</v>
      </c>
      <c r="G38" s="1017" t="s">
        <v>2796</v>
      </c>
      <c r="H38" s="77" t="s">
        <v>2797</v>
      </c>
      <c r="I38" s="1018"/>
      <c r="J38" s="80">
        <v>212848</v>
      </c>
      <c r="K38" s="78">
        <v>277641995</v>
      </c>
      <c r="L38" s="78">
        <v>1008971</v>
      </c>
      <c r="M38" s="78">
        <v>1309279912</v>
      </c>
      <c r="N38" s="78">
        <v>232300</v>
      </c>
      <c r="O38" s="78">
        <v>792564606.99999988</v>
      </c>
      <c r="P38" s="78">
        <v>1613</v>
      </c>
      <c r="Q38" s="78">
        <v>8931052</v>
      </c>
      <c r="R38" s="78">
        <v>0</v>
      </c>
      <c r="S38" s="78">
        <v>0</v>
      </c>
      <c r="T38" s="78">
        <v>0</v>
      </c>
      <c r="U38" s="78">
        <v>0</v>
      </c>
      <c r="V38" s="78">
        <v>0</v>
      </c>
      <c r="W38" s="78">
        <v>0</v>
      </c>
      <c r="X38" s="78">
        <v>0</v>
      </c>
      <c r="Y38" s="78">
        <v>0</v>
      </c>
      <c r="Z38" s="78">
        <v>2388417565.9999995</v>
      </c>
      <c r="AA38" s="78">
        <v>608806702</v>
      </c>
      <c r="AB38" s="78">
        <v>2485666991</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2798</v>
      </c>
      <c r="B39" s="77">
        <v>31</v>
      </c>
      <c r="C39" s="77">
        <v>18</v>
      </c>
      <c r="D39" s="77">
        <v>31</v>
      </c>
      <c r="E39" s="77">
        <v>2024</v>
      </c>
      <c r="F39" s="77" t="s">
        <v>2588</v>
      </c>
      <c r="G39" s="1017" t="s">
        <v>2799</v>
      </c>
      <c r="H39" s="77" t="s">
        <v>2800</v>
      </c>
      <c r="I39" s="1018"/>
      <c r="J39" s="80">
        <v>36410</v>
      </c>
      <c r="K39" s="78">
        <v>41534796</v>
      </c>
      <c r="L39" s="78">
        <v>133577</v>
      </c>
      <c r="M39" s="78">
        <v>152655372</v>
      </c>
      <c r="N39" s="78">
        <v>446000</v>
      </c>
      <c r="O39" s="78">
        <v>1089141474</v>
      </c>
      <c r="P39" s="78">
        <v>44427</v>
      </c>
      <c r="Q39" s="78">
        <v>284816462</v>
      </c>
      <c r="R39" s="78">
        <v>0</v>
      </c>
      <c r="S39" s="78">
        <v>0</v>
      </c>
      <c r="T39" s="78">
        <v>0</v>
      </c>
      <c r="U39" s="78">
        <v>0</v>
      </c>
      <c r="V39" s="78">
        <v>201</v>
      </c>
      <c r="W39" s="78">
        <v>0</v>
      </c>
      <c r="X39" s="78">
        <v>0</v>
      </c>
      <c r="Y39" s="78">
        <v>1231060</v>
      </c>
      <c r="Z39" s="78">
        <v>1569379164</v>
      </c>
      <c r="AA39" s="78">
        <v>18176016</v>
      </c>
      <c r="AB39" s="78">
        <v>255659861</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2801</v>
      </c>
      <c r="B40" s="77">
        <v>32</v>
      </c>
      <c r="C40" s="77">
        <v>18</v>
      </c>
      <c r="D40" s="77">
        <v>32</v>
      </c>
      <c r="E40" s="77">
        <v>2024</v>
      </c>
      <c r="F40" s="77" t="s">
        <v>2588</v>
      </c>
      <c r="G40" s="1017" t="s">
        <v>2802</v>
      </c>
      <c r="H40" s="77" t="s">
        <v>2704</v>
      </c>
      <c r="I40" s="1018"/>
      <c r="J40" s="80">
        <v>352516</v>
      </c>
      <c r="K40" s="78">
        <v>430100426</v>
      </c>
      <c r="L40" s="78">
        <v>774578</v>
      </c>
      <c r="M40" s="78">
        <v>940289311</v>
      </c>
      <c r="N40" s="78">
        <v>90100</v>
      </c>
      <c r="O40" s="78">
        <v>247056777</v>
      </c>
      <c r="P40" s="78">
        <v>521</v>
      </c>
      <c r="Q40" s="78">
        <v>3258034.0000000005</v>
      </c>
      <c r="R40" s="78">
        <v>0</v>
      </c>
      <c r="S40" s="78">
        <v>0</v>
      </c>
      <c r="T40" s="78">
        <v>0</v>
      </c>
      <c r="U40" s="78">
        <v>0</v>
      </c>
      <c r="V40" s="78">
        <v>0</v>
      </c>
      <c r="W40" s="78">
        <v>0</v>
      </c>
      <c r="X40" s="78">
        <v>0</v>
      </c>
      <c r="Y40" s="78">
        <v>0</v>
      </c>
      <c r="Z40" s="78">
        <v>1620704548</v>
      </c>
      <c r="AA40" s="78">
        <v>774969840</v>
      </c>
      <c r="AB40" s="78">
        <v>3943182224.0000005</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2803</v>
      </c>
      <c r="B41" s="77">
        <v>33</v>
      </c>
      <c r="C41" s="77">
        <v>18</v>
      </c>
      <c r="D41" s="77">
        <v>33</v>
      </c>
      <c r="E41" s="77">
        <v>2024</v>
      </c>
      <c r="F41" s="77" t="s">
        <v>2588</v>
      </c>
      <c r="G41" s="1017" t="s">
        <v>2804</v>
      </c>
      <c r="H41" s="77" t="s">
        <v>2805</v>
      </c>
      <c r="I41" s="1018"/>
      <c r="J41" s="80">
        <v>103009</v>
      </c>
      <c r="K41" s="78">
        <v>137041067</v>
      </c>
      <c r="L41" s="78">
        <v>319890</v>
      </c>
      <c r="M41" s="78">
        <v>423640252</v>
      </c>
      <c r="N41" s="78">
        <v>243000</v>
      </c>
      <c r="O41" s="78">
        <v>503219735.99999994</v>
      </c>
      <c r="P41" s="78">
        <v>0</v>
      </c>
      <c r="Q41" s="78">
        <v>0</v>
      </c>
      <c r="R41" s="78">
        <v>0</v>
      </c>
      <c r="S41" s="78">
        <v>0</v>
      </c>
      <c r="T41" s="78">
        <v>0</v>
      </c>
      <c r="U41" s="78">
        <v>0</v>
      </c>
      <c r="V41" s="78">
        <v>0</v>
      </c>
      <c r="W41" s="78">
        <v>0</v>
      </c>
      <c r="X41" s="78">
        <v>0</v>
      </c>
      <c r="Y41" s="78">
        <v>0</v>
      </c>
      <c r="Z41" s="78">
        <v>1063901054.9999999</v>
      </c>
      <c r="AA41" s="78">
        <v>53311633</v>
      </c>
      <c r="AB41" s="78">
        <v>793115109</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2806</v>
      </c>
      <c r="B42" s="77">
        <v>34</v>
      </c>
      <c r="C42" s="77">
        <v>18</v>
      </c>
      <c r="D42" s="77">
        <v>34</v>
      </c>
      <c r="E42" s="77">
        <v>2024</v>
      </c>
      <c r="F42" s="77" t="s">
        <v>2588</v>
      </c>
      <c r="G42" s="1017" t="s">
        <v>2807</v>
      </c>
      <c r="H42" s="77" t="s">
        <v>2808</v>
      </c>
      <c r="I42" s="1018"/>
      <c r="J42" s="80">
        <v>55536</v>
      </c>
      <c r="K42" s="78">
        <v>73395519</v>
      </c>
      <c r="L42" s="78">
        <v>191145</v>
      </c>
      <c r="M42" s="78">
        <v>251664021.00000003</v>
      </c>
      <c r="N42" s="78">
        <v>900</v>
      </c>
      <c r="O42" s="78">
        <v>2954071</v>
      </c>
      <c r="P42" s="78">
        <v>120</v>
      </c>
      <c r="Q42" s="78">
        <v>777524</v>
      </c>
      <c r="R42" s="78">
        <v>0</v>
      </c>
      <c r="S42" s="78">
        <v>0</v>
      </c>
      <c r="T42" s="78">
        <v>0</v>
      </c>
      <c r="U42" s="78">
        <v>0</v>
      </c>
      <c r="V42" s="78">
        <v>0</v>
      </c>
      <c r="W42" s="78">
        <v>0</v>
      </c>
      <c r="X42" s="78">
        <v>0</v>
      </c>
      <c r="Y42" s="78">
        <v>0</v>
      </c>
      <c r="Z42" s="78">
        <v>328791135.00000006</v>
      </c>
      <c r="AA42" s="78">
        <v>94548456</v>
      </c>
      <c r="AB42" s="78">
        <v>479078219</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2809</v>
      </c>
      <c r="B43" s="77">
        <v>35</v>
      </c>
      <c r="C43" s="77">
        <v>18</v>
      </c>
      <c r="D43" s="77">
        <v>35</v>
      </c>
      <c r="E43" s="77">
        <v>2024</v>
      </c>
      <c r="F43" s="77" t="s">
        <v>2588</v>
      </c>
      <c r="G43" s="1017" t="s">
        <v>2810</v>
      </c>
      <c r="H43" s="77" t="s">
        <v>2811</v>
      </c>
      <c r="I43" s="1018"/>
      <c r="J43" s="80">
        <v>288152</v>
      </c>
      <c r="K43" s="78">
        <v>382936562</v>
      </c>
      <c r="L43" s="78">
        <v>1138309</v>
      </c>
      <c r="M43" s="78">
        <v>1505354032</v>
      </c>
      <c r="N43" s="78">
        <v>379900</v>
      </c>
      <c r="O43" s="78">
        <v>1274051964</v>
      </c>
      <c r="P43" s="78">
        <v>1521</v>
      </c>
      <c r="Q43" s="78">
        <v>9521696</v>
      </c>
      <c r="R43" s="78">
        <v>0</v>
      </c>
      <c r="S43" s="78">
        <v>0</v>
      </c>
      <c r="T43" s="78">
        <v>0</v>
      </c>
      <c r="U43" s="78">
        <v>0</v>
      </c>
      <c r="V43" s="78">
        <v>0</v>
      </c>
      <c r="W43" s="78">
        <v>0</v>
      </c>
      <c r="X43" s="78">
        <v>0</v>
      </c>
      <c r="Y43" s="78">
        <v>0</v>
      </c>
      <c r="Z43" s="78">
        <v>3171864254</v>
      </c>
      <c r="AA43" s="78">
        <v>706069299</v>
      </c>
      <c r="AB43" s="78">
        <v>3247717775.9999995</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2812</v>
      </c>
      <c r="B44" s="77">
        <v>36</v>
      </c>
      <c r="C44" s="77">
        <v>18</v>
      </c>
      <c r="D44" s="77">
        <v>36</v>
      </c>
      <c r="E44" s="77">
        <v>2024</v>
      </c>
      <c r="F44" s="77" t="s">
        <v>2588</v>
      </c>
      <c r="G44" s="1017" t="s">
        <v>2813</v>
      </c>
      <c r="H44" s="77" t="s">
        <v>2814</v>
      </c>
      <c r="I44" s="1018"/>
      <c r="J44" s="80">
        <v>45212</v>
      </c>
      <c r="K44" s="78">
        <v>58317919</v>
      </c>
      <c r="L44" s="78">
        <v>312173</v>
      </c>
      <c r="M44" s="78">
        <v>401361477.00000006</v>
      </c>
      <c r="N44" s="78">
        <v>801700</v>
      </c>
      <c r="O44" s="78">
        <v>2759084541</v>
      </c>
      <c r="P44" s="78">
        <v>14277</v>
      </c>
      <c r="Q44" s="78">
        <v>91612379</v>
      </c>
      <c r="R44" s="78">
        <v>0</v>
      </c>
      <c r="S44" s="78">
        <v>0</v>
      </c>
      <c r="T44" s="78">
        <v>0</v>
      </c>
      <c r="U44" s="78">
        <v>0</v>
      </c>
      <c r="V44" s="78">
        <v>76</v>
      </c>
      <c r="W44" s="78">
        <v>0</v>
      </c>
      <c r="X44" s="78">
        <v>0</v>
      </c>
      <c r="Y44" s="78">
        <v>466523</v>
      </c>
      <c r="Z44" s="78">
        <v>3310842839</v>
      </c>
      <c r="AA44" s="78">
        <v>30445430</v>
      </c>
      <c r="AB44" s="78">
        <v>355904048</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2815</v>
      </c>
      <c r="B45" s="77">
        <v>37</v>
      </c>
      <c r="C45" s="77">
        <v>18</v>
      </c>
      <c r="D45" s="77">
        <v>37</v>
      </c>
      <c r="E45" s="77">
        <v>2024</v>
      </c>
      <c r="F45" s="77" t="s">
        <v>2588</v>
      </c>
      <c r="G45" s="1017" t="s">
        <v>2816</v>
      </c>
      <c r="H45" s="77" t="s">
        <v>2817</v>
      </c>
      <c r="I45" s="1018"/>
      <c r="J45" s="80">
        <v>67510</v>
      </c>
      <c r="K45" s="78">
        <v>87766111.000000015</v>
      </c>
      <c r="L45" s="78">
        <v>106867</v>
      </c>
      <c r="M45" s="78">
        <v>138361777</v>
      </c>
      <c r="N45" s="78">
        <v>362500</v>
      </c>
      <c r="O45" s="78">
        <v>974426540.99999988</v>
      </c>
      <c r="P45" s="78">
        <v>1713</v>
      </c>
      <c r="Q45" s="78">
        <v>11204402</v>
      </c>
      <c r="R45" s="78">
        <v>0</v>
      </c>
      <c r="S45" s="78">
        <v>0</v>
      </c>
      <c r="T45" s="78">
        <v>0</v>
      </c>
      <c r="U45" s="78">
        <v>0</v>
      </c>
      <c r="V45" s="78">
        <v>0</v>
      </c>
      <c r="W45" s="78">
        <v>0</v>
      </c>
      <c r="X45" s="78">
        <v>0</v>
      </c>
      <c r="Y45" s="78">
        <v>0</v>
      </c>
      <c r="Z45" s="78">
        <v>1211758830.9999998</v>
      </c>
      <c r="AA45" s="78">
        <v>61013536.999999993</v>
      </c>
      <c r="AB45" s="78">
        <v>864197418.99999988</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2818</v>
      </c>
      <c r="B46" s="77">
        <v>38</v>
      </c>
      <c r="C46" s="77">
        <v>18</v>
      </c>
      <c r="D46" s="77">
        <v>38</v>
      </c>
      <c r="E46" s="77">
        <v>2024</v>
      </c>
      <c r="F46" s="77" t="s">
        <v>2588</v>
      </c>
      <c r="G46" s="1017" t="s">
        <v>2819</v>
      </c>
      <c r="H46" s="77" t="s">
        <v>2820</v>
      </c>
      <c r="I46" s="1018"/>
      <c r="J46" s="80">
        <v>39312</v>
      </c>
      <c r="K46" s="78">
        <v>51784468.999999993</v>
      </c>
      <c r="L46" s="78">
        <v>248379</v>
      </c>
      <c r="M46" s="78">
        <v>325536588</v>
      </c>
      <c r="N46" s="78">
        <v>0</v>
      </c>
      <c r="O46" s="78">
        <v>0</v>
      </c>
      <c r="P46" s="78">
        <v>0</v>
      </c>
      <c r="Q46" s="78">
        <v>0</v>
      </c>
      <c r="R46" s="78">
        <v>0</v>
      </c>
      <c r="S46" s="78">
        <v>0</v>
      </c>
      <c r="T46" s="78">
        <v>0</v>
      </c>
      <c r="U46" s="78">
        <v>0</v>
      </c>
      <c r="V46" s="78">
        <v>0</v>
      </c>
      <c r="W46" s="78">
        <v>0</v>
      </c>
      <c r="X46" s="78">
        <v>0</v>
      </c>
      <c r="Y46" s="78">
        <v>0</v>
      </c>
      <c r="Z46" s="78">
        <v>377321057</v>
      </c>
      <c r="AA46" s="78">
        <v>14451857.000000002</v>
      </c>
      <c r="AB46" s="78">
        <v>227511904</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2821</v>
      </c>
      <c r="B47" s="77">
        <v>39</v>
      </c>
      <c r="C47" s="77">
        <v>18</v>
      </c>
      <c r="D47" s="77">
        <v>39</v>
      </c>
      <c r="E47" s="77">
        <v>2024</v>
      </c>
      <c r="F47" s="77" t="s">
        <v>2588</v>
      </c>
      <c r="G47" s="1017" t="s">
        <v>2822</v>
      </c>
      <c r="H47" s="77" t="s">
        <v>2823</v>
      </c>
      <c r="I47" s="1018"/>
      <c r="J47" s="80">
        <v>104922</v>
      </c>
      <c r="K47" s="78">
        <v>137096401</v>
      </c>
      <c r="L47" s="78">
        <v>375784</v>
      </c>
      <c r="M47" s="78">
        <v>488617561.99999994</v>
      </c>
      <c r="N47" s="78">
        <v>1183800</v>
      </c>
      <c r="O47" s="78">
        <v>3316089582</v>
      </c>
      <c r="P47" s="78">
        <v>3832</v>
      </c>
      <c r="Q47" s="78">
        <v>21214671</v>
      </c>
      <c r="R47" s="78">
        <v>0</v>
      </c>
      <c r="S47" s="78">
        <v>0</v>
      </c>
      <c r="T47" s="78">
        <v>0</v>
      </c>
      <c r="U47" s="78">
        <v>0</v>
      </c>
      <c r="V47" s="78">
        <v>0</v>
      </c>
      <c r="W47" s="78">
        <v>0</v>
      </c>
      <c r="X47" s="78">
        <v>0</v>
      </c>
      <c r="Y47" s="78">
        <v>0</v>
      </c>
      <c r="Z47" s="78">
        <v>3963018216</v>
      </c>
      <c r="AA47" s="78">
        <v>46521208</v>
      </c>
      <c r="AB47" s="78">
        <v>1061301669</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2824</v>
      </c>
      <c r="B48" s="77">
        <v>40</v>
      </c>
      <c r="C48" s="77">
        <v>18</v>
      </c>
      <c r="D48" s="77">
        <v>40</v>
      </c>
      <c r="E48" s="77">
        <v>2024</v>
      </c>
      <c r="F48" s="77" t="s">
        <v>2588</v>
      </c>
      <c r="G48" s="1017" t="s">
        <v>2825</v>
      </c>
      <c r="H48" s="77" t="s">
        <v>2826</v>
      </c>
      <c r="I48" s="1018"/>
      <c r="J48" s="80">
        <v>53248</v>
      </c>
      <c r="K48" s="78">
        <v>70824020</v>
      </c>
      <c r="L48" s="78">
        <v>131937</v>
      </c>
      <c r="M48" s="78">
        <v>174712834.00000003</v>
      </c>
      <c r="N48" s="78">
        <v>362300</v>
      </c>
      <c r="O48" s="78">
        <v>1138692546</v>
      </c>
      <c r="P48" s="78">
        <v>987</v>
      </c>
      <c r="Q48" s="78">
        <v>6455675</v>
      </c>
      <c r="R48" s="78">
        <v>0</v>
      </c>
      <c r="S48" s="78">
        <v>0</v>
      </c>
      <c r="T48" s="78">
        <v>0</v>
      </c>
      <c r="U48" s="78">
        <v>0</v>
      </c>
      <c r="V48" s="78">
        <v>0</v>
      </c>
      <c r="W48" s="78">
        <v>0</v>
      </c>
      <c r="X48" s="78">
        <v>0</v>
      </c>
      <c r="Y48" s="78">
        <v>0</v>
      </c>
      <c r="Z48" s="78">
        <v>1390685075</v>
      </c>
      <c r="AA48" s="78">
        <v>31698185</v>
      </c>
      <c r="AB48" s="78">
        <v>404067115.99999994</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2827</v>
      </c>
      <c r="B49" s="77">
        <v>41</v>
      </c>
      <c r="C49" s="77">
        <v>18</v>
      </c>
      <c r="D49" s="77">
        <v>41</v>
      </c>
      <c r="E49" s="77">
        <v>2024</v>
      </c>
      <c r="F49" s="77" t="s">
        <v>2588</v>
      </c>
      <c r="G49" s="1017" t="s">
        <v>2828</v>
      </c>
      <c r="H49" s="77" t="s">
        <v>2829</v>
      </c>
      <c r="I49" s="1018"/>
      <c r="J49" s="80">
        <v>67286</v>
      </c>
      <c r="K49" s="78">
        <v>78674936</v>
      </c>
      <c r="L49" s="78">
        <v>268926</v>
      </c>
      <c r="M49" s="78">
        <v>314947350</v>
      </c>
      <c r="N49" s="78">
        <v>381300</v>
      </c>
      <c r="O49" s="78">
        <v>926033638</v>
      </c>
      <c r="P49" s="78">
        <v>10552</v>
      </c>
      <c r="Q49" s="78">
        <v>64469709.000000007</v>
      </c>
      <c r="R49" s="78">
        <v>0</v>
      </c>
      <c r="S49" s="78">
        <v>0</v>
      </c>
      <c r="T49" s="78">
        <v>0</v>
      </c>
      <c r="U49" s="78">
        <v>0</v>
      </c>
      <c r="V49" s="78">
        <v>0</v>
      </c>
      <c r="W49" s="78">
        <v>0</v>
      </c>
      <c r="X49" s="78">
        <v>0</v>
      </c>
      <c r="Y49" s="78">
        <v>0</v>
      </c>
      <c r="Z49" s="78">
        <v>1384125633</v>
      </c>
      <c r="AA49" s="78">
        <v>26399302.000000004</v>
      </c>
      <c r="AB49" s="78">
        <v>384931430</v>
      </c>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2830</v>
      </c>
      <c r="B50" s="77">
        <v>42</v>
      </c>
      <c r="C50" s="77">
        <v>18</v>
      </c>
      <c r="D50" s="77">
        <v>42</v>
      </c>
      <c r="E50" s="77">
        <v>2024</v>
      </c>
      <c r="F50" s="77" t="s">
        <v>2588</v>
      </c>
      <c r="G50" s="1017" t="s">
        <v>2831</v>
      </c>
      <c r="H50" s="77" t="s">
        <v>2832</v>
      </c>
      <c r="I50" s="1018"/>
      <c r="J50" s="80">
        <v>130233</v>
      </c>
      <c r="K50" s="78">
        <v>167529427</v>
      </c>
      <c r="L50" s="78">
        <v>608324</v>
      </c>
      <c r="M50" s="78">
        <v>780253001</v>
      </c>
      <c r="N50" s="78">
        <v>457100</v>
      </c>
      <c r="O50" s="78">
        <v>1614021107</v>
      </c>
      <c r="P50" s="78">
        <v>6577</v>
      </c>
      <c r="Q50" s="78">
        <v>42645513</v>
      </c>
      <c r="R50" s="78">
        <v>0</v>
      </c>
      <c r="S50" s="78">
        <v>0</v>
      </c>
      <c r="T50" s="78">
        <v>0</v>
      </c>
      <c r="U50" s="78">
        <v>0</v>
      </c>
      <c r="V50" s="78">
        <v>46</v>
      </c>
      <c r="W50" s="78">
        <v>0</v>
      </c>
      <c r="X50" s="78">
        <v>0</v>
      </c>
      <c r="Y50" s="78">
        <v>284034</v>
      </c>
      <c r="Z50" s="78">
        <v>2604733082</v>
      </c>
      <c r="AA50" s="78">
        <v>334400611</v>
      </c>
      <c r="AB50" s="78">
        <v>1513753760</v>
      </c>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2833</v>
      </c>
      <c r="B51" s="77">
        <v>43</v>
      </c>
      <c r="C51" s="77">
        <v>18</v>
      </c>
      <c r="D51" s="77">
        <v>43</v>
      </c>
      <c r="E51" s="77">
        <v>2024</v>
      </c>
      <c r="F51" s="77" t="s">
        <v>2588</v>
      </c>
      <c r="G51" s="1017" t="s">
        <v>2834</v>
      </c>
      <c r="H51" s="77" t="s">
        <v>2835</v>
      </c>
      <c r="I51" s="1018"/>
      <c r="J51" s="80">
        <v>325998</v>
      </c>
      <c r="K51" s="78">
        <v>414034471</v>
      </c>
      <c r="L51" s="78">
        <v>1027053.0000000001</v>
      </c>
      <c r="M51" s="78">
        <v>1299539253</v>
      </c>
      <c r="N51" s="78">
        <v>101300</v>
      </c>
      <c r="O51" s="78">
        <v>278956463</v>
      </c>
      <c r="P51" s="78">
        <v>2419</v>
      </c>
      <c r="Q51" s="78">
        <v>15122266.999999998</v>
      </c>
      <c r="R51" s="78">
        <v>0</v>
      </c>
      <c r="S51" s="78">
        <v>0</v>
      </c>
      <c r="T51" s="78">
        <v>19</v>
      </c>
      <c r="U51" s="78">
        <v>5</v>
      </c>
      <c r="V51" s="78">
        <v>65</v>
      </c>
      <c r="W51" s="78">
        <v>113810.00000000001</v>
      </c>
      <c r="X51" s="78">
        <v>31885.999999999996</v>
      </c>
      <c r="Y51" s="78">
        <v>397599</v>
      </c>
      <c r="Z51" s="78">
        <v>2008195748.9999998</v>
      </c>
      <c r="AA51" s="78">
        <v>818783749</v>
      </c>
      <c r="AB51" s="78">
        <v>3959518988</v>
      </c>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2836</v>
      </c>
      <c r="B52" s="77">
        <v>44</v>
      </c>
      <c r="C52" s="77">
        <v>18</v>
      </c>
      <c r="D52" s="77">
        <v>44</v>
      </c>
      <c r="E52" s="77">
        <v>2024</v>
      </c>
      <c r="F52" s="77" t="s">
        <v>2588</v>
      </c>
      <c r="G52" s="1017" t="s">
        <v>2837</v>
      </c>
      <c r="H52" s="77" t="s">
        <v>2838</v>
      </c>
      <c r="I52" s="1018"/>
      <c r="J52" s="80">
        <v>75338</v>
      </c>
      <c r="K52" s="78">
        <v>100119659</v>
      </c>
      <c r="L52" s="78">
        <v>256190.99999999997</v>
      </c>
      <c r="M52" s="78">
        <v>338663152</v>
      </c>
      <c r="N52" s="78">
        <v>291100</v>
      </c>
      <c r="O52" s="78">
        <v>692802869</v>
      </c>
      <c r="P52" s="78">
        <v>1506</v>
      </c>
      <c r="Q52" s="78">
        <v>8196264.9999999981</v>
      </c>
      <c r="R52" s="78">
        <v>0</v>
      </c>
      <c r="S52" s="78">
        <v>0</v>
      </c>
      <c r="T52" s="78">
        <v>0</v>
      </c>
      <c r="U52" s="78">
        <v>0</v>
      </c>
      <c r="V52" s="78">
        <v>0</v>
      </c>
      <c r="W52" s="78">
        <v>0</v>
      </c>
      <c r="X52" s="78">
        <v>0</v>
      </c>
      <c r="Y52" s="78">
        <v>0</v>
      </c>
      <c r="Z52" s="78">
        <v>1139781945</v>
      </c>
      <c r="AA52" s="78">
        <v>34326205</v>
      </c>
      <c r="AB52" s="78">
        <v>510853156.00000006</v>
      </c>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2839</v>
      </c>
      <c r="B53" s="77">
        <v>45</v>
      </c>
      <c r="C53" s="77">
        <v>18</v>
      </c>
      <c r="D53" s="77">
        <v>45</v>
      </c>
      <c r="E53" s="77">
        <v>2024</v>
      </c>
      <c r="F53" s="77" t="s">
        <v>2588</v>
      </c>
      <c r="G53" s="1017" t="s">
        <v>2840</v>
      </c>
      <c r="H53" s="77" t="s">
        <v>2841</v>
      </c>
      <c r="I53" s="1018"/>
      <c r="J53" s="80">
        <v>31583</v>
      </c>
      <c r="K53" s="78">
        <v>39570212</v>
      </c>
      <c r="L53" s="78">
        <v>185330</v>
      </c>
      <c r="M53" s="78">
        <v>232219124.00000003</v>
      </c>
      <c r="N53" s="78">
        <v>14600</v>
      </c>
      <c r="O53" s="78">
        <v>35814996</v>
      </c>
      <c r="P53" s="78">
        <v>4797</v>
      </c>
      <c r="Q53" s="78">
        <v>28213827.000000004</v>
      </c>
      <c r="R53" s="78">
        <v>0</v>
      </c>
      <c r="S53" s="78">
        <v>0</v>
      </c>
      <c r="T53" s="78">
        <v>0</v>
      </c>
      <c r="U53" s="78">
        <v>0</v>
      </c>
      <c r="V53" s="78">
        <v>12</v>
      </c>
      <c r="W53" s="78">
        <v>0</v>
      </c>
      <c r="X53" s="78">
        <v>0</v>
      </c>
      <c r="Y53" s="78">
        <v>72603</v>
      </c>
      <c r="Z53" s="78">
        <v>335890762.00000006</v>
      </c>
      <c r="AA53" s="78">
        <v>39351004</v>
      </c>
      <c r="AB53" s="78">
        <v>214282174</v>
      </c>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2842</v>
      </c>
      <c r="B54" s="77">
        <v>46</v>
      </c>
      <c r="C54" s="77">
        <v>18</v>
      </c>
      <c r="D54" s="77">
        <v>46</v>
      </c>
      <c r="E54" s="77">
        <v>2024</v>
      </c>
      <c r="F54" s="77" t="s">
        <v>2588</v>
      </c>
      <c r="G54" s="1017" t="s">
        <v>2843</v>
      </c>
      <c r="H54" s="77" t="s">
        <v>2844</v>
      </c>
      <c r="I54" s="1018"/>
      <c r="J54" s="80">
        <v>5022</v>
      </c>
      <c r="K54" s="78">
        <v>6326671.9999999991</v>
      </c>
      <c r="L54" s="78">
        <v>1805</v>
      </c>
      <c r="M54" s="78">
        <v>2271123</v>
      </c>
      <c r="N54" s="78">
        <v>43700</v>
      </c>
      <c r="O54" s="78">
        <v>91170420</v>
      </c>
      <c r="P54" s="78">
        <v>67468</v>
      </c>
      <c r="Q54" s="78">
        <v>432525614</v>
      </c>
      <c r="R54" s="78">
        <v>0</v>
      </c>
      <c r="S54" s="78">
        <v>0</v>
      </c>
      <c r="T54" s="78">
        <v>0</v>
      </c>
      <c r="U54" s="78">
        <v>0</v>
      </c>
      <c r="V54" s="78">
        <v>817</v>
      </c>
      <c r="W54" s="78">
        <v>0</v>
      </c>
      <c r="X54" s="78">
        <v>0</v>
      </c>
      <c r="Y54" s="78">
        <v>5006901</v>
      </c>
      <c r="Z54" s="78">
        <v>537300730</v>
      </c>
      <c r="AA54" s="78">
        <v>2687924</v>
      </c>
      <c r="AB54" s="78">
        <v>32864438</v>
      </c>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2845</v>
      </c>
      <c r="B55" s="77">
        <v>47</v>
      </c>
      <c r="C55" s="77">
        <v>18</v>
      </c>
      <c r="D55" s="77">
        <v>47</v>
      </c>
      <c r="E55" s="77">
        <v>2024</v>
      </c>
      <c r="F55" s="77" t="s">
        <v>2588</v>
      </c>
      <c r="G55" s="1017" t="s">
        <v>2846</v>
      </c>
      <c r="H55" s="77" t="s">
        <v>2847</v>
      </c>
      <c r="I55" s="1018"/>
      <c r="J55" s="80">
        <v>74268</v>
      </c>
      <c r="K55" s="78">
        <v>99526781</v>
      </c>
      <c r="L55" s="78">
        <v>282159</v>
      </c>
      <c r="M55" s="78">
        <v>376618422</v>
      </c>
      <c r="N55" s="78">
        <v>1500</v>
      </c>
      <c r="O55" s="78">
        <v>6333436</v>
      </c>
      <c r="P55" s="78">
        <v>3089</v>
      </c>
      <c r="Q55" s="78">
        <v>20026602</v>
      </c>
      <c r="R55" s="78">
        <v>0</v>
      </c>
      <c r="S55" s="78">
        <v>0</v>
      </c>
      <c r="T55" s="78">
        <v>0</v>
      </c>
      <c r="U55" s="78">
        <v>0</v>
      </c>
      <c r="V55" s="78">
        <v>0</v>
      </c>
      <c r="W55" s="78">
        <v>0</v>
      </c>
      <c r="X55" s="78">
        <v>0</v>
      </c>
      <c r="Y55" s="78">
        <v>0</v>
      </c>
      <c r="Z55" s="78">
        <v>502505241.00000012</v>
      </c>
      <c r="AA55" s="78">
        <v>24114546</v>
      </c>
      <c r="AB55" s="78">
        <v>366400898</v>
      </c>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2848</v>
      </c>
      <c r="B56" s="77">
        <v>48</v>
      </c>
      <c r="C56" s="77">
        <v>18</v>
      </c>
      <c r="D56" s="77">
        <v>48</v>
      </c>
      <c r="E56" s="77">
        <v>2024</v>
      </c>
      <c r="F56" s="77" t="s">
        <v>2588</v>
      </c>
      <c r="G56" s="1017" t="s">
        <v>2849</v>
      </c>
      <c r="H56" s="77" t="s">
        <v>2850</v>
      </c>
      <c r="I56" s="1018"/>
      <c r="J56" s="80">
        <v>43639</v>
      </c>
      <c r="K56" s="78">
        <v>58298100</v>
      </c>
      <c r="L56" s="78">
        <v>59684</v>
      </c>
      <c r="M56" s="78">
        <v>79335290</v>
      </c>
      <c r="N56" s="78">
        <v>176400</v>
      </c>
      <c r="O56" s="78">
        <v>608068471</v>
      </c>
      <c r="P56" s="78">
        <v>1253</v>
      </c>
      <c r="Q56" s="78">
        <v>8193292.9999999991</v>
      </c>
      <c r="R56" s="78">
        <v>0</v>
      </c>
      <c r="S56" s="78">
        <v>0</v>
      </c>
      <c r="T56" s="78">
        <v>0</v>
      </c>
      <c r="U56" s="78">
        <v>0</v>
      </c>
      <c r="V56" s="78">
        <v>0</v>
      </c>
      <c r="W56" s="78">
        <v>0</v>
      </c>
      <c r="X56" s="78">
        <v>0</v>
      </c>
      <c r="Y56" s="78">
        <v>0</v>
      </c>
      <c r="Z56" s="78">
        <v>753895154.00000012</v>
      </c>
      <c r="AA56" s="78">
        <v>65800573.999999993</v>
      </c>
      <c r="AB56" s="78">
        <v>310656940</v>
      </c>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2851</v>
      </c>
      <c r="B57" s="77">
        <v>49</v>
      </c>
      <c r="C57" s="77">
        <v>18</v>
      </c>
      <c r="D57" s="77">
        <v>49</v>
      </c>
      <c r="E57" s="77">
        <v>2024</v>
      </c>
      <c r="F57" s="77" t="s">
        <v>2588</v>
      </c>
      <c r="G57" s="1017" t="s">
        <v>2852</v>
      </c>
      <c r="H57" s="77" t="s">
        <v>2853</v>
      </c>
      <c r="I57" s="1018"/>
      <c r="J57" s="80">
        <v>1134548</v>
      </c>
      <c r="K57" s="78">
        <v>1427348197</v>
      </c>
      <c r="L57" s="78">
        <v>1540239</v>
      </c>
      <c r="M57" s="78">
        <v>1929415779.0000002</v>
      </c>
      <c r="N57" s="78">
        <v>1368100</v>
      </c>
      <c r="O57" s="78">
        <v>4189271737.9999995</v>
      </c>
      <c r="P57" s="78">
        <v>14479</v>
      </c>
      <c r="Q57" s="78">
        <v>90496369</v>
      </c>
      <c r="R57" s="78">
        <v>0</v>
      </c>
      <c r="S57" s="78">
        <v>0</v>
      </c>
      <c r="T57" s="78">
        <v>22494</v>
      </c>
      <c r="U57" s="78">
        <v>1277</v>
      </c>
      <c r="V57" s="78">
        <v>1981</v>
      </c>
      <c r="W57" s="78">
        <v>155275277</v>
      </c>
      <c r="X57" s="78">
        <v>7830564.0000000009</v>
      </c>
      <c r="Y57" s="78">
        <v>12148718</v>
      </c>
      <c r="Z57" s="78">
        <v>7811786642</v>
      </c>
      <c r="AA57" s="78">
        <v>2938279552</v>
      </c>
      <c r="AB57" s="78">
        <v>13419658967</v>
      </c>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2854</v>
      </c>
      <c r="B58" s="77">
        <v>50</v>
      </c>
      <c r="C58" s="77">
        <v>18</v>
      </c>
      <c r="D58" s="77">
        <v>50</v>
      </c>
      <c r="E58" s="77">
        <v>2024</v>
      </c>
      <c r="F58" s="77" t="s">
        <v>2588</v>
      </c>
      <c r="G58" s="1017" t="s">
        <v>2855</v>
      </c>
      <c r="H58" s="77" t="s">
        <v>2856</v>
      </c>
      <c r="I58" s="1018"/>
      <c r="J58" s="80">
        <v>48220</v>
      </c>
      <c r="K58" s="78">
        <v>63000555.999999993</v>
      </c>
      <c r="L58" s="78">
        <v>5676</v>
      </c>
      <c r="M58" s="78">
        <v>7382746</v>
      </c>
      <c r="N58" s="78">
        <v>328900</v>
      </c>
      <c r="O58" s="78">
        <v>779562128</v>
      </c>
      <c r="P58" s="78">
        <v>52</v>
      </c>
      <c r="Q58" s="78">
        <v>338481</v>
      </c>
      <c r="R58" s="78">
        <v>0</v>
      </c>
      <c r="S58" s="78">
        <v>0</v>
      </c>
      <c r="T58" s="78">
        <v>0</v>
      </c>
      <c r="U58" s="78">
        <v>0</v>
      </c>
      <c r="V58" s="78">
        <v>0</v>
      </c>
      <c r="W58" s="78">
        <v>0</v>
      </c>
      <c r="X58" s="78">
        <v>0</v>
      </c>
      <c r="Y58" s="78">
        <v>0</v>
      </c>
      <c r="Z58" s="78">
        <v>850283911</v>
      </c>
      <c r="AA58" s="78">
        <v>45509198</v>
      </c>
      <c r="AB58" s="78">
        <v>357998771</v>
      </c>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2857</v>
      </c>
      <c r="B59" s="77">
        <v>51</v>
      </c>
      <c r="C59" s="77">
        <v>18</v>
      </c>
      <c r="D59" s="77">
        <v>51</v>
      </c>
      <c r="E59" s="77">
        <v>2024</v>
      </c>
      <c r="F59" s="77" t="s">
        <v>2588</v>
      </c>
      <c r="G59" s="1017" t="s">
        <v>2858</v>
      </c>
      <c r="H59" s="77" t="s">
        <v>2859</v>
      </c>
      <c r="I59" s="1018"/>
      <c r="J59" s="80">
        <v>51800</v>
      </c>
      <c r="K59" s="78">
        <v>69503542</v>
      </c>
      <c r="L59" s="78">
        <v>122093</v>
      </c>
      <c r="M59" s="78">
        <v>162973907</v>
      </c>
      <c r="N59" s="78">
        <v>110900</v>
      </c>
      <c r="O59" s="78">
        <v>313725881</v>
      </c>
      <c r="P59" s="78">
        <v>2272</v>
      </c>
      <c r="Q59" s="78">
        <v>14858583.000000002</v>
      </c>
      <c r="R59" s="78">
        <v>0</v>
      </c>
      <c r="S59" s="78">
        <v>0</v>
      </c>
      <c r="T59" s="78">
        <v>0</v>
      </c>
      <c r="U59" s="78">
        <v>0</v>
      </c>
      <c r="V59" s="78">
        <v>0</v>
      </c>
      <c r="W59" s="78">
        <v>0</v>
      </c>
      <c r="X59" s="78">
        <v>0</v>
      </c>
      <c r="Y59" s="78">
        <v>0</v>
      </c>
      <c r="Z59" s="78">
        <v>561061913</v>
      </c>
      <c r="AA59" s="78">
        <v>19347793</v>
      </c>
      <c r="AB59" s="78">
        <v>317073033</v>
      </c>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2860</v>
      </c>
      <c r="B60" s="77">
        <v>52</v>
      </c>
      <c r="C60" s="77">
        <v>18</v>
      </c>
      <c r="D60" s="77">
        <v>52</v>
      </c>
      <c r="E60" s="77">
        <v>2024</v>
      </c>
      <c r="F60" s="77" t="s">
        <v>2588</v>
      </c>
      <c r="G60" s="1017" t="s">
        <v>2861</v>
      </c>
      <c r="H60" s="77" t="s">
        <v>2862</v>
      </c>
      <c r="I60" s="1018"/>
      <c r="J60" s="80">
        <v>18202</v>
      </c>
      <c r="K60" s="78">
        <v>21920395</v>
      </c>
      <c r="L60" s="78">
        <v>27333</v>
      </c>
      <c r="M60" s="78">
        <v>32950758</v>
      </c>
      <c r="N60" s="78">
        <v>113500</v>
      </c>
      <c r="O60" s="78">
        <v>246315942</v>
      </c>
      <c r="P60" s="78">
        <v>10884</v>
      </c>
      <c r="Q60" s="78">
        <v>69775605</v>
      </c>
      <c r="R60" s="78">
        <v>0</v>
      </c>
      <c r="S60" s="78">
        <v>0</v>
      </c>
      <c r="T60" s="78">
        <v>57567</v>
      </c>
      <c r="U60" s="78">
        <v>1506</v>
      </c>
      <c r="V60" s="78">
        <v>535</v>
      </c>
      <c r="W60" s="78">
        <v>402562640</v>
      </c>
      <c r="X60" s="78">
        <v>9234301</v>
      </c>
      <c r="Y60" s="78">
        <v>3280620</v>
      </c>
      <c r="Z60" s="78">
        <v>786040260.99999988</v>
      </c>
      <c r="AA60" s="78">
        <v>7124908.0000000009</v>
      </c>
      <c r="AB60" s="78">
        <v>102294928.99999999</v>
      </c>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2863</v>
      </c>
      <c r="B61" s="77">
        <v>53</v>
      </c>
      <c r="C61" s="77">
        <v>18</v>
      </c>
      <c r="D61" s="77">
        <v>53</v>
      </c>
      <c r="E61" s="77">
        <v>2024</v>
      </c>
      <c r="F61" s="77" t="s">
        <v>2588</v>
      </c>
      <c r="G61" s="1017" t="s">
        <v>2864</v>
      </c>
      <c r="H61" s="77" t="s">
        <v>2865</v>
      </c>
      <c r="I61" s="1018"/>
      <c r="J61" s="80">
        <v>143022</v>
      </c>
      <c r="K61" s="78">
        <v>178126867</v>
      </c>
      <c r="L61" s="78">
        <v>448690</v>
      </c>
      <c r="M61" s="78">
        <v>558614962.00000012</v>
      </c>
      <c r="N61" s="78">
        <v>940900</v>
      </c>
      <c r="O61" s="78">
        <v>2383405818</v>
      </c>
      <c r="P61" s="78">
        <v>93611</v>
      </c>
      <c r="Q61" s="78">
        <v>600122480</v>
      </c>
      <c r="R61" s="78">
        <v>0</v>
      </c>
      <c r="S61" s="78">
        <v>0</v>
      </c>
      <c r="T61" s="78">
        <v>0</v>
      </c>
      <c r="U61" s="78">
        <v>0</v>
      </c>
      <c r="V61" s="78">
        <v>0</v>
      </c>
      <c r="W61" s="78">
        <v>0</v>
      </c>
      <c r="X61" s="78">
        <v>0</v>
      </c>
      <c r="Y61" s="78">
        <v>0</v>
      </c>
      <c r="Z61" s="78">
        <v>3720270127.0000005</v>
      </c>
      <c r="AA61" s="78">
        <v>67013049</v>
      </c>
      <c r="AB61" s="78">
        <v>929671843</v>
      </c>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2866</v>
      </c>
      <c r="B62" s="77">
        <v>54</v>
      </c>
      <c r="C62" s="77">
        <v>18</v>
      </c>
      <c r="D62" s="77">
        <v>54</v>
      </c>
      <c r="E62" s="77">
        <v>2024</v>
      </c>
      <c r="F62" s="77" t="s">
        <v>2588</v>
      </c>
      <c r="G62" s="1017" t="s">
        <v>2867</v>
      </c>
      <c r="H62" s="77" t="s">
        <v>2868</v>
      </c>
      <c r="I62" s="1018"/>
      <c r="J62" s="80">
        <v>415393</v>
      </c>
      <c r="K62" s="78">
        <v>543516041</v>
      </c>
      <c r="L62" s="78">
        <v>1574977</v>
      </c>
      <c r="M62" s="78">
        <v>2051100551.9999998</v>
      </c>
      <c r="N62" s="78">
        <v>1119000</v>
      </c>
      <c r="O62" s="78">
        <v>3054415947</v>
      </c>
      <c r="P62" s="78">
        <v>1361</v>
      </c>
      <c r="Q62" s="78">
        <v>7533126</v>
      </c>
      <c r="R62" s="78">
        <v>0</v>
      </c>
      <c r="S62" s="78">
        <v>0</v>
      </c>
      <c r="T62" s="78">
        <v>0</v>
      </c>
      <c r="U62" s="78">
        <v>0</v>
      </c>
      <c r="V62" s="78">
        <v>0</v>
      </c>
      <c r="W62" s="78">
        <v>0</v>
      </c>
      <c r="X62" s="78">
        <v>0</v>
      </c>
      <c r="Y62" s="78">
        <v>0</v>
      </c>
      <c r="Z62" s="78">
        <v>5656565666</v>
      </c>
      <c r="AA62" s="78">
        <v>1136630831</v>
      </c>
      <c r="AB62" s="78">
        <v>4820340905</v>
      </c>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2869</v>
      </c>
      <c r="B63" s="77">
        <v>55</v>
      </c>
      <c r="C63" s="77">
        <v>18</v>
      </c>
      <c r="D63" s="77">
        <v>55</v>
      </c>
      <c r="E63" s="77">
        <v>2024</v>
      </c>
      <c r="F63" s="77" t="s">
        <v>2588</v>
      </c>
      <c r="G63" s="1017" t="s">
        <v>2870</v>
      </c>
      <c r="H63" s="77" t="s">
        <v>2871</v>
      </c>
      <c r="I63" s="1018"/>
      <c r="J63" s="80">
        <v>114154</v>
      </c>
      <c r="K63" s="78">
        <v>152594993</v>
      </c>
      <c r="L63" s="78">
        <v>243150</v>
      </c>
      <c r="M63" s="78">
        <v>323719580</v>
      </c>
      <c r="N63" s="78">
        <v>0</v>
      </c>
      <c r="O63" s="78">
        <v>0</v>
      </c>
      <c r="P63" s="78">
        <v>812</v>
      </c>
      <c r="Q63" s="78">
        <v>5076807</v>
      </c>
      <c r="R63" s="78">
        <v>0</v>
      </c>
      <c r="S63" s="78">
        <v>0</v>
      </c>
      <c r="T63" s="78">
        <v>0</v>
      </c>
      <c r="U63" s="78">
        <v>0</v>
      </c>
      <c r="V63" s="78">
        <v>0</v>
      </c>
      <c r="W63" s="78">
        <v>0</v>
      </c>
      <c r="X63" s="78">
        <v>0</v>
      </c>
      <c r="Y63" s="78">
        <v>0</v>
      </c>
      <c r="Z63" s="78">
        <v>481391379.99999994</v>
      </c>
      <c r="AA63" s="78">
        <v>179932622</v>
      </c>
      <c r="AB63" s="78">
        <v>1407673213</v>
      </c>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2872</v>
      </c>
      <c r="B64" s="77">
        <v>56</v>
      </c>
      <c r="C64" s="77">
        <v>18</v>
      </c>
      <c r="D64" s="77">
        <v>56</v>
      </c>
      <c r="E64" s="77">
        <v>2024</v>
      </c>
      <c r="F64" s="77" t="s">
        <v>2588</v>
      </c>
      <c r="G64" s="1017" t="s">
        <v>2873</v>
      </c>
      <c r="H64" s="77" t="s">
        <v>2874</v>
      </c>
      <c r="I64" s="1018"/>
      <c r="J64" s="80">
        <v>191130</v>
      </c>
      <c r="K64" s="78">
        <v>249338290</v>
      </c>
      <c r="L64" s="78">
        <v>435333</v>
      </c>
      <c r="M64" s="78">
        <v>566151092</v>
      </c>
      <c r="N64" s="78">
        <v>8400</v>
      </c>
      <c r="O64" s="78">
        <v>18225910</v>
      </c>
      <c r="P64" s="78">
        <v>0</v>
      </c>
      <c r="Q64" s="78">
        <v>0</v>
      </c>
      <c r="R64" s="78">
        <v>0</v>
      </c>
      <c r="S64" s="78">
        <v>0</v>
      </c>
      <c r="T64" s="78">
        <v>0</v>
      </c>
      <c r="U64" s="78">
        <v>0</v>
      </c>
      <c r="V64" s="78">
        <v>0</v>
      </c>
      <c r="W64" s="78">
        <v>0</v>
      </c>
      <c r="X64" s="78">
        <v>0</v>
      </c>
      <c r="Y64" s="78">
        <v>0</v>
      </c>
      <c r="Z64" s="78">
        <v>833715292</v>
      </c>
      <c r="AA64" s="78">
        <v>423642263</v>
      </c>
      <c r="AB64" s="78">
        <v>1884166709.9999998</v>
      </c>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2875</v>
      </c>
      <c r="B65" s="77">
        <v>57</v>
      </c>
      <c r="C65" s="77">
        <v>18</v>
      </c>
      <c r="D65" s="77">
        <v>57</v>
      </c>
      <c r="E65" s="77">
        <v>2024</v>
      </c>
      <c r="F65" s="77" t="s">
        <v>2588</v>
      </c>
      <c r="G65" s="1017" t="s">
        <v>2876</v>
      </c>
      <c r="H65" s="77" t="s">
        <v>2877</v>
      </c>
      <c r="I65" s="1018"/>
      <c r="J65" s="80">
        <v>32473</v>
      </c>
      <c r="K65" s="78">
        <v>39681802.000000007</v>
      </c>
      <c r="L65" s="78">
        <v>122115</v>
      </c>
      <c r="M65" s="78">
        <v>149362427</v>
      </c>
      <c r="N65" s="78">
        <v>308300</v>
      </c>
      <c r="O65" s="78">
        <v>766564976</v>
      </c>
      <c r="P65" s="78">
        <v>17442</v>
      </c>
      <c r="Q65" s="78">
        <v>111818214.00000001</v>
      </c>
      <c r="R65" s="78">
        <v>0</v>
      </c>
      <c r="S65" s="78">
        <v>0</v>
      </c>
      <c r="T65" s="78">
        <v>126441</v>
      </c>
      <c r="U65" s="78">
        <v>3997</v>
      </c>
      <c r="V65" s="78">
        <v>2394</v>
      </c>
      <c r="W65" s="78">
        <v>882336035</v>
      </c>
      <c r="X65" s="78">
        <v>24511566</v>
      </c>
      <c r="Y65" s="78">
        <v>14680499</v>
      </c>
      <c r="Z65" s="78">
        <v>1988955519</v>
      </c>
      <c r="AA65" s="78">
        <v>13313610</v>
      </c>
      <c r="AB65" s="78">
        <v>211487063</v>
      </c>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2878</v>
      </c>
      <c r="B66" s="77">
        <v>58</v>
      </c>
      <c r="C66" s="77">
        <v>18</v>
      </c>
      <c r="D66" s="77">
        <v>58</v>
      </c>
      <c r="E66" s="77">
        <v>2024</v>
      </c>
      <c r="F66" s="77" t="s">
        <v>2588</v>
      </c>
      <c r="G66" s="1017" t="s">
        <v>2879</v>
      </c>
      <c r="H66" s="77" t="s">
        <v>2880</v>
      </c>
      <c r="I66" s="1018"/>
      <c r="J66" s="80">
        <v>118695</v>
      </c>
      <c r="K66" s="78">
        <v>155802654.00000003</v>
      </c>
      <c r="L66" s="78">
        <v>677356</v>
      </c>
      <c r="M66" s="78">
        <v>884859763.99999988</v>
      </c>
      <c r="N66" s="78">
        <v>0</v>
      </c>
      <c r="O66" s="78">
        <v>0</v>
      </c>
      <c r="P66" s="78">
        <v>42</v>
      </c>
      <c r="Q66" s="78">
        <v>274596</v>
      </c>
      <c r="R66" s="78">
        <v>0</v>
      </c>
      <c r="S66" s="78">
        <v>0</v>
      </c>
      <c r="T66" s="78">
        <v>0</v>
      </c>
      <c r="U66" s="78">
        <v>0</v>
      </c>
      <c r="V66" s="78">
        <v>0</v>
      </c>
      <c r="W66" s="78">
        <v>0</v>
      </c>
      <c r="X66" s="78">
        <v>0</v>
      </c>
      <c r="Y66" s="78">
        <v>0</v>
      </c>
      <c r="Z66" s="78">
        <v>1040937013.9999999</v>
      </c>
      <c r="AA66" s="78">
        <v>302521731</v>
      </c>
      <c r="AB66" s="78">
        <v>1387012492</v>
      </c>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2881</v>
      </c>
      <c r="B67" s="77">
        <v>59</v>
      </c>
      <c r="C67" s="77">
        <v>18</v>
      </c>
      <c r="D67" s="77">
        <v>59</v>
      </c>
      <c r="E67" s="77">
        <v>2024</v>
      </c>
      <c r="F67" s="77" t="s">
        <v>2588</v>
      </c>
      <c r="G67" s="1017" t="s">
        <v>2882</v>
      </c>
      <c r="H67" s="77" t="s">
        <v>2883</v>
      </c>
      <c r="I67" s="1018"/>
      <c r="J67" s="80">
        <v>50336</v>
      </c>
      <c r="K67" s="78">
        <v>67261302</v>
      </c>
      <c r="L67" s="78">
        <v>128979.99999999999</v>
      </c>
      <c r="M67" s="78">
        <v>171244465</v>
      </c>
      <c r="N67" s="78">
        <v>79300</v>
      </c>
      <c r="O67" s="78">
        <v>167616032.00000003</v>
      </c>
      <c r="P67" s="78">
        <v>203</v>
      </c>
      <c r="Q67" s="78">
        <v>1064231</v>
      </c>
      <c r="R67" s="78">
        <v>0</v>
      </c>
      <c r="S67" s="78">
        <v>0</v>
      </c>
      <c r="T67" s="78">
        <v>0</v>
      </c>
      <c r="U67" s="78">
        <v>0</v>
      </c>
      <c r="V67" s="78">
        <v>0</v>
      </c>
      <c r="W67" s="78">
        <v>0</v>
      </c>
      <c r="X67" s="78">
        <v>0</v>
      </c>
      <c r="Y67" s="78">
        <v>0</v>
      </c>
      <c r="Z67" s="78">
        <v>407186030</v>
      </c>
      <c r="AA67" s="78">
        <v>22026906</v>
      </c>
      <c r="AB67" s="78">
        <v>343353993</v>
      </c>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2884</v>
      </c>
      <c r="B68" s="77">
        <v>60</v>
      </c>
      <c r="C68" s="77">
        <v>18</v>
      </c>
      <c r="D68" s="77">
        <v>60</v>
      </c>
      <c r="E68" s="77">
        <v>2024</v>
      </c>
      <c r="F68" s="77" t="s">
        <v>2588</v>
      </c>
      <c r="G68" s="1017" t="s">
        <v>2885</v>
      </c>
      <c r="H68" s="77" t="s">
        <v>2886</v>
      </c>
      <c r="I68" s="1018"/>
      <c r="J68" s="80">
        <v>25060</v>
      </c>
      <c r="K68" s="78">
        <v>31643810.000000004</v>
      </c>
      <c r="L68" s="78">
        <v>83617</v>
      </c>
      <c r="M68" s="78">
        <v>105586023</v>
      </c>
      <c r="N68" s="78">
        <v>0</v>
      </c>
      <c r="O68" s="78">
        <v>0</v>
      </c>
      <c r="P68" s="78">
        <v>0</v>
      </c>
      <c r="Q68" s="78">
        <v>0</v>
      </c>
      <c r="R68" s="78">
        <v>0</v>
      </c>
      <c r="S68" s="78">
        <v>0</v>
      </c>
      <c r="T68" s="78">
        <v>0</v>
      </c>
      <c r="U68" s="78">
        <v>0</v>
      </c>
      <c r="V68" s="78">
        <v>0</v>
      </c>
      <c r="W68" s="78">
        <v>0</v>
      </c>
      <c r="X68" s="78">
        <v>0</v>
      </c>
      <c r="Y68" s="78">
        <v>0</v>
      </c>
      <c r="Z68" s="78">
        <v>137229832.99999997</v>
      </c>
      <c r="AA68" s="78">
        <v>41854080</v>
      </c>
      <c r="AB68" s="78">
        <v>302195585</v>
      </c>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2648</v>
      </c>
      <c r="B69" s="77">
        <v>61</v>
      </c>
      <c r="C69" s="77">
        <v>18</v>
      </c>
      <c r="D69" s="77">
        <v>61</v>
      </c>
      <c r="E69" s="77">
        <v>2024</v>
      </c>
      <c r="F69" s="77" t="s">
        <v>2588</v>
      </c>
      <c r="G69" s="1017" t="s">
        <v>789</v>
      </c>
      <c r="H69" s="77" t="s">
        <v>789</v>
      </c>
      <c r="I69" s="1018"/>
      <c r="J69" s="80"/>
      <c r="K69" s="78"/>
      <c r="L69" s="78"/>
      <c r="M69" s="78"/>
      <c r="N69" s="78"/>
      <c r="O69" s="78"/>
      <c r="P69" s="78"/>
      <c r="Q69" s="78"/>
      <c r="R69" s="78"/>
      <c r="S69" s="78"/>
      <c r="T69" s="78"/>
      <c r="U69" s="78"/>
      <c r="V69" s="78"/>
      <c r="W69" s="78"/>
      <c r="X69" s="78"/>
      <c r="Y69" s="78"/>
      <c r="Z69" s="78"/>
      <c r="AA69" s="78"/>
      <c r="AB69" s="78"/>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2648</v>
      </c>
      <c r="B70" s="77">
        <v>62</v>
      </c>
      <c r="C70" s="77">
        <v>18</v>
      </c>
      <c r="D70" s="77">
        <v>62</v>
      </c>
      <c r="E70" s="77">
        <v>2024</v>
      </c>
      <c r="F70" s="77" t="s">
        <v>2588</v>
      </c>
      <c r="G70" s="1017" t="s">
        <v>789</v>
      </c>
      <c r="H70" s="77" t="s">
        <v>789</v>
      </c>
      <c r="I70" s="1018"/>
      <c r="J70" s="80"/>
      <c r="K70" s="78"/>
      <c r="L70" s="78"/>
      <c r="M70" s="78"/>
      <c r="N70" s="78"/>
      <c r="O70" s="78"/>
      <c r="P70" s="78"/>
      <c r="Q70" s="78"/>
      <c r="R70" s="78"/>
      <c r="S70" s="78"/>
      <c r="T70" s="78"/>
      <c r="U70" s="78"/>
      <c r="V70" s="78"/>
      <c r="W70" s="78"/>
      <c r="X70" s="78"/>
      <c r="Y70" s="78"/>
      <c r="Z70" s="78"/>
      <c r="AA70" s="78"/>
      <c r="AB70" s="78"/>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2648</v>
      </c>
      <c r="B71" s="77">
        <v>63</v>
      </c>
      <c r="C71" s="77">
        <v>18</v>
      </c>
      <c r="D71" s="77">
        <v>63</v>
      </c>
      <c r="E71" s="77">
        <v>2024</v>
      </c>
      <c r="F71" s="77" t="s">
        <v>2588</v>
      </c>
      <c r="G71" s="1017" t="s">
        <v>789</v>
      </c>
      <c r="H71" s="77" t="s">
        <v>789</v>
      </c>
      <c r="I71" s="1018"/>
      <c r="J71" s="80"/>
      <c r="K71" s="78"/>
      <c r="L71" s="78"/>
      <c r="M71" s="78"/>
      <c r="N71" s="78"/>
      <c r="O71" s="78"/>
      <c r="P71" s="78"/>
      <c r="Q71" s="78"/>
      <c r="R71" s="78"/>
      <c r="S71" s="78"/>
      <c r="T71" s="78"/>
      <c r="U71" s="78"/>
      <c r="V71" s="78"/>
      <c r="W71" s="78"/>
      <c r="X71" s="78"/>
      <c r="Y71" s="78"/>
      <c r="Z71" s="78"/>
      <c r="AA71" s="78"/>
      <c r="AB71" s="78"/>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1764</v>
      </c>
      <c r="B189" s="77">
        <v>181</v>
      </c>
      <c r="C189" s="77">
        <v>16</v>
      </c>
      <c r="D189" s="77">
        <v>1</v>
      </c>
      <c r="E189" s="77">
        <v>2022</v>
      </c>
      <c r="F189" s="77" t="s">
        <v>162</v>
      </c>
      <c r="G189" s="1017" t="s">
        <v>1569</v>
      </c>
      <c r="H189" s="77" t="s">
        <v>1570</v>
      </c>
      <c r="I189" s="1018"/>
      <c r="J189" s="80"/>
      <c r="K189" s="78"/>
      <c r="L189" s="78"/>
      <c r="M189" s="78"/>
      <c r="N189" s="78"/>
      <c r="O189" s="78"/>
      <c r="P189" s="78"/>
      <c r="Q189" s="78"/>
      <c r="R189" s="78"/>
      <c r="S189" s="78"/>
      <c r="T189" s="78"/>
      <c r="U189" s="78"/>
      <c r="V189" s="78"/>
      <c r="W189" s="78"/>
      <c r="X189" s="78"/>
      <c r="Y189" s="78"/>
      <c r="Z189" s="78"/>
      <c r="AA189" s="78"/>
      <c r="AB189" s="78"/>
      <c r="AC189" s="79"/>
      <c r="AD189" s="78">
        <v>3870541414.417275</v>
      </c>
      <c r="AE189" s="78">
        <v>124594216.03207061</v>
      </c>
      <c r="AF189" s="78">
        <v>68126295.707178235</v>
      </c>
      <c r="AG189" s="78">
        <v>3676369282.1247611</v>
      </c>
      <c r="AH189" s="78">
        <v>4189300442.6088147</v>
      </c>
      <c r="AI189" s="78">
        <v>0</v>
      </c>
      <c r="AJ189" s="78">
        <v>0</v>
      </c>
      <c r="AK189" s="78">
        <v>234828444.19018647</v>
      </c>
      <c r="AL189" s="78">
        <v>0</v>
      </c>
      <c r="AM189" s="78">
        <v>0</v>
      </c>
      <c r="AN189" s="78">
        <v>12163760095.080284</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2887</v>
      </c>
      <c r="B190" s="77">
        <v>182</v>
      </c>
      <c r="C190" s="77">
        <v>16</v>
      </c>
      <c r="D190" s="77">
        <v>2</v>
      </c>
      <c r="E190" s="77">
        <v>2022</v>
      </c>
      <c r="F190" s="77" t="s">
        <v>162</v>
      </c>
      <c r="G190" s="1017" t="s">
        <v>2713</v>
      </c>
      <c r="H190" s="77" t="s">
        <v>2714</v>
      </c>
      <c r="I190" s="1018"/>
      <c r="J190" s="80"/>
      <c r="K190" s="78"/>
      <c r="L190" s="78"/>
      <c r="M190" s="78"/>
      <c r="N190" s="78"/>
      <c r="O190" s="78"/>
      <c r="P190" s="78"/>
      <c r="Q190" s="78"/>
      <c r="R190" s="78"/>
      <c r="S190" s="78"/>
      <c r="T190" s="78"/>
      <c r="U190" s="78"/>
      <c r="V190" s="78"/>
      <c r="W190" s="78"/>
      <c r="X190" s="78"/>
      <c r="Y190" s="78"/>
      <c r="Z190" s="78"/>
      <c r="AA190" s="78"/>
      <c r="AB190" s="78"/>
      <c r="AC190" s="79"/>
      <c r="AD190" s="78">
        <v>12898235.631131632</v>
      </c>
      <c r="AE190" s="78">
        <v>974488.61243954604</v>
      </c>
      <c r="AF190" s="78">
        <v>980481.10770194116</v>
      </c>
      <c r="AG190" s="78">
        <v>24753799.459320139</v>
      </c>
      <c r="AH190" s="78">
        <v>30608202.085156206</v>
      </c>
      <c r="AI190" s="78">
        <v>0</v>
      </c>
      <c r="AJ190" s="78">
        <v>0</v>
      </c>
      <c r="AK190" s="78">
        <v>1908114.0294539467</v>
      </c>
      <c r="AL190" s="78">
        <v>0</v>
      </c>
      <c r="AM190" s="78">
        <v>0</v>
      </c>
      <c r="AN190" s="78">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2888</v>
      </c>
      <c r="B191" s="77">
        <v>183</v>
      </c>
      <c r="C191" s="77">
        <v>16</v>
      </c>
      <c r="D191" s="77">
        <v>3</v>
      </c>
      <c r="E191" s="77">
        <v>2022</v>
      </c>
      <c r="F191" s="77" t="s">
        <v>162</v>
      </c>
      <c r="G191" s="1017" t="s">
        <v>2716</v>
      </c>
      <c r="H191" s="77" t="s">
        <v>2717</v>
      </c>
      <c r="I191" s="1018"/>
      <c r="J191" s="80"/>
      <c r="K191" s="78"/>
      <c r="L191" s="78"/>
      <c r="M191" s="78"/>
      <c r="N191" s="78"/>
      <c r="O191" s="78"/>
      <c r="P191" s="78"/>
      <c r="Q191" s="78"/>
      <c r="R191" s="78"/>
      <c r="S191" s="78"/>
      <c r="T191" s="78"/>
      <c r="U191" s="78"/>
      <c r="V191" s="78"/>
      <c r="W191" s="78"/>
      <c r="X191" s="78"/>
      <c r="Y191" s="78"/>
      <c r="Z191" s="78"/>
      <c r="AA191" s="78"/>
      <c r="AB191" s="78"/>
      <c r="AC191" s="79"/>
      <c r="AD191" s="78">
        <v>11934124.875728516</v>
      </c>
      <c r="AE191" s="78">
        <v>985402.88489886897</v>
      </c>
      <c r="AF191" s="78">
        <v>1028476.6864006376</v>
      </c>
      <c r="AG191" s="78">
        <v>20826884.711639833</v>
      </c>
      <c r="AH191" s="78">
        <v>38375953.713983648</v>
      </c>
      <c r="AI191" s="78">
        <v>0</v>
      </c>
      <c r="AJ191" s="78">
        <v>0</v>
      </c>
      <c r="AK191" s="78">
        <v>2446187.4652483971</v>
      </c>
      <c r="AL191" s="78">
        <v>0</v>
      </c>
      <c r="AM191" s="78">
        <v>0</v>
      </c>
      <c r="AN191" s="78">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2889</v>
      </c>
      <c r="B192" s="77">
        <v>184</v>
      </c>
      <c r="C192" s="77">
        <v>16</v>
      </c>
      <c r="D192" s="77">
        <v>4</v>
      </c>
      <c r="E192" s="77">
        <v>2022</v>
      </c>
      <c r="F192" s="77" t="s">
        <v>162</v>
      </c>
      <c r="G192" s="1017" t="s">
        <v>2719</v>
      </c>
      <c r="H192" s="77" t="s">
        <v>2720</v>
      </c>
      <c r="I192" s="1018"/>
      <c r="J192" s="80"/>
      <c r="K192" s="78"/>
      <c r="L192" s="78"/>
      <c r="M192" s="78"/>
      <c r="N192" s="78"/>
      <c r="O192" s="78"/>
      <c r="P192" s="78"/>
      <c r="Q192" s="78"/>
      <c r="R192" s="78"/>
      <c r="S192" s="78"/>
      <c r="T192" s="78"/>
      <c r="U192" s="78"/>
      <c r="V192" s="78"/>
      <c r="W192" s="78"/>
      <c r="X192" s="78"/>
      <c r="Y192" s="78"/>
      <c r="Z192" s="78"/>
      <c r="AA192" s="78"/>
      <c r="AB192" s="78"/>
      <c r="AC192" s="79"/>
      <c r="AD192" s="78">
        <v>200474501.75371298</v>
      </c>
      <c r="AE192" s="78">
        <v>6710718.3807036895</v>
      </c>
      <c r="AF192" s="78">
        <v>3058004.0142312292</v>
      </c>
      <c r="AG192" s="78">
        <v>279208384.07638144</v>
      </c>
      <c r="AH192" s="78">
        <v>275000496.05374873</v>
      </c>
      <c r="AI192" s="78">
        <v>0</v>
      </c>
      <c r="AJ192" s="78">
        <v>0</v>
      </c>
      <c r="AK192" s="78">
        <v>14746337.021292597</v>
      </c>
      <c r="AL192" s="78">
        <v>0</v>
      </c>
      <c r="AM192" s="78">
        <v>0</v>
      </c>
      <c r="AN192" s="78">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2890</v>
      </c>
      <c r="B193" s="77">
        <v>185</v>
      </c>
      <c r="C193" s="77">
        <v>16</v>
      </c>
      <c r="D193" s="77">
        <v>5</v>
      </c>
      <c r="E193" s="77">
        <v>2022</v>
      </c>
      <c r="F193" s="77" t="s">
        <v>162</v>
      </c>
      <c r="G193" s="1017" t="s">
        <v>2722</v>
      </c>
      <c r="H193" s="77" t="s">
        <v>2723</v>
      </c>
      <c r="I193" s="1018"/>
      <c r="J193" s="80"/>
      <c r="K193" s="78"/>
      <c r="L193" s="78"/>
      <c r="M193" s="78"/>
      <c r="N193" s="78"/>
      <c r="O193" s="78"/>
      <c r="P193" s="78"/>
      <c r="Q193" s="78"/>
      <c r="R193" s="78"/>
      <c r="S193" s="78"/>
      <c r="T193" s="78"/>
      <c r="U193" s="78"/>
      <c r="V193" s="78"/>
      <c r="W193" s="78"/>
      <c r="X193" s="78"/>
      <c r="Y193" s="78"/>
      <c r="Z193" s="78"/>
      <c r="AA193" s="78"/>
      <c r="AB193" s="78"/>
      <c r="AC193" s="79"/>
      <c r="AD193" s="78">
        <v>14617859.618386494</v>
      </c>
      <c r="AE193" s="78">
        <v>205811.99494723213</v>
      </c>
      <c r="AF193" s="78">
        <v>205695.33728012751</v>
      </c>
      <c r="AG193" s="78">
        <v>5036179.1854691589</v>
      </c>
      <c r="AH193" s="78">
        <v>11396559.092531526</v>
      </c>
      <c r="AI193" s="78">
        <v>0</v>
      </c>
      <c r="AJ193" s="78">
        <v>0</v>
      </c>
      <c r="AK193" s="78">
        <v>772697.72973217955</v>
      </c>
      <c r="AL193" s="78">
        <v>0</v>
      </c>
      <c r="AM193" s="78">
        <v>0</v>
      </c>
      <c r="AN193" s="78">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2891</v>
      </c>
      <c r="B194" s="77">
        <v>186</v>
      </c>
      <c r="C194" s="77">
        <v>16</v>
      </c>
      <c r="D194" s="77">
        <v>6</v>
      </c>
      <c r="E194" s="77">
        <v>2022</v>
      </c>
      <c r="F194" s="77" t="s">
        <v>162</v>
      </c>
      <c r="G194" s="1017" t="s">
        <v>2725</v>
      </c>
      <c r="H194" s="77" t="s">
        <v>2726</v>
      </c>
      <c r="I194" s="1018"/>
      <c r="J194" s="80"/>
      <c r="K194" s="78"/>
      <c r="L194" s="78"/>
      <c r="M194" s="78"/>
      <c r="N194" s="78"/>
      <c r="O194" s="78"/>
      <c r="P194" s="78"/>
      <c r="Q194" s="78"/>
      <c r="R194" s="78"/>
      <c r="S194" s="78"/>
      <c r="T194" s="78"/>
      <c r="U194" s="78"/>
      <c r="V194" s="78"/>
      <c r="W194" s="78"/>
      <c r="X194" s="78"/>
      <c r="Y194" s="78"/>
      <c r="Z194" s="78"/>
      <c r="AA194" s="78"/>
      <c r="AB194" s="78"/>
      <c r="AC194" s="79"/>
      <c r="AD194" s="78">
        <v>1810606.5160000045</v>
      </c>
      <c r="AE194" s="78">
        <v>300922.08352133184</v>
      </c>
      <c r="AF194" s="78">
        <v>370251.60710422957</v>
      </c>
      <c r="AG194" s="78">
        <v>2811718.4145022156</v>
      </c>
      <c r="AH194" s="78">
        <v>9508527.3831550535</v>
      </c>
      <c r="AI194" s="78">
        <v>0</v>
      </c>
      <c r="AJ194" s="78">
        <v>0</v>
      </c>
      <c r="AK194" s="78">
        <v>622910.06821992539</v>
      </c>
      <c r="AL194" s="78">
        <v>0</v>
      </c>
      <c r="AM194" s="78">
        <v>0</v>
      </c>
      <c r="AN194" s="78">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2892</v>
      </c>
      <c r="B195" s="77">
        <v>187</v>
      </c>
      <c r="C195" s="77">
        <v>16</v>
      </c>
      <c r="D195" s="77">
        <v>7</v>
      </c>
      <c r="E195" s="77">
        <v>2022</v>
      </c>
      <c r="F195" s="77" t="s">
        <v>162</v>
      </c>
      <c r="G195" s="1017" t="s">
        <v>2728</v>
      </c>
      <c r="H195" s="77" t="s">
        <v>2729</v>
      </c>
      <c r="I195" s="1018"/>
      <c r="J195" s="80"/>
      <c r="K195" s="78"/>
      <c r="L195" s="78"/>
      <c r="M195" s="78"/>
      <c r="N195" s="78"/>
      <c r="O195" s="78"/>
      <c r="P195" s="78"/>
      <c r="Q195" s="78"/>
      <c r="R195" s="78"/>
      <c r="S195" s="78"/>
      <c r="T195" s="78"/>
      <c r="U195" s="78"/>
      <c r="V195" s="78"/>
      <c r="W195" s="78"/>
      <c r="X195" s="78"/>
      <c r="Y195" s="78"/>
      <c r="Z195" s="78"/>
      <c r="AA195" s="78"/>
      <c r="AB195" s="78"/>
      <c r="AC195" s="79"/>
      <c r="AD195" s="78">
        <v>15943225.981079062</v>
      </c>
      <c r="AE195" s="78">
        <v>765558.25393250748</v>
      </c>
      <c r="AF195" s="78">
        <v>932485.52900324482</v>
      </c>
      <c r="AG195" s="78">
        <v>25139372.659621079</v>
      </c>
      <c r="AH195" s="78">
        <v>29940291.146184582</v>
      </c>
      <c r="AI195" s="78">
        <v>0</v>
      </c>
      <c r="AJ195" s="78">
        <v>0</v>
      </c>
      <c r="AK195" s="78">
        <v>1823535.651617286</v>
      </c>
      <c r="AL195" s="78">
        <v>0</v>
      </c>
      <c r="AM195" s="78">
        <v>0</v>
      </c>
      <c r="AN195" s="78">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2893</v>
      </c>
      <c r="B196" s="77">
        <v>188</v>
      </c>
      <c r="C196" s="77">
        <v>16</v>
      </c>
      <c r="D196" s="77">
        <v>8</v>
      </c>
      <c r="E196" s="77">
        <v>2022</v>
      </c>
      <c r="F196" s="77" t="s">
        <v>162</v>
      </c>
      <c r="G196" s="1017" t="s">
        <v>2731</v>
      </c>
      <c r="H196" s="77" t="s">
        <v>2732</v>
      </c>
      <c r="I196" s="1018"/>
      <c r="J196" s="80"/>
      <c r="K196" s="78"/>
      <c r="L196" s="78"/>
      <c r="M196" s="78"/>
      <c r="N196" s="78"/>
      <c r="O196" s="78"/>
      <c r="P196" s="78"/>
      <c r="Q196" s="78"/>
      <c r="R196" s="78"/>
      <c r="S196" s="78"/>
      <c r="T196" s="78"/>
      <c r="U196" s="78"/>
      <c r="V196" s="78"/>
      <c r="W196" s="78"/>
      <c r="X196" s="78"/>
      <c r="Y196" s="78"/>
      <c r="Z196" s="78"/>
      <c r="AA196" s="78"/>
      <c r="AB196" s="78"/>
      <c r="AC196" s="79"/>
      <c r="AD196" s="78">
        <v>72772397.083246857</v>
      </c>
      <c r="AE196" s="78">
        <v>202693.63138742559</v>
      </c>
      <c r="AF196" s="78">
        <v>891346.46154721919</v>
      </c>
      <c r="AG196" s="78">
        <v>8624975.8959624935</v>
      </c>
      <c r="AH196" s="78">
        <v>12527274.461656714</v>
      </c>
      <c r="AI196" s="78">
        <v>0</v>
      </c>
      <c r="AJ196" s="78">
        <v>0</v>
      </c>
      <c r="AK196" s="78">
        <v>801234.86179615208</v>
      </c>
      <c r="AL196" s="78">
        <v>0</v>
      </c>
      <c r="AM196" s="78">
        <v>0</v>
      </c>
      <c r="AN196" s="78">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2894</v>
      </c>
      <c r="B197" s="77">
        <v>189</v>
      </c>
      <c r="C197" s="77">
        <v>16</v>
      </c>
      <c r="D197" s="77">
        <v>9</v>
      </c>
      <c r="E197" s="77">
        <v>2022</v>
      </c>
      <c r="F197" s="77" t="s">
        <v>162</v>
      </c>
      <c r="G197" s="1017" t="s">
        <v>2734</v>
      </c>
      <c r="H197" s="77" t="s">
        <v>2735</v>
      </c>
      <c r="I197" s="1018"/>
      <c r="J197" s="80"/>
      <c r="K197" s="78"/>
      <c r="L197" s="78"/>
      <c r="M197" s="78"/>
      <c r="N197" s="78"/>
      <c r="O197" s="78"/>
      <c r="P197" s="78"/>
      <c r="Q197" s="78"/>
      <c r="R197" s="78"/>
      <c r="S197" s="78"/>
      <c r="T197" s="78"/>
      <c r="U197" s="78"/>
      <c r="V197" s="78"/>
      <c r="W197" s="78"/>
      <c r="X197" s="78"/>
      <c r="Y197" s="78"/>
      <c r="Z197" s="78"/>
      <c r="AA197" s="78"/>
      <c r="AB197" s="78"/>
      <c r="AC197" s="79"/>
      <c r="AD197" s="78">
        <v>5299156.9283421477</v>
      </c>
      <c r="AE197" s="78">
        <v>824807.16156883177</v>
      </c>
      <c r="AF197" s="78">
        <v>953055.06273125752</v>
      </c>
      <c r="AG197" s="78">
        <v>26379138.79597332</v>
      </c>
      <c r="AH197" s="78">
        <v>28047000.295556363</v>
      </c>
      <c r="AI197" s="78">
        <v>0</v>
      </c>
      <c r="AJ197" s="78">
        <v>0</v>
      </c>
      <c r="AK197" s="78">
        <v>1697378.2849815339</v>
      </c>
      <c r="AL197" s="78">
        <v>0</v>
      </c>
      <c r="AM197" s="78">
        <v>0</v>
      </c>
      <c r="AN197" s="78">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2895</v>
      </c>
      <c r="B198" s="77">
        <v>190</v>
      </c>
      <c r="C198" s="77">
        <v>16</v>
      </c>
      <c r="D198" s="77">
        <v>10</v>
      </c>
      <c r="E198" s="77">
        <v>2022</v>
      </c>
      <c r="F198" s="77" t="s">
        <v>162</v>
      </c>
      <c r="G198" s="1017" t="s">
        <v>2737</v>
      </c>
      <c r="H198" s="77" t="s">
        <v>2738</v>
      </c>
      <c r="I198" s="1018"/>
      <c r="J198" s="80"/>
      <c r="K198" s="78"/>
      <c r="L198" s="78"/>
      <c r="M198" s="78"/>
      <c r="N198" s="78"/>
      <c r="O198" s="78"/>
      <c r="P198" s="78"/>
      <c r="Q198" s="78"/>
      <c r="R198" s="78"/>
      <c r="S198" s="78"/>
      <c r="T198" s="78"/>
      <c r="U198" s="78"/>
      <c r="V198" s="78"/>
      <c r="W198" s="78"/>
      <c r="X198" s="78"/>
      <c r="Y198" s="78"/>
      <c r="Z198" s="78"/>
      <c r="AA198" s="78"/>
      <c r="AB198" s="78"/>
      <c r="AC198" s="79"/>
      <c r="AD198" s="78">
        <v>731134496.0020113</v>
      </c>
      <c r="AE198" s="78">
        <v>26303396.626968227</v>
      </c>
      <c r="AF198" s="78">
        <v>11944042.584732737</v>
      </c>
      <c r="AG198" s="78">
        <v>650390806.16300929</v>
      </c>
      <c r="AH198" s="78">
        <v>771631722.73853755</v>
      </c>
      <c r="AI198" s="78">
        <v>0</v>
      </c>
      <c r="AJ198" s="78">
        <v>0</v>
      </c>
      <c r="AK198" s="78">
        <v>40144384.558228157</v>
      </c>
      <c r="AL198" s="78">
        <v>0</v>
      </c>
      <c r="AM198" s="78">
        <v>0</v>
      </c>
      <c r="AN198" s="78">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2896</v>
      </c>
      <c r="B199" s="77">
        <v>191</v>
      </c>
      <c r="C199" s="77">
        <v>16</v>
      </c>
      <c r="D199" s="77">
        <v>11</v>
      </c>
      <c r="E199" s="77">
        <v>2022</v>
      </c>
      <c r="F199" s="77" t="s">
        <v>162</v>
      </c>
      <c r="G199" s="1017" t="s">
        <v>2740</v>
      </c>
      <c r="H199" s="77" t="s">
        <v>2741</v>
      </c>
      <c r="I199" s="1018"/>
      <c r="J199" s="80"/>
      <c r="K199" s="78"/>
      <c r="L199" s="78"/>
      <c r="M199" s="78"/>
      <c r="N199" s="78"/>
      <c r="O199" s="78"/>
      <c r="P199" s="78"/>
      <c r="Q199" s="78"/>
      <c r="R199" s="78"/>
      <c r="S199" s="78"/>
      <c r="T199" s="78"/>
      <c r="U199" s="78"/>
      <c r="V199" s="78"/>
      <c r="W199" s="78"/>
      <c r="X199" s="78"/>
      <c r="Y199" s="78"/>
      <c r="Z199" s="78"/>
      <c r="AA199" s="78"/>
      <c r="AB199" s="78"/>
      <c r="AC199" s="79"/>
      <c r="AD199" s="78">
        <v>0</v>
      </c>
      <c r="AE199" s="78">
        <v>199575.26782761904</v>
      </c>
      <c r="AF199" s="78">
        <v>171412.78106677294</v>
      </c>
      <c r="AG199" s="78">
        <v>1880410.8383907224</v>
      </c>
      <c r="AH199" s="78">
        <v>20584278.859330133</v>
      </c>
      <c r="AI199" s="78">
        <v>0</v>
      </c>
      <c r="AJ199" s="78">
        <v>0</v>
      </c>
      <c r="AK199" s="78">
        <v>1291531.1986599697</v>
      </c>
      <c r="AL199" s="78">
        <v>0</v>
      </c>
      <c r="AM199" s="78">
        <v>0</v>
      </c>
      <c r="AN199" s="78">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2897</v>
      </c>
      <c r="B200" s="77">
        <v>192</v>
      </c>
      <c r="C200" s="77">
        <v>16</v>
      </c>
      <c r="D200" s="77">
        <v>12</v>
      </c>
      <c r="E200" s="77">
        <v>2022</v>
      </c>
      <c r="F200" s="77" t="s">
        <v>162</v>
      </c>
      <c r="G200" s="1017" t="s">
        <v>2743</v>
      </c>
      <c r="H200" s="77" t="s">
        <v>2744</v>
      </c>
      <c r="I200" s="1018"/>
      <c r="J200" s="80"/>
      <c r="K200" s="78"/>
      <c r="L200" s="78"/>
      <c r="M200" s="78"/>
      <c r="N200" s="78"/>
      <c r="O200" s="78"/>
      <c r="P200" s="78"/>
      <c r="Q200" s="78"/>
      <c r="R200" s="78"/>
      <c r="S200" s="78"/>
      <c r="T200" s="78"/>
      <c r="U200" s="78"/>
      <c r="V200" s="78"/>
      <c r="W200" s="78"/>
      <c r="X200" s="78"/>
      <c r="Y200" s="78"/>
      <c r="Z200" s="78"/>
      <c r="AA200" s="78"/>
      <c r="AB200" s="78"/>
      <c r="AC200" s="79"/>
      <c r="AD200" s="78">
        <v>12670803.942892244</v>
      </c>
      <c r="AE200" s="78">
        <v>410064.80811456096</v>
      </c>
      <c r="AF200" s="78">
        <v>514238.34320031881</v>
      </c>
      <c r="AG200" s="78">
        <v>11157895.227170184</v>
      </c>
      <c r="AH200" s="78">
        <v>16129786.219102075</v>
      </c>
      <c r="AI200" s="78">
        <v>0</v>
      </c>
      <c r="AJ200" s="78">
        <v>0</v>
      </c>
      <c r="AK200" s="78">
        <v>1131413.3535951464</v>
      </c>
      <c r="AL200" s="78">
        <v>0</v>
      </c>
      <c r="AM200" s="78">
        <v>0</v>
      </c>
      <c r="AN200" s="78">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2898</v>
      </c>
      <c r="B201" s="77">
        <v>193</v>
      </c>
      <c r="C201" s="77">
        <v>16</v>
      </c>
      <c r="D201" s="77">
        <v>13</v>
      </c>
      <c r="E201" s="77">
        <v>2022</v>
      </c>
      <c r="F201" s="77" t="s">
        <v>162</v>
      </c>
      <c r="G201" s="1017" t="s">
        <v>2746</v>
      </c>
      <c r="H201" s="77" t="s">
        <v>2747</v>
      </c>
      <c r="I201" s="1018"/>
      <c r="J201" s="80"/>
      <c r="K201" s="78"/>
      <c r="L201" s="78"/>
      <c r="M201" s="78"/>
      <c r="N201" s="78"/>
      <c r="O201" s="78"/>
      <c r="P201" s="78"/>
      <c r="Q201" s="78"/>
      <c r="R201" s="78"/>
      <c r="S201" s="78"/>
      <c r="T201" s="78"/>
      <c r="U201" s="78"/>
      <c r="V201" s="78"/>
      <c r="W201" s="78"/>
      <c r="X201" s="78"/>
      <c r="Y201" s="78"/>
      <c r="Z201" s="78"/>
      <c r="AA201" s="78"/>
      <c r="AB201" s="78"/>
      <c r="AC201" s="79"/>
      <c r="AD201" s="78">
        <v>9658182.1741855443</v>
      </c>
      <c r="AE201" s="78">
        <v>662652.25645889121</v>
      </c>
      <c r="AF201" s="78">
        <v>507381.83195764787</v>
      </c>
      <c r="AG201" s="78">
        <v>13370492.207358638</v>
      </c>
      <c r="AH201" s="78">
        <v>19595560.304002065</v>
      </c>
      <c r="AI201" s="78">
        <v>0</v>
      </c>
      <c r="AJ201" s="78">
        <v>0</v>
      </c>
      <c r="AK201" s="78">
        <v>1202562.4928134673</v>
      </c>
      <c r="AL201" s="78">
        <v>0</v>
      </c>
      <c r="AM201" s="78">
        <v>0</v>
      </c>
      <c r="AN201" s="78">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2899</v>
      </c>
      <c r="B202" s="77">
        <v>194</v>
      </c>
      <c r="C202" s="77">
        <v>16</v>
      </c>
      <c r="D202" s="77">
        <v>14</v>
      </c>
      <c r="E202" s="77">
        <v>2022</v>
      </c>
      <c r="F202" s="77" t="s">
        <v>162</v>
      </c>
      <c r="G202" s="1017" t="s">
        <v>2749</v>
      </c>
      <c r="H202" s="77" t="s">
        <v>2750</v>
      </c>
      <c r="I202" s="1018"/>
      <c r="J202" s="80"/>
      <c r="K202" s="78"/>
      <c r="L202" s="78"/>
      <c r="M202" s="78"/>
      <c r="N202" s="78"/>
      <c r="O202" s="78"/>
      <c r="P202" s="78"/>
      <c r="Q202" s="78"/>
      <c r="R202" s="78"/>
      <c r="S202" s="78"/>
      <c r="T202" s="78"/>
      <c r="U202" s="78"/>
      <c r="V202" s="78"/>
      <c r="W202" s="78"/>
      <c r="X202" s="78"/>
      <c r="Y202" s="78"/>
      <c r="Z202" s="78"/>
      <c r="AA202" s="78"/>
      <c r="AB202" s="78"/>
      <c r="AC202" s="79"/>
      <c r="AD202" s="78">
        <v>48022875.933030196</v>
      </c>
      <c r="AE202" s="78">
        <v>665770.62001869793</v>
      </c>
      <c r="AF202" s="78">
        <v>61708.601184038256</v>
      </c>
      <c r="AG202" s="78">
        <v>16561851.926772544</v>
      </c>
      <c r="AH202" s="78">
        <v>25922307.229851361</v>
      </c>
      <c r="AI202" s="78">
        <v>0</v>
      </c>
      <c r="AJ202" s="78">
        <v>0</v>
      </c>
      <c r="AK202" s="78">
        <v>1618094.126215565</v>
      </c>
      <c r="AL202" s="78">
        <v>0</v>
      </c>
      <c r="AM202" s="78">
        <v>0</v>
      </c>
      <c r="AN202" s="78">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2900</v>
      </c>
      <c r="B203" s="77">
        <v>195</v>
      </c>
      <c r="C203" s="77">
        <v>16</v>
      </c>
      <c r="D203" s="77">
        <v>15</v>
      </c>
      <c r="E203" s="77">
        <v>2022</v>
      </c>
      <c r="F203" s="77" t="s">
        <v>162</v>
      </c>
      <c r="G203" s="1017" t="s">
        <v>2752</v>
      </c>
      <c r="H203" s="77" t="s">
        <v>2753</v>
      </c>
      <c r="I203" s="1018"/>
      <c r="J203" s="80"/>
      <c r="K203" s="78"/>
      <c r="L203" s="78"/>
      <c r="M203" s="78"/>
      <c r="N203" s="78"/>
      <c r="O203" s="78"/>
      <c r="P203" s="78"/>
      <c r="Q203" s="78"/>
      <c r="R203" s="78"/>
      <c r="S203" s="78"/>
      <c r="T203" s="78"/>
      <c r="U203" s="78"/>
      <c r="V203" s="78"/>
      <c r="W203" s="78"/>
      <c r="X203" s="78"/>
      <c r="Y203" s="78"/>
      <c r="Z203" s="78"/>
      <c r="AA203" s="78"/>
      <c r="AB203" s="78"/>
      <c r="AC203" s="79"/>
      <c r="AD203" s="78">
        <v>0</v>
      </c>
      <c r="AE203" s="78">
        <v>96669.270354002962</v>
      </c>
      <c r="AF203" s="78">
        <v>171412.78106677294</v>
      </c>
      <c r="AG203" s="78">
        <v>1299085.0902446946</v>
      </c>
      <c r="AH203" s="78">
        <v>2571720.0721033304</v>
      </c>
      <c r="AI203" s="78">
        <v>0</v>
      </c>
      <c r="AJ203" s="78">
        <v>0</v>
      </c>
      <c r="AK203" s="78">
        <v>168769.37379010004</v>
      </c>
      <c r="AL203" s="78">
        <v>0</v>
      </c>
      <c r="AM203" s="78">
        <v>0</v>
      </c>
      <c r="AN203" s="78">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2901</v>
      </c>
      <c r="B204" s="77">
        <v>196</v>
      </c>
      <c r="C204" s="77">
        <v>16</v>
      </c>
      <c r="D204" s="77">
        <v>16</v>
      </c>
      <c r="E204" s="77">
        <v>2022</v>
      </c>
      <c r="F204" s="77" t="s">
        <v>162</v>
      </c>
      <c r="G204" s="1017" t="s">
        <v>2755</v>
      </c>
      <c r="H204" s="77" t="s">
        <v>2705</v>
      </c>
      <c r="I204" s="1018"/>
      <c r="J204" s="80"/>
      <c r="K204" s="78"/>
      <c r="L204" s="78"/>
      <c r="M204" s="78"/>
      <c r="N204" s="78"/>
      <c r="O204" s="78"/>
      <c r="P204" s="78"/>
      <c r="Q204" s="78"/>
      <c r="R204" s="78"/>
      <c r="S204" s="78"/>
      <c r="T204" s="78"/>
      <c r="U204" s="78"/>
      <c r="V204" s="78"/>
      <c r="W204" s="78"/>
      <c r="X204" s="78"/>
      <c r="Y204" s="78"/>
      <c r="Z204" s="78"/>
      <c r="AA204" s="78"/>
      <c r="AB204" s="78"/>
      <c r="AC204" s="79"/>
      <c r="AD204" s="78">
        <v>0</v>
      </c>
      <c r="AE204" s="78">
        <v>307158.81064094492</v>
      </c>
      <c r="AF204" s="78">
        <v>479955.78698696423</v>
      </c>
      <c r="AG204" s="78">
        <v>3274406.2548633395</v>
      </c>
      <c r="AH204" s="78">
        <v>5217068.1217310913</v>
      </c>
      <c r="AI204" s="78">
        <v>0</v>
      </c>
      <c r="AJ204" s="78">
        <v>0</v>
      </c>
      <c r="AK204" s="78">
        <v>232558.25722721513</v>
      </c>
      <c r="AL204" s="78">
        <v>0</v>
      </c>
      <c r="AM204" s="78">
        <v>0</v>
      </c>
      <c r="AN204" s="78">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2902</v>
      </c>
      <c r="B205" s="77">
        <v>197</v>
      </c>
      <c r="C205" s="77">
        <v>16</v>
      </c>
      <c r="D205" s="77">
        <v>17</v>
      </c>
      <c r="E205" s="77">
        <v>2022</v>
      </c>
      <c r="F205" s="77" t="s">
        <v>162</v>
      </c>
      <c r="G205" s="1017" t="s">
        <v>2757</v>
      </c>
      <c r="H205" s="77" t="s">
        <v>2758</v>
      </c>
      <c r="I205" s="1018"/>
      <c r="J205" s="80"/>
      <c r="K205" s="78"/>
      <c r="L205" s="78"/>
      <c r="M205" s="78"/>
      <c r="N205" s="78"/>
      <c r="O205" s="78"/>
      <c r="P205" s="78"/>
      <c r="Q205" s="78"/>
      <c r="R205" s="78"/>
      <c r="S205" s="78"/>
      <c r="T205" s="78"/>
      <c r="U205" s="78"/>
      <c r="V205" s="78"/>
      <c r="W205" s="78"/>
      <c r="X205" s="78"/>
      <c r="Y205" s="78"/>
      <c r="Z205" s="78"/>
      <c r="AA205" s="78"/>
      <c r="AB205" s="78"/>
      <c r="AC205" s="79"/>
      <c r="AD205" s="78">
        <v>195963.99379987997</v>
      </c>
      <c r="AE205" s="78">
        <v>481787.16999011155</v>
      </c>
      <c r="AF205" s="78">
        <v>617086.01184038259</v>
      </c>
      <c r="AG205" s="78">
        <v>3600660.5012718248</v>
      </c>
      <c r="AH205" s="78">
        <v>6200527.5358074168</v>
      </c>
      <c r="AI205" s="78">
        <v>0</v>
      </c>
      <c r="AJ205" s="78">
        <v>0</v>
      </c>
      <c r="AK205" s="78">
        <v>305515.17856723542</v>
      </c>
      <c r="AL205" s="78">
        <v>0</v>
      </c>
      <c r="AM205" s="78">
        <v>0</v>
      </c>
      <c r="AN205" s="78">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2903</v>
      </c>
      <c r="B206" s="77">
        <v>198</v>
      </c>
      <c r="C206" s="77">
        <v>16</v>
      </c>
      <c r="D206" s="77">
        <v>18</v>
      </c>
      <c r="E206" s="77">
        <v>2022</v>
      </c>
      <c r="F206" s="77" t="s">
        <v>162</v>
      </c>
      <c r="G206" s="1017" t="s">
        <v>2760</v>
      </c>
      <c r="H206" s="77" t="s">
        <v>2761</v>
      </c>
      <c r="I206" s="1018"/>
      <c r="J206" s="80"/>
      <c r="K206" s="78"/>
      <c r="L206" s="78"/>
      <c r="M206" s="78"/>
      <c r="N206" s="78"/>
      <c r="O206" s="78"/>
      <c r="P206" s="78"/>
      <c r="Q206" s="78"/>
      <c r="R206" s="78"/>
      <c r="S206" s="78"/>
      <c r="T206" s="78"/>
      <c r="U206" s="78"/>
      <c r="V206" s="78"/>
      <c r="W206" s="78"/>
      <c r="X206" s="78"/>
      <c r="Y206" s="78"/>
      <c r="Z206" s="78"/>
      <c r="AA206" s="78"/>
      <c r="AB206" s="78"/>
      <c r="AC206" s="79"/>
      <c r="AD206" s="78">
        <v>22703431.27019136</v>
      </c>
      <c r="AE206" s="78">
        <v>720341.98231531249</v>
      </c>
      <c r="AF206" s="78">
        <v>980481.10770194116</v>
      </c>
      <c r="AG206" s="78">
        <v>17943983.552466672</v>
      </c>
      <c r="AH206" s="78">
        <v>28131146.555584285</v>
      </c>
      <c r="AI206" s="78">
        <v>0</v>
      </c>
      <c r="AJ206" s="78">
        <v>0</v>
      </c>
      <c r="AK206" s="78">
        <v>1544104.1865202878</v>
      </c>
      <c r="AL206" s="78">
        <v>0</v>
      </c>
      <c r="AM206" s="78">
        <v>0</v>
      </c>
      <c r="AN206" s="78">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2904</v>
      </c>
      <c r="B207" s="77">
        <v>199</v>
      </c>
      <c r="C207" s="77">
        <v>16</v>
      </c>
      <c r="D207" s="77">
        <v>19</v>
      </c>
      <c r="E207" s="77">
        <v>2022</v>
      </c>
      <c r="F207" s="77" t="s">
        <v>162</v>
      </c>
      <c r="G207" s="1017" t="s">
        <v>2763</v>
      </c>
      <c r="H207" s="77" t="s">
        <v>2764</v>
      </c>
      <c r="I207" s="1018"/>
      <c r="J207" s="80"/>
      <c r="K207" s="78"/>
      <c r="L207" s="78"/>
      <c r="M207" s="78"/>
      <c r="N207" s="78"/>
      <c r="O207" s="78"/>
      <c r="P207" s="78"/>
      <c r="Q207" s="78"/>
      <c r="R207" s="78"/>
      <c r="S207" s="78"/>
      <c r="T207" s="78"/>
      <c r="U207" s="78"/>
      <c r="V207" s="78"/>
      <c r="W207" s="78"/>
      <c r="X207" s="78"/>
      <c r="Y207" s="78"/>
      <c r="Z207" s="78"/>
      <c r="AA207" s="78"/>
      <c r="AB207" s="78"/>
      <c r="AC207" s="79"/>
      <c r="AD207" s="78">
        <v>59779124.93276459</v>
      </c>
      <c r="AE207" s="78">
        <v>2200005.491443519</v>
      </c>
      <c r="AF207" s="78">
        <v>2269505.2213240736</v>
      </c>
      <c r="AG207" s="78">
        <v>73075019.300111383</v>
      </c>
      <c r="AH207" s="78">
        <v>98645712.458981946</v>
      </c>
      <c r="AI207" s="78">
        <v>0</v>
      </c>
      <c r="AJ207" s="78">
        <v>0</v>
      </c>
      <c r="AK207" s="78">
        <v>5820800.1772839548</v>
      </c>
      <c r="AL207" s="78">
        <v>0</v>
      </c>
      <c r="AM207" s="78">
        <v>0</v>
      </c>
      <c r="AN207" s="78">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2905</v>
      </c>
      <c r="B208" s="77">
        <v>200</v>
      </c>
      <c r="C208" s="77">
        <v>16</v>
      </c>
      <c r="D208" s="77">
        <v>20</v>
      </c>
      <c r="E208" s="77">
        <v>2022</v>
      </c>
      <c r="F208" s="77" t="s">
        <v>162</v>
      </c>
      <c r="G208" s="1017" t="s">
        <v>2766</v>
      </c>
      <c r="H208" s="77" t="s">
        <v>2767</v>
      </c>
      <c r="I208" s="1018"/>
      <c r="J208" s="80"/>
      <c r="K208" s="78"/>
      <c r="L208" s="78"/>
      <c r="M208" s="78"/>
      <c r="N208" s="78"/>
      <c r="O208" s="78"/>
      <c r="P208" s="78"/>
      <c r="Q208" s="78"/>
      <c r="R208" s="78"/>
      <c r="S208" s="78"/>
      <c r="T208" s="78"/>
      <c r="U208" s="78"/>
      <c r="V208" s="78"/>
      <c r="W208" s="78"/>
      <c r="X208" s="78"/>
      <c r="Y208" s="78"/>
      <c r="Z208" s="78"/>
      <c r="AA208" s="78"/>
      <c r="AB208" s="78"/>
      <c r="AC208" s="79"/>
      <c r="AD208" s="78">
        <v>868194.46378566232</v>
      </c>
      <c r="AE208" s="78">
        <v>115379.45171284224</v>
      </c>
      <c r="AF208" s="78">
        <v>6856.5112426709175</v>
      </c>
      <c r="AG208" s="78">
        <v>7219116.6887113852</v>
      </c>
      <c r="AH208" s="78">
        <v>5632540.2806189507</v>
      </c>
      <c r="AI208" s="78">
        <v>0</v>
      </c>
      <c r="AJ208" s="78">
        <v>0</v>
      </c>
      <c r="AK208" s="78">
        <v>319977.43554083235</v>
      </c>
      <c r="AL208" s="78">
        <v>0</v>
      </c>
      <c r="AM208" s="78">
        <v>0</v>
      </c>
      <c r="AN208" s="78">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2906</v>
      </c>
      <c r="B209" s="77">
        <v>201</v>
      </c>
      <c r="C209" s="77">
        <v>16</v>
      </c>
      <c r="D209" s="77">
        <v>21</v>
      </c>
      <c r="E209" s="77">
        <v>2022</v>
      </c>
      <c r="F209" s="77" t="s">
        <v>162</v>
      </c>
      <c r="G209" s="1017" t="s">
        <v>2769</v>
      </c>
      <c r="H209" s="77" t="s">
        <v>2770</v>
      </c>
      <c r="I209" s="1018"/>
      <c r="J209" s="80"/>
      <c r="K209" s="78"/>
      <c r="L209" s="78"/>
      <c r="M209" s="78"/>
      <c r="N209" s="78"/>
      <c r="O209" s="78"/>
      <c r="P209" s="78"/>
      <c r="Q209" s="78"/>
      <c r="R209" s="78"/>
      <c r="S209" s="78"/>
      <c r="T209" s="78"/>
      <c r="U209" s="78"/>
      <c r="V209" s="78"/>
      <c r="W209" s="78"/>
      <c r="X209" s="78"/>
      <c r="Y209" s="78"/>
      <c r="Z209" s="78"/>
      <c r="AA209" s="78"/>
      <c r="AB209" s="78"/>
      <c r="AC209" s="79"/>
      <c r="AD209" s="78">
        <v>7160424.2505545411</v>
      </c>
      <c r="AE209" s="78">
        <v>294685.35640171875</v>
      </c>
      <c r="AF209" s="78">
        <v>397677.6520749132</v>
      </c>
      <c r="AG209" s="78">
        <v>13607768.022928445</v>
      </c>
      <c r="AH209" s="78">
        <v>17817970.560912237</v>
      </c>
      <c r="AI209" s="78">
        <v>0</v>
      </c>
      <c r="AJ209" s="78">
        <v>0</v>
      </c>
      <c r="AK209" s="78">
        <v>1084669.2730197706</v>
      </c>
      <c r="AL209" s="78">
        <v>0</v>
      </c>
      <c r="AM209" s="78">
        <v>0</v>
      </c>
      <c r="AN209" s="78">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2907</v>
      </c>
      <c r="B210" s="77">
        <v>202</v>
      </c>
      <c r="C210" s="77">
        <v>16</v>
      </c>
      <c r="D210" s="77">
        <v>22</v>
      </c>
      <c r="E210" s="77">
        <v>2022</v>
      </c>
      <c r="F210" s="77" t="s">
        <v>162</v>
      </c>
      <c r="G210" s="1017" t="s">
        <v>2772</v>
      </c>
      <c r="H210" s="77" t="s">
        <v>2773</v>
      </c>
      <c r="I210" s="1018"/>
      <c r="J210" s="80"/>
      <c r="K210" s="78"/>
      <c r="L210" s="78"/>
      <c r="M210" s="78"/>
      <c r="N210" s="78"/>
      <c r="O210" s="78"/>
      <c r="P210" s="78"/>
      <c r="Q210" s="78"/>
      <c r="R210" s="78"/>
      <c r="S210" s="78"/>
      <c r="T210" s="78"/>
      <c r="U210" s="78"/>
      <c r="V210" s="78"/>
      <c r="W210" s="78"/>
      <c r="X210" s="78"/>
      <c r="Y210" s="78"/>
      <c r="Z210" s="78"/>
      <c r="AA210" s="78"/>
      <c r="AB210" s="78"/>
      <c r="AC210" s="79"/>
      <c r="AD210" s="78">
        <v>48770210.801889613</v>
      </c>
      <c r="AE210" s="78">
        <v>550391.16830585559</v>
      </c>
      <c r="AF210" s="78">
        <v>390821.14083224226</v>
      </c>
      <c r="AG210" s="78">
        <v>16443214.018987643</v>
      </c>
      <c r="AH210" s="78">
        <v>24213086.323034219</v>
      </c>
      <c r="AI210" s="78">
        <v>0</v>
      </c>
      <c r="AJ210" s="78">
        <v>0</v>
      </c>
      <c r="AK210" s="78">
        <v>1449970.3888975007</v>
      </c>
      <c r="AL210" s="78">
        <v>0</v>
      </c>
      <c r="AM210" s="78">
        <v>0</v>
      </c>
      <c r="AN210" s="78">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2908</v>
      </c>
      <c r="B211" s="77">
        <v>203</v>
      </c>
      <c r="C211" s="77">
        <v>16</v>
      </c>
      <c r="D211" s="77">
        <v>23</v>
      </c>
      <c r="E211" s="77">
        <v>2022</v>
      </c>
      <c r="F211" s="77" t="s">
        <v>162</v>
      </c>
      <c r="G211" s="1017" t="s">
        <v>2775</v>
      </c>
      <c r="H211" s="77" t="s">
        <v>2776</v>
      </c>
      <c r="I211" s="1018"/>
      <c r="J211" s="80"/>
      <c r="K211" s="78"/>
      <c r="L211" s="78"/>
      <c r="M211" s="78"/>
      <c r="N211" s="78"/>
      <c r="O211" s="78"/>
      <c r="P211" s="78"/>
      <c r="Q211" s="78"/>
      <c r="R211" s="78"/>
      <c r="S211" s="78"/>
      <c r="T211" s="78"/>
      <c r="U211" s="78"/>
      <c r="V211" s="78"/>
      <c r="W211" s="78"/>
      <c r="X211" s="78"/>
      <c r="Y211" s="78"/>
      <c r="Z211" s="78"/>
      <c r="AA211" s="78"/>
      <c r="AB211" s="78"/>
      <c r="AC211" s="79"/>
      <c r="AD211" s="78">
        <v>518946607.75340319</v>
      </c>
      <c r="AE211" s="78">
        <v>23471922.514663879</v>
      </c>
      <c r="AF211" s="78">
        <v>5457782.9491660502</v>
      </c>
      <c r="AG211" s="78">
        <v>810682483.37119257</v>
      </c>
      <c r="AH211" s="78">
        <v>761586762.94770455</v>
      </c>
      <c r="AI211" s="78">
        <v>0</v>
      </c>
      <c r="AJ211" s="78">
        <v>0</v>
      </c>
      <c r="AK211" s="78">
        <v>40996108.192137495</v>
      </c>
      <c r="AL211" s="78">
        <v>0</v>
      </c>
      <c r="AM211" s="78">
        <v>0</v>
      </c>
      <c r="AN211" s="78">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2909</v>
      </c>
      <c r="B212" s="77">
        <v>204</v>
      </c>
      <c r="C212" s="77">
        <v>16</v>
      </c>
      <c r="D212" s="77">
        <v>24</v>
      </c>
      <c r="E212" s="77">
        <v>2022</v>
      </c>
      <c r="F212" s="77" t="s">
        <v>162</v>
      </c>
      <c r="G212" s="1017" t="s">
        <v>2778</v>
      </c>
      <c r="H212" s="77" t="s">
        <v>2779</v>
      </c>
      <c r="I212" s="1018"/>
      <c r="J212" s="80"/>
      <c r="K212" s="78"/>
      <c r="L212" s="78"/>
      <c r="M212" s="78"/>
      <c r="N212" s="78"/>
      <c r="O212" s="78"/>
      <c r="P212" s="78"/>
      <c r="Q212" s="78"/>
      <c r="R212" s="78"/>
      <c r="S212" s="78"/>
      <c r="T212" s="78"/>
      <c r="U212" s="78"/>
      <c r="V212" s="78"/>
      <c r="W212" s="78"/>
      <c r="X212" s="78"/>
      <c r="Y212" s="78"/>
      <c r="Z212" s="78"/>
      <c r="AA212" s="78"/>
      <c r="AB212" s="78"/>
      <c r="AC212" s="79"/>
      <c r="AD212" s="78">
        <v>2968738.7280378686</v>
      </c>
      <c r="AE212" s="78">
        <v>417860.71701407735</v>
      </c>
      <c r="AF212" s="78">
        <v>226264.87100814027</v>
      </c>
      <c r="AG212" s="78">
        <v>2859173.5776161775</v>
      </c>
      <c r="AH212" s="78">
        <v>5627281.139367206</v>
      </c>
      <c r="AI212" s="78">
        <v>0</v>
      </c>
      <c r="AJ212" s="78">
        <v>0</v>
      </c>
      <c r="AK212" s="78">
        <v>391643.08393678151</v>
      </c>
      <c r="AL212" s="78">
        <v>0</v>
      </c>
      <c r="AM212" s="78">
        <v>0</v>
      </c>
      <c r="AN212" s="78">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2910</v>
      </c>
      <c r="B213" s="77">
        <v>205</v>
      </c>
      <c r="C213" s="77">
        <v>16</v>
      </c>
      <c r="D213" s="77">
        <v>25</v>
      </c>
      <c r="E213" s="77">
        <v>2022</v>
      </c>
      <c r="F213" s="77" t="s">
        <v>162</v>
      </c>
      <c r="G213" s="1017" t="s">
        <v>2781</v>
      </c>
      <c r="H213" s="77" t="s">
        <v>2782</v>
      </c>
      <c r="I213" s="1018"/>
      <c r="J213" s="80"/>
      <c r="K213" s="78"/>
      <c r="L213" s="78"/>
      <c r="M213" s="78"/>
      <c r="N213" s="78"/>
      <c r="O213" s="78"/>
      <c r="P213" s="78"/>
      <c r="Q213" s="78"/>
      <c r="R213" s="78"/>
      <c r="S213" s="78"/>
      <c r="T213" s="78"/>
      <c r="U213" s="78"/>
      <c r="V213" s="78"/>
      <c r="W213" s="78"/>
      <c r="X213" s="78"/>
      <c r="Y213" s="78"/>
      <c r="Z213" s="78"/>
      <c r="AA213" s="78"/>
      <c r="AB213" s="78"/>
      <c r="AC213" s="79"/>
      <c r="AD213" s="78">
        <v>3693924.4503078982</v>
      </c>
      <c r="AE213" s="78">
        <v>654856.34755937499</v>
      </c>
      <c r="AF213" s="78">
        <v>438816.71953093872</v>
      </c>
      <c r="AG213" s="78">
        <v>8280925.9633862721</v>
      </c>
      <c r="AH213" s="78">
        <v>11391299.951279782</v>
      </c>
      <c r="AI213" s="78">
        <v>0</v>
      </c>
      <c r="AJ213" s="78">
        <v>0</v>
      </c>
      <c r="AK213" s="78">
        <v>661519.12924765295</v>
      </c>
      <c r="AL213" s="78">
        <v>0</v>
      </c>
      <c r="AM213" s="78">
        <v>0</v>
      </c>
      <c r="AN213" s="78">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2911</v>
      </c>
      <c r="B214" s="77">
        <v>206</v>
      </c>
      <c r="C214" s="77">
        <v>16</v>
      </c>
      <c r="D214" s="77">
        <v>26</v>
      </c>
      <c r="E214" s="77">
        <v>2022</v>
      </c>
      <c r="F214" s="77" t="s">
        <v>162</v>
      </c>
      <c r="G214" s="1017" t="s">
        <v>2784</v>
      </c>
      <c r="H214" s="77" t="s">
        <v>2785</v>
      </c>
      <c r="I214" s="1018"/>
      <c r="J214" s="80"/>
      <c r="K214" s="78"/>
      <c r="L214" s="78"/>
      <c r="M214" s="78"/>
      <c r="N214" s="78"/>
      <c r="O214" s="78"/>
      <c r="P214" s="78"/>
      <c r="Q214" s="78"/>
      <c r="R214" s="78"/>
      <c r="S214" s="78"/>
      <c r="T214" s="78"/>
      <c r="U214" s="78"/>
      <c r="V214" s="78"/>
      <c r="W214" s="78"/>
      <c r="X214" s="78"/>
      <c r="Y214" s="78"/>
      <c r="Z214" s="78"/>
      <c r="AA214" s="78"/>
      <c r="AB214" s="78"/>
      <c r="AC214" s="79"/>
      <c r="AD214" s="78">
        <v>0</v>
      </c>
      <c r="AE214" s="78">
        <v>62367.271196130947</v>
      </c>
      <c r="AF214" s="78">
        <v>219408.35976546936</v>
      </c>
      <c r="AG214" s="78">
        <v>1548224.6965929922</v>
      </c>
      <c r="AH214" s="78">
        <v>3318518.1298511275</v>
      </c>
      <c r="AI214" s="78">
        <v>0</v>
      </c>
      <c r="AJ214" s="78">
        <v>0</v>
      </c>
      <c r="AK214" s="78">
        <v>147463.37021292598</v>
      </c>
      <c r="AL214" s="78">
        <v>0</v>
      </c>
      <c r="AM214" s="78">
        <v>0</v>
      </c>
      <c r="AN214" s="78">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2912</v>
      </c>
      <c r="B215" s="77">
        <v>207</v>
      </c>
      <c r="C215" s="77">
        <v>16</v>
      </c>
      <c r="D215" s="77">
        <v>27</v>
      </c>
      <c r="E215" s="77">
        <v>2022</v>
      </c>
      <c r="F215" s="77" t="s">
        <v>162</v>
      </c>
      <c r="G215" s="1017" t="s">
        <v>2787</v>
      </c>
      <c r="H215" s="77" t="s">
        <v>2788</v>
      </c>
      <c r="I215" s="1018"/>
      <c r="J215" s="80"/>
      <c r="K215" s="78"/>
      <c r="L215" s="78"/>
      <c r="M215" s="78"/>
      <c r="N215" s="78"/>
      <c r="O215" s="78"/>
      <c r="P215" s="78"/>
      <c r="Q215" s="78"/>
      <c r="R215" s="78"/>
      <c r="S215" s="78"/>
      <c r="T215" s="78"/>
      <c r="U215" s="78"/>
      <c r="V215" s="78"/>
      <c r="W215" s="78"/>
      <c r="X215" s="78"/>
      <c r="Y215" s="78"/>
      <c r="Z215" s="78"/>
      <c r="AA215" s="78"/>
      <c r="AB215" s="78"/>
      <c r="AC215" s="79"/>
      <c r="AD215" s="78">
        <v>243285114.10565004</v>
      </c>
      <c r="AE215" s="78">
        <v>2597596.8453188539</v>
      </c>
      <c r="AF215" s="78">
        <v>2811169.6094950764</v>
      </c>
      <c r="AG215" s="78">
        <v>113139040.75907333</v>
      </c>
      <c r="AH215" s="78">
        <v>132204292.78636712</v>
      </c>
      <c r="AI215" s="78">
        <v>0</v>
      </c>
      <c r="AJ215" s="78">
        <v>0</v>
      </c>
      <c r="AK215" s="78">
        <v>7585324.6553571895</v>
      </c>
      <c r="AL215" s="78">
        <v>0</v>
      </c>
      <c r="AM215" s="78">
        <v>0</v>
      </c>
      <c r="AN215" s="78">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2913</v>
      </c>
      <c r="B216" s="77">
        <v>208</v>
      </c>
      <c r="C216" s="77">
        <v>16</v>
      </c>
      <c r="D216" s="77">
        <v>28</v>
      </c>
      <c r="E216" s="77">
        <v>2022</v>
      </c>
      <c r="F216" s="77" t="s">
        <v>162</v>
      </c>
      <c r="G216" s="1017" t="s">
        <v>2790</v>
      </c>
      <c r="H216" s="77" t="s">
        <v>2791</v>
      </c>
      <c r="I216" s="1018"/>
      <c r="J216" s="80"/>
      <c r="K216" s="78"/>
      <c r="L216" s="78"/>
      <c r="M216" s="78"/>
      <c r="N216" s="78"/>
      <c r="O216" s="78"/>
      <c r="P216" s="78"/>
      <c r="Q216" s="78"/>
      <c r="R216" s="78"/>
      <c r="S216" s="78"/>
      <c r="T216" s="78"/>
      <c r="U216" s="78"/>
      <c r="V216" s="78"/>
      <c r="W216" s="78"/>
      <c r="X216" s="78"/>
      <c r="Y216" s="78"/>
      <c r="Z216" s="78"/>
      <c r="AA216" s="78"/>
      <c r="AB216" s="78"/>
      <c r="AC216" s="79"/>
      <c r="AD216" s="78">
        <v>10973378.369473709</v>
      </c>
      <c r="AE216" s="78">
        <v>700072.61917656986</v>
      </c>
      <c r="AF216" s="78">
        <v>617086.01184038259</v>
      </c>
      <c r="AG216" s="78">
        <v>13257786.194962978</v>
      </c>
      <c r="AH216" s="78">
        <v>15446097.856375217</v>
      </c>
      <c r="AI216" s="78">
        <v>0</v>
      </c>
      <c r="AJ216" s="78">
        <v>0</v>
      </c>
      <c r="AK216" s="78">
        <v>996346.20364530373</v>
      </c>
      <c r="AL216" s="78">
        <v>0</v>
      </c>
      <c r="AM216" s="78">
        <v>0</v>
      </c>
      <c r="AN216" s="78">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2914</v>
      </c>
      <c r="B217" s="77">
        <v>209</v>
      </c>
      <c r="C217" s="77">
        <v>16</v>
      </c>
      <c r="D217" s="77">
        <v>29</v>
      </c>
      <c r="E217" s="77">
        <v>2022</v>
      </c>
      <c r="F217" s="77" t="s">
        <v>162</v>
      </c>
      <c r="G217" s="1017" t="s">
        <v>2793</v>
      </c>
      <c r="H217" s="77" t="s">
        <v>2794</v>
      </c>
      <c r="I217" s="1018"/>
      <c r="J217" s="80"/>
      <c r="K217" s="78"/>
      <c r="L217" s="78"/>
      <c r="M217" s="78"/>
      <c r="N217" s="78"/>
      <c r="O217" s="78"/>
      <c r="P217" s="78"/>
      <c r="Q217" s="78"/>
      <c r="R217" s="78"/>
      <c r="S217" s="78"/>
      <c r="T217" s="78"/>
      <c r="U217" s="78"/>
      <c r="V217" s="78"/>
      <c r="W217" s="78"/>
      <c r="X217" s="78"/>
      <c r="Y217" s="78"/>
      <c r="Z217" s="78"/>
      <c r="AA217" s="78"/>
      <c r="AB217" s="78"/>
      <c r="AC217" s="79"/>
      <c r="AD217" s="78">
        <v>132783887.46712315</v>
      </c>
      <c r="AE217" s="78">
        <v>3843383.0874615698</v>
      </c>
      <c r="AF217" s="78">
        <v>1302737.1361074741</v>
      </c>
      <c r="AG217" s="78">
        <v>131207594.11471415</v>
      </c>
      <c r="AH217" s="78">
        <v>159173169.12531576</v>
      </c>
      <c r="AI217" s="78">
        <v>0</v>
      </c>
      <c r="AJ217" s="78">
        <v>0</v>
      </c>
      <c r="AK217" s="78">
        <v>9637286.4907806627</v>
      </c>
      <c r="AL217" s="78">
        <v>0</v>
      </c>
      <c r="AM217" s="78">
        <v>0</v>
      </c>
      <c r="AN217" s="78">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2915</v>
      </c>
      <c r="B218" s="77">
        <v>210</v>
      </c>
      <c r="C218" s="77">
        <v>16</v>
      </c>
      <c r="D218" s="77">
        <v>30</v>
      </c>
      <c r="E218" s="77">
        <v>2022</v>
      </c>
      <c r="F218" s="77" t="s">
        <v>162</v>
      </c>
      <c r="G218" s="1017" t="s">
        <v>2796</v>
      </c>
      <c r="H218" s="77" t="s">
        <v>2797</v>
      </c>
      <c r="I218" s="1018"/>
      <c r="J218" s="80"/>
      <c r="K218" s="78"/>
      <c r="L218" s="78"/>
      <c r="M218" s="78"/>
      <c r="N218" s="78"/>
      <c r="O218" s="78"/>
      <c r="P218" s="78"/>
      <c r="Q218" s="78"/>
      <c r="R218" s="78"/>
      <c r="S218" s="78"/>
      <c r="T218" s="78"/>
      <c r="U218" s="78"/>
      <c r="V218" s="78"/>
      <c r="W218" s="78"/>
      <c r="X218" s="78"/>
      <c r="Y218" s="78"/>
      <c r="Z218" s="78"/>
      <c r="AA218" s="78"/>
      <c r="AB218" s="78"/>
      <c r="AC218" s="79"/>
      <c r="AD218" s="78">
        <v>174949317.0676454</v>
      </c>
      <c r="AE218" s="78">
        <v>2277964.5804386828</v>
      </c>
      <c r="AF218" s="78">
        <v>1131324.3550407013</v>
      </c>
      <c r="AG218" s="78">
        <v>61104454.404614605</v>
      </c>
      <c r="AH218" s="78">
        <v>75352975.855003104</v>
      </c>
      <c r="AI218" s="78">
        <v>0</v>
      </c>
      <c r="AJ218" s="78">
        <v>0</v>
      </c>
      <c r="AK218" s="78">
        <v>4307040.9049493391</v>
      </c>
      <c r="AL218" s="78">
        <v>0</v>
      </c>
      <c r="AM218" s="78">
        <v>0</v>
      </c>
      <c r="AN218" s="78">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2916</v>
      </c>
      <c r="B219" s="77">
        <v>211</v>
      </c>
      <c r="C219" s="77">
        <v>16</v>
      </c>
      <c r="D219" s="77">
        <v>31</v>
      </c>
      <c r="E219" s="77">
        <v>2022</v>
      </c>
      <c r="F219" s="77" t="s">
        <v>162</v>
      </c>
      <c r="G219" s="1017" t="s">
        <v>2799</v>
      </c>
      <c r="H219" s="77" t="s">
        <v>2800</v>
      </c>
      <c r="I219" s="1018"/>
      <c r="J219" s="80"/>
      <c r="K219" s="78"/>
      <c r="L219" s="78"/>
      <c r="M219" s="78"/>
      <c r="N219" s="78"/>
      <c r="O219" s="78"/>
      <c r="P219" s="78"/>
      <c r="Q219" s="78"/>
      <c r="R219" s="78"/>
      <c r="S219" s="78"/>
      <c r="T219" s="78"/>
      <c r="U219" s="78"/>
      <c r="V219" s="78"/>
      <c r="W219" s="78"/>
      <c r="X219" s="78"/>
      <c r="Y219" s="78"/>
      <c r="Z219" s="78"/>
      <c r="AA219" s="78"/>
      <c r="AB219" s="78"/>
      <c r="AC219" s="79"/>
      <c r="AD219" s="78">
        <v>3686344.3324570032</v>
      </c>
      <c r="AE219" s="78">
        <v>478668.80643030501</v>
      </c>
      <c r="AF219" s="78">
        <v>1042189.7088859795</v>
      </c>
      <c r="AG219" s="78">
        <v>7278435.642603837</v>
      </c>
      <c r="AH219" s="78">
        <v>9640005.9144486804</v>
      </c>
      <c r="AI219" s="78">
        <v>0</v>
      </c>
      <c r="AJ219" s="78">
        <v>0</v>
      </c>
      <c r="AK219" s="78">
        <v>511473.21314658481</v>
      </c>
      <c r="AL219" s="78">
        <v>0</v>
      </c>
      <c r="AM219" s="78">
        <v>0</v>
      </c>
      <c r="AN219" s="78">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2917</v>
      </c>
      <c r="B220" s="77">
        <v>212</v>
      </c>
      <c r="C220" s="77">
        <v>16</v>
      </c>
      <c r="D220" s="77">
        <v>32</v>
      </c>
      <c r="E220" s="77">
        <v>2022</v>
      </c>
      <c r="F220" s="77" t="s">
        <v>162</v>
      </c>
      <c r="G220" s="1017" t="s">
        <v>2802</v>
      </c>
      <c r="H220" s="77" t="s">
        <v>2704</v>
      </c>
      <c r="I220" s="1018"/>
      <c r="J220" s="80"/>
      <c r="K220" s="78"/>
      <c r="L220" s="78"/>
      <c r="M220" s="78"/>
      <c r="N220" s="78"/>
      <c r="O220" s="78"/>
      <c r="P220" s="78"/>
      <c r="Q220" s="78"/>
      <c r="R220" s="78"/>
      <c r="S220" s="78"/>
      <c r="T220" s="78"/>
      <c r="U220" s="78"/>
      <c r="V220" s="78"/>
      <c r="W220" s="78"/>
      <c r="X220" s="78"/>
      <c r="Y220" s="78"/>
      <c r="Z220" s="78"/>
      <c r="AA220" s="78"/>
      <c r="AB220" s="78"/>
      <c r="AC220" s="79"/>
      <c r="AD220" s="78">
        <v>91344438.903000116</v>
      </c>
      <c r="AE220" s="78">
        <v>2822119.0216249251</v>
      </c>
      <c r="AF220" s="78">
        <v>1775836.4118517675</v>
      </c>
      <c r="AG220" s="78">
        <v>83165173.357217446</v>
      </c>
      <c r="AH220" s="78">
        <v>121349425.24276534</v>
      </c>
      <c r="AI220" s="78">
        <v>0</v>
      </c>
      <c r="AJ220" s="78">
        <v>0</v>
      </c>
      <c r="AK220" s="78">
        <v>7432308.8114847578</v>
      </c>
      <c r="AL220" s="78">
        <v>0</v>
      </c>
      <c r="AM220" s="78">
        <v>0</v>
      </c>
      <c r="AN220" s="78">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2918</v>
      </c>
      <c r="B221" s="77">
        <v>213</v>
      </c>
      <c r="C221" s="77">
        <v>16</v>
      </c>
      <c r="D221" s="77">
        <v>33</v>
      </c>
      <c r="E221" s="77">
        <v>2022</v>
      </c>
      <c r="F221" s="77" t="s">
        <v>162</v>
      </c>
      <c r="G221" s="1017" t="s">
        <v>2804</v>
      </c>
      <c r="H221" s="77" t="s">
        <v>2805</v>
      </c>
      <c r="I221" s="1018"/>
      <c r="J221" s="80"/>
      <c r="K221" s="78"/>
      <c r="L221" s="78"/>
      <c r="M221" s="78"/>
      <c r="N221" s="78"/>
      <c r="O221" s="78"/>
      <c r="P221" s="78"/>
      <c r="Q221" s="78"/>
      <c r="R221" s="78"/>
      <c r="S221" s="78"/>
      <c r="T221" s="78"/>
      <c r="U221" s="78"/>
      <c r="V221" s="78"/>
      <c r="W221" s="78"/>
      <c r="X221" s="78"/>
      <c r="Y221" s="78"/>
      <c r="Z221" s="78"/>
      <c r="AA221" s="78"/>
      <c r="AB221" s="78"/>
      <c r="AC221" s="79"/>
      <c r="AD221" s="78">
        <v>58573161.262124412</v>
      </c>
      <c r="AE221" s="78">
        <v>958896.79464051337</v>
      </c>
      <c r="AF221" s="78">
        <v>1103898.3100700178</v>
      </c>
      <c r="AG221" s="78">
        <v>21420074.250564348</v>
      </c>
      <c r="AH221" s="78">
        <v>26874211.796417218</v>
      </c>
      <c r="AI221" s="78">
        <v>0</v>
      </c>
      <c r="AJ221" s="78">
        <v>0</v>
      </c>
      <c r="AK221" s="78">
        <v>1714423.0878432733</v>
      </c>
      <c r="AL221" s="78">
        <v>0</v>
      </c>
      <c r="AM221" s="78">
        <v>0</v>
      </c>
      <c r="AN221" s="78">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2919</v>
      </c>
      <c r="B222" s="77">
        <v>214</v>
      </c>
      <c r="C222" s="77">
        <v>16</v>
      </c>
      <c r="D222" s="77">
        <v>34</v>
      </c>
      <c r="E222" s="77">
        <v>2022</v>
      </c>
      <c r="F222" s="77" t="s">
        <v>162</v>
      </c>
      <c r="G222" s="1017" t="s">
        <v>2807</v>
      </c>
      <c r="H222" s="77" t="s">
        <v>2808</v>
      </c>
      <c r="I222" s="1018"/>
      <c r="J222" s="80"/>
      <c r="K222" s="78"/>
      <c r="L222" s="78"/>
      <c r="M222" s="78"/>
      <c r="N222" s="78"/>
      <c r="O222" s="78"/>
      <c r="P222" s="78"/>
      <c r="Q222" s="78"/>
      <c r="R222" s="78"/>
      <c r="S222" s="78"/>
      <c r="T222" s="78"/>
      <c r="U222" s="78"/>
      <c r="V222" s="78"/>
      <c r="W222" s="78"/>
      <c r="X222" s="78"/>
      <c r="Y222" s="78"/>
      <c r="Z222" s="78"/>
      <c r="AA222" s="78"/>
      <c r="AB222" s="78"/>
      <c r="AC222" s="79"/>
      <c r="AD222" s="78">
        <v>33323626.82269593</v>
      </c>
      <c r="AE222" s="78">
        <v>427215.80769349699</v>
      </c>
      <c r="AF222" s="78">
        <v>500525.32071497693</v>
      </c>
      <c r="AG222" s="78">
        <v>9058004.2593773901</v>
      </c>
      <c r="AH222" s="78">
        <v>11596406.460097838</v>
      </c>
      <c r="AI222" s="78">
        <v>0</v>
      </c>
      <c r="AJ222" s="78">
        <v>0</v>
      </c>
      <c r="AK222" s="78">
        <v>815051.4822977134</v>
      </c>
      <c r="AL222" s="78">
        <v>0</v>
      </c>
      <c r="AM222" s="78">
        <v>0</v>
      </c>
      <c r="AN222" s="78">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2920</v>
      </c>
      <c r="B223" s="77">
        <v>215</v>
      </c>
      <c r="C223" s="77">
        <v>16</v>
      </c>
      <c r="D223" s="77">
        <v>35</v>
      </c>
      <c r="E223" s="77">
        <v>2022</v>
      </c>
      <c r="F223" s="77" t="s">
        <v>162</v>
      </c>
      <c r="G223" s="1017" t="s">
        <v>2810</v>
      </c>
      <c r="H223" s="77" t="s">
        <v>2811</v>
      </c>
      <c r="I223" s="1018"/>
      <c r="J223" s="80"/>
      <c r="K223" s="78"/>
      <c r="L223" s="78"/>
      <c r="M223" s="78"/>
      <c r="N223" s="78"/>
      <c r="O223" s="78"/>
      <c r="P223" s="78"/>
      <c r="Q223" s="78"/>
      <c r="R223" s="78"/>
      <c r="S223" s="78"/>
      <c r="T223" s="78"/>
      <c r="U223" s="78"/>
      <c r="V223" s="78"/>
      <c r="W223" s="78"/>
      <c r="X223" s="78"/>
      <c r="Y223" s="78"/>
      <c r="Z223" s="78"/>
      <c r="AA223" s="78"/>
      <c r="AB223" s="78"/>
      <c r="AC223" s="79"/>
      <c r="AD223" s="78">
        <v>72239557.731215551</v>
      </c>
      <c r="AE223" s="78">
        <v>2778461.9317876338</v>
      </c>
      <c r="AF223" s="78">
        <v>2221509.642625377</v>
      </c>
      <c r="AG223" s="78">
        <v>46535719.328628443</v>
      </c>
      <c r="AH223" s="78">
        <v>67432709.129875064</v>
      </c>
      <c r="AI223" s="78">
        <v>0</v>
      </c>
      <c r="AJ223" s="78">
        <v>0</v>
      </c>
      <c r="AK223" s="78">
        <v>4424417.615565408</v>
      </c>
      <c r="AL223" s="78">
        <v>0</v>
      </c>
      <c r="AM223" s="78">
        <v>0</v>
      </c>
      <c r="AN223" s="78">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2921</v>
      </c>
      <c r="B224" s="77">
        <v>216</v>
      </c>
      <c r="C224" s="77">
        <v>16</v>
      </c>
      <c r="D224" s="77">
        <v>36</v>
      </c>
      <c r="E224" s="77">
        <v>2022</v>
      </c>
      <c r="F224" s="77" t="s">
        <v>162</v>
      </c>
      <c r="G224" s="1017" t="s">
        <v>2813</v>
      </c>
      <c r="H224" s="77" t="s">
        <v>2814</v>
      </c>
      <c r="I224" s="1018"/>
      <c r="J224" s="80"/>
      <c r="K224" s="78"/>
      <c r="L224" s="78"/>
      <c r="M224" s="78"/>
      <c r="N224" s="78"/>
      <c r="O224" s="78"/>
      <c r="P224" s="78"/>
      <c r="Q224" s="78"/>
      <c r="R224" s="78"/>
      <c r="S224" s="78"/>
      <c r="T224" s="78"/>
      <c r="U224" s="78"/>
      <c r="V224" s="78"/>
      <c r="W224" s="78"/>
      <c r="X224" s="78"/>
      <c r="Y224" s="78"/>
      <c r="Z224" s="78"/>
      <c r="AA224" s="78"/>
      <c r="AB224" s="78"/>
      <c r="AC224" s="79"/>
      <c r="AD224" s="78">
        <v>6432507.7151683122</v>
      </c>
      <c r="AE224" s="78">
        <v>389795.44497581839</v>
      </c>
      <c r="AF224" s="78">
        <v>356538.58461888769</v>
      </c>
      <c r="AG224" s="78">
        <v>5961554.8661914067</v>
      </c>
      <c r="AH224" s="78">
        <v>10423617.960958693</v>
      </c>
      <c r="AI224" s="78">
        <v>0</v>
      </c>
      <c r="AJ224" s="78">
        <v>0</v>
      </c>
      <c r="AK224" s="78">
        <v>684891.16953534086</v>
      </c>
      <c r="AL224" s="78">
        <v>0</v>
      </c>
      <c r="AM224" s="78">
        <v>0</v>
      </c>
      <c r="AN224" s="78">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2922</v>
      </c>
      <c r="B225" s="77">
        <v>217</v>
      </c>
      <c r="C225" s="77">
        <v>16</v>
      </c>
      <c r="D225" s="77">
        <v>37</v>
      </c>
      <c r="E225" s="77">
        <v>2022</v>
      </c>
      <c r="F225" s="77" t="s">
        <v>162</v>
      </c>
      <c r="G225" s="1017" t="s">
        <v>2816</v>
      </c>
      <c r="H225" s="77" t="s">
        <v>2817</v>
      </c>
      <c r="I225" s="1018"/>
      <c r="J225" s="80"/>
      <c r="K225" s="78"/>
      <c r="L225" s="78"/>
      <c r="M225" s="78"/>
      <c r="N225" s="78"/>
      <c r="O225" s="78"/>
      <c r="P225" s="78"/>
      <c r="Q225" s="78"/>
      <c r="R225" s="78"/>
      <c r="S225" s="78"/>
      <c r="T225" s="78"/>
      <c r="U225" s="78"/>
      <c r="V225" s="78"/>
      <c r="W225" s="78"/>
      <c r="X225" s="78"/>
      <c r="Y225" s="78"/>
      <c r="Z225" s="78"/>
      <c r="AA225" s="78"/>
      <c r="AB225" s="78"/>
      <c r="AC225" s="79"/>
      <c r="AD225" s="78">
        <v>0</v>
      </c>
      <c r="AE225" s="78">
        <v>647060.43865985866</v>
      </c>
      <c r="AF225" s="78">
        <v>102847.66864006376</v>
      </c>
      <c r="AG225" s="78">
        <v>13892499.001612213</v>
      </c>
      <c r="AH225" s="78">
        <v>29687852.366100822</v>
      </c>
      <c r="AI225" s="78">
        <v>0</v>
      </c>
      <c r="AJ225" s="78">
        <v>0</v>
      </c>
      <c r="AK225" s="78">
        <v>1515437.9271619082</v>
      </c>
      <c r="AL225" s="78">
        <v>0</v>
      </c>
      <c r="AM225" s="78">
        <v>0</v>
      </c>
      <c r="AN225" s="78">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2923</v>
      </c>
      <c r="B226" s="77">
        <v>218</v>
      </c>
      <c r="C226" s="77">
        <v>16</v>
      </c>
      <c r="D226" s="77">
        <v>38</v>
      </c>
      <c r="E226" s="77">
        <v>2022</v>
      </c>
      <c r="F226" s="77" t="s">
        <v>162</v>
      </c>
      <c r="G226" s="1017" t="s">
        <v>2819</v>
      </c>
      <c r="H226" s="77" t="s">
        <v>2820</v>
      </c>
      <c r="I226" s="1018"/>
      <c r="J226" s="80"/>
      <c r="K226" s="78"/>
      <c r="L226" s="78"/>
      <c r="M226" s="78"/>
      <c r="N226" s="78"/>
      <c r="O226" s="78"/>
      <c r="P226" s="78"/>
      <c r="Q226" s="78"/>
      <c r="R226" s="78"/>
      <c r="S226" s="78"/>
      <c r="T226" s="78"/>
      <c r="U226" s="78"/>
      <c r="V226" s="78"/>
      <c r="W226" s="78"/>
      <c r="X226" s="78"/>
      <c r="Y226" s="78"/>
      <c r="Z226" s="78"/>
      <c r="AA226" s="78"/>
      <c r="AB226" s="78"/>
      <c r="AC226" s="79"/>
      <c r="AD226" s="78">
        <v>15211234.340552935</v>
      </c>
      <c r="AE226" s="78">
        <v>265060.90258355654</v>
      </c>
      <c r="AF226" s="78">
        <v>534807.87692833156</v>
      </c>
      <c r="AG226" s="78">
        <v>4769243.8929531248</v>
      </c>
      <c r="AH226" s="78">
        <v>9008908.9642392751</v>
      </c>
      <c r="AI226" s="78">
        <v>0</v>
      </c>
      <c r="AJ226" s="78">
        <v>0</v>
      </c>
      <c r="AK226" s="78">
        <v>627558.65081858169</v>
      </c>
      <c r="AL226" s="78">
        <v>0</v>
      </c>
      <c r="AM226" s="78">
        <v>0</v>
      </c>
      <c r="AN226" s="78">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2924</v>
      </c>
      <c r="B227" s="77">
        <v>219</v>
      </c>
      <c r="C227" s="77">
        <v>16</v>
      </c>
      <c r="D227" s="77">
        <v>39</v>
      </c>
      <c r="E227" s="77">
        <v>2022</v>
      </c>
      <c r="F227" s="77" t="s">
        <v>162</v>
      </c>
      <c r="G227" s="1017" t="s">
        <v>2822</v>
      </c>
      <c r="H227" s="77" t="s">
        <v>2823</v>
      </c>
      <c r="I227" s="1018"/>
      <c r="J227" s="80"/>
      <c r="K227" s="78"/>
      <c r="L227" s="78"/>
      <c r="M227" s="78"/>
      <c r="N227" s="78"/>
      <c r="O227" s="78"/>
      <c r="P227" s="78"/>
      <c r="Q227" s="78"/>
      <c r="R227" s="78"/>
      <c r="S227" s="78"/>
      <c r="T227" s="78"/>
      <c r="U227" s="78"/>
      <c r="V227" s="78"/>
      <c r="W227" s="78"/>
      <c r="X227" s="78"/>
      <c r="Y227" s="78"/>
      <c r="Z227" s="78"/>
      <c r="AA227" s="78"/>
      <c r="AB227" s="78"/>
      <c r="AC227" s="79"/>
      <c r="AD227" s="78">
        <v>341119.37964654609</v>
      </c>
      <c r="AE227" s="78">
        <v>466195.35219107883</v>
      </c>
      <c r="AF227" s="78">
        <v>198838.8260374566</v>
      </c>
      <c r="AG227" s="78">
        <v>5326842.0595421726</v>
      </c>
      <c r="AH227" s="78">
        <v>35057435.584132522</v>
      </c>
      <c r="AI227" s="78">
        <v>0</v>
      </c>
      <c r="AJ227" s="78">
        <v>0</v>
      </c>
      <c r="AK227" s="78">
        <v>2013094.5198069315</v>
      </c>
      <c r="AL227" s="78">
        <v>0</v>
      </c>
      <c r="AM227" s="78">
        <v>0</v>
      </c>
      <c r="AN227" s="78">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2925</v>
      </c>
      <c r="B228" s="77">
        <v>220</v>
      </c>
      <c r="C228" s="77">
        <v>16</v>
      </c>
      <c r="D228" s="77">
        <v>40</v>
      </c>
      <c r="E228" s="77">
        <v>2022</v>
      </c>
      <c r="F228" s="77" t="s">
        <v>162</v>
      </c>
      <c r="G228" s="1017" t="s">
        <v>2825</v>
      </c>
      <c r="H228" s="77" t="s">
        <v>2826</v>
      </c>
      <c r="I228" s="1018"/>
      <c r="J228" s="80"/>
      <c r="K228" s="78"/>
      <c r="L228" s="78"/>
      <c r="M228" s="78"/>
      <c r="N228" s="78"/>
      <c r="O228" s="78"/>
      <c r="P228" s="78"/>
      <c r="Q228" s="78"/>
      <c r="R228" s="78"/>
      <c r="S228" s="78"/>
      <c r="T228" s="78"/>
      <c r="U228" s="78"/>
      <c r="V228" s="78"/>
      <c r="W228" s="78"/>
      <c r="X228" s="78"/>
      <c r="Y228" s="78"/>
      <c r="Z228" s="78"/>
      <c r="AA228" s="78"/>
      <c r="AB228" s="78"/>
      <c r="AC228" s="79"/>
      <c r="AD228" s="78">
        <v>4730373.6005777735</v>
      </c>
      <c r="AE228" s="78">
        <v>1368961.6027550744</v>
      </c>
      <c r="AF228" s="78">
        <v>493668.80947230605</v>
      </c>
      <c r="AG228" s="78">
        <v>13174739.659513546</v>
      </c>
      <c r="AH228" s="78">
        <v>16582072.366752151</v>
      </c>
      <c r="AI228" s="78">
        <v>0</v>
      </c>
      <c r="AJ228" s="78">
        <v>0</v>
      </c>
      <c r="AK228" s="78">
        <v>858438.25321850425</v>
      </c>
      <c r="AL228" s="78">
        <v>0</v>
      </c>
      <c r="AM228" s="78">
        <v>0</v>
      </c>
      <c r="AN228" s="78">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2926</v>
      </c>
      <c r="B229" s="77">
        <v>221</v>
      </c>
      <c r="C229" s="77">
        <v>16</v>
      </c>
      <c r="D229" s="77">
        <v>41</v>
      </c>
      <c r="E229" s="77">
        <v>2022</v>
      </c>
      <c r="F229" s="77" t="s">
        <v>162</v>
      </c>
      <c r="G229" s="1017" t="s">
        <v>2828</v>
      </c>
      <c r="H229" s="77" t="s">
        <v>2829</v>
      </c>
      <c r="I229" s="1018"/>
      <c r="J229" s="80"/>
      <c r="K229" s="78"/>
      <c r="L229" s="78"/>
      <c r="M229" s="78"/>
      <c r="N229" s="78"/>
      <c r="O229" s="78"/>
      <c r="P229" s="78"/>
      <c r="Q229" s="78"/>
      <c r="R229" s="78"/>
      <c r="S229" s="78"/>
      <c r="T229" s="78"/>
      <c r="U229" s="78"/>
      <c r="V229" s="78"/>
      <c r="W229" s="78"/>
      <c r="X229" s="78"/>
      <c r="Y229" s="78"/>
      <c r="Z229" s="78"/>
      <c r="AA229" s="78"/>
      <c r="AB229" s="78"/>
      <c r="AC229" s="79"/>
      <c r="AD229" s="78">
        <v>5635771.8739825916</v>
      </c>
      <c r="AE229" s="78">
        <v>483346.35177001485</v>
      </c>
      <c r="AF229" s="78">
        <v>109704.17988273468</v>
      </c>
      <c r="AG229" s="78">
        <v>8067377.7293734457</v>
      </c>
      <c r="AH229" s="78">
        <v>13295109.084411491</v>
      </c>
      <c r="AI229" s="78">
        <v>0</v>
      </c>
      <c r="AJ229" s="78">
        <v>0</v>
      </c>
      <c r="AK229" s="78">
        <v>735250.81435411598</v>
      </c>
      <c r="AL229" s="78">
        <v>0</v>
      </c>
      <c r="AM229" s="78">
        <v>0</v>
      </c>
      <c r="AN229" s="78">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2927</v>
      </c>
      <c r="B230" s="77">
        <v>222</v>
      </c>
      <c r="C230" s="77">
        <v>16</v>
      </c>
      <c r="D230" s="77">
        <v>42</v>
      </c>
      <c r="E230" s="77">
        <v>2022</v>
      </c>
      <c r="F230" s="77" t="s">
        <v>162</v>
      </c>
      <c r="G230" s="1017" t="s">
        <v>2831</v>
      </c>
      <c r="H230" s="77" t="s">
        <v>2832</v>
      </c>
      <c r="I230" s="1018"/>
      <c r="J230" s="80"/>
      <c r="K230" s="78"/>
      <c r="L230" s="78"/>
      <c r="M230" s="78"/>
      <c r="N230" s="78"/>
      <c r="O230" s="78"/>
      <c r="P230" s="78"/>
      <c r="Q230" s="78"/>
      <c r="R230" s="78"/>
      <c r="S230" s="78"/>
      <c r="T230" s="78"/>
      <c r="U230" s="78"/>
      <c r="V230" s="78"/>
      <c r="W230" s="78"/>
      <c r="X230" s="78"/>
      <c r="Y230" s="78"/>
      <c r="Z230" s="78"/>
      <c r="AA230" s="78"/>
      <c r="AB230" s="78"/>
      <c r="AC230" s="79"/>
      <c r="AD230" s="78">
        <v>196055321.19935372</v>
      </c>
      <c r="AE230" s="78">
        <v>1110137.4272911309</v>
      </c>
      <c r="AF230" s="78">
        <v>2818026.1207377468</v>
      </c>
      <c r="AG230" s="78">
        <v>32305102.289829258</v>
      </c>
      <c r="AH230" s="78">
        <v>45028767.397441134</v>
      </c>
      <c r="AI230" s="78">
        <v>0</v>
      </c>
      <c r="AJ230" s="78">
        <v>0</v>
      </c>
      <c r="AK230" s="78">
        <v>2623479.2404693668</v>
      </c>
      <c r="AL230" s="78">
        <v>0</v>
      </c>
      <c r="AM230" s="78">
        <v>0</v>
      </c>
      <c r="AN230" s="78">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2928</v>
      </c>
      <c r="B231" s="77">
        <v>223</v>
      </c>
      <c r="C231" s="77">
        <v>16</v>
      </c>
      <c r="D231" s="77">
        <v>43</v>
      </c>
      <c r="E231" s="77">
        <v>2022</v>
      </c>
      <c r="F231" s="77" t="s">
        <v>162</v>
      </c>
      <c r="G231" s="1017" t="s">
        <v>2834</v>
      </c>
      <c r="H231" s="77" t="s">
        <v>2835</v>
      </c>
      <c r="I231" s="1018"/>
      <c r="J231" s="80"/>
      <c r="K231" s="78"/>
      <c r="L231" s="78"/>
      <c r="M231" s="78"/>
      <c r="N231" s="78"/>
      <c r="O231" s="78"/>
      <c r="P231" s="78"/>
      <c r="Q231" s="78"/>
      <c r="R231" s="78"/>
      <c r="S231" s="78"/>
      <c r="T231" s="78"/>
      <c r="U231" s="78"/>
      <c r="V231" s="78"/>
      <c r="W231" s="78"/>
      <c r="X231" s="78"/>
      <c r="Y231" s="78"/>
      <c r="Z231" s="78"/>
      <c r="AA231" s="78"/>
      <c r="AB231" s="78"/>
      <c r="AC231" s="79"/>
      <c r="AD231" s="78">
        <v>144411063.3180483</v>
      </c>
      <c r="AE231" s="78">
        <v>4114680.717164739</v>
      </c>
      <c r="AF231" s="78">
        <v>1960962.2154038823</v>
      </c>
      <c r="AG231" s="78">
        <v>82613507.086017638</v>
      </c>
      <c r="AH231" s="78">
        <v>107917578.48580846</v>
      </c>
      <c r="AI231" s="78">
        <v>0</v>
      </c>
      <c r="AJ231" s="78">
        <v>0</v>
      </c>
      <c r="AK231" s="78">
        <v>6735537.9308639616</v>
      </c>
      <c r="AL231" s="78">
        <v>0</v>
      </c>
      <c r="AM231" s="78">
        <v>0</v>
      </c>
      <c r="AN231" s="78">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2929</v>
      </c>
      <c r="B232" s="77">
        <v>224</v>
      </c>
      <c r="C232" s="77">
        <v>16</v>
      </c>
      <c r="D232" s="77">
        <v>44</v>
      </c>
      <c r="E232" s="77">
        <v>2022</v>
      </c>
      <c r="F232" s="77" t="s">
        <v>162</v>
      </c>
      <c r="G232" s="1017" t="s">
        <v>2837</v>
      </c>
      <c r="H232" s="77" t="s">
        <v>2838</v>
      </c>
      <c r="I232" s="1018"/>
      <c r="J232" s="80"/>
      <c r="K232" s="78"/>
      <c r="L232" s="78"/>
      <c r="M232" s="78"/>
      <c r="N232" s="78"/>
      <c r="O232" s="78"/>
      <c r="P232" s="78"/>
      <c r="Q232" s="78"/>
      <c r="R232" s="78"/>
      <c r="S232" s="78"/>
      <c r="T232" s="78"/>
      <c r="U232" s="78"/>
      <c r="V232" s="78"/>
      <c r="W232" s="78"/>
      <c r="X232" s="78"/>
      <c r="Y232" s="78"/>
      <c r="Z232" s="78"/>
      <c r="AA232" s="78"/>
      <c r="AB232" s="78"/>
      <c r="AC232" s="79"/>
      <c r="AD232" s="78">
        <v>19004664.553326901</v>
      </c>
      <c r="AE232" s="78">
        <v>556627.89542546868</v>
      </c>
      <c r="AF232" s="78">
        <v>994194.13018728292</v>
      </c>
      <c r="AG232" s="78">
        <v>13483198.219754295</v>
      </c>
      <c r="AH232" s="78">
        <v>17334129.56575169</v>
      </c>
      <c r="AI232" s="78">
        <v>0</v>
      </c>
      <c r="AJ232" s="78">
        <v>0</v>
      </c>
      <c r="AK232" s="78">
        <v>1058198.1776663121</v>
      </c>
      <c r="AL232" s="78">
        <v>0</v>
      </c>
      <c r="AM232" s="78">
        <v>0</v>
      </c>
      <c r="AN232" s="78">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2930</v>
      </c>
      <c r="B233" s="77">
        <v>225</v>
      </c>
      <c r="C233" s="77">
        <v>16</v>
      </c>
      <c r="D233" s="77">
        <v>45</v>
      </c>
      <c r="E233" s="77">
        <v>2022</v>
      </c>
      <c r="F233" s="77" t="s">
        <v>162</v>
      </c>
      <c r="G233" s="1017" t="s">
        <v>2840</v>
      </c>
      <c r="H233" s="77" t="s">
        <v>2841</v>
      </c>
      <c r="I233" s="1018"/>
      <c r="J233" s="80"/>
      <c r="K233" s="78"/>
      <c r="L233" s="78"/>
      <c r="M233" s="78"/>
      <c r="N233" s="78"/>
      <c r="O233" s="78"/>
      <c r="P233" s="78"/>
      <c r="Q233" s="78"/>
      <c r="R233" s="78"/>
      <c r="S233" s="78"/>
      <c r="T233" s="78"/>
      <c r="U233" s="78"/>
      <c r="V233" s="78"/>
      <c r="W233" s="78"/>
      <c r="X233" s="78"/>
      <c r="Y233" s="78"/>
      <c r="Z233" s="78"/>
      <c r="AA233" s="78"/>
      <c r="AB233" s="78"/>
      <c r="AC233" s="79"/>
      <c r="AD233" s="78">
        <v>34948805.497563459</v>
      </c>
      <c r="AE233" s="78">
        <v>101346.81569371279</v>
      </c>
      <c r="AF233" s="78">
        <v>315399.51716286218</v>
      </c>
      <c r="AG233" s="78">
        <v>4834494.7422348224</v>
      </c>
      <c r="AH233" s="78">
        <v>6295192.078338827</v>
      </c>
      <c r="AI233" s="78">
        <v>0</v>
      </c>
      <c r="AJ233" s="78">
        <v>0</v>
      </c>
      <c r="AK233" s="78">
        <v>424699.67130500305</v>
      </c>
      <c r="AL233" s="78">
        <v>0</v>
      </c>
      <c r="AM233" s="78">
        <v>0</v>
      </c>
      <c r="AN233" s="78">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2931</v>
      </c>
      <c r="B234" s="77">
        <v>226</v>
      </c>
      <c r="C234" s="77">
        <v>16</v>
      </c>
      <c r="D234" s="77">
        <v>46</v>
      </c>
      <c r="E234" s="77">
        <v>2022</v>
      </c>
      <c r="F234" s="77" t="s">
        <v>162</v>
      </c>
      <c r="G234" s="1017" t="s">
        <v>2843</v>
      </c>
      <c r="H234" s="77" t="s">
        <v>2844</v>
      </c>
      <c r="I234" s="1018"/>
      <c r="J234" s="80"/>
      <c r="K234" s="78"/>
      <c r="L234" s="78"/>
      <c r="M234" s="78"/>
      <c r="N234" s="78"/>
      <c r="O234" s="78"/>
      <c r="P234" s="78"/>
      <c r="Q234" s="78"/>
      <c r="R234" s="78"/>
      <c r="S234" s="78"/>
      <c r="T234" s="78"/>
      <c r="U234" s="78"/>
      <c r="V234" s="78"/>
      <c r="W234" s="78"/>
      <c r="X234" s="78"/>
      <c r="Y234" s="78"/>
      <c r="Z234" s="78"/>
      <c r="AA234" s="78"/>
      <c r="AB234" s="78"/>
      <c r="AC234" s="79"/>
      <c r="AD234" s="78">
        <v>0</v>
      </c>
      <c r="AE234" s="78">
        <v>18710.181358839283</v>
      </c>
      <c r="AF234" s="78">
        <v>34282.55621335459</v>
      </c>
      <c r="AG234" s="78">
        <v>2390553.8418658078</v>
      </c>
      <c r="AH234" s="78">
        <v>1062346.5328525007</v>
      </c>
      <c r="AI234" s="78">
        <v>0</v>
      </c>
      <c r="AJ234" s="78">
        <v>0</v>
      </c>
      <c r="AK234" s="78">
        <v>67275.320386107196</v>
      </c>
      <c r="AL234" s="78">
        <v>0</v>
      </c>
      <c r="AM234" s="78">
        <v>0</v>
      </c>
      <c r="AN234" s="78">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2932</v>
      </c>
      <c r="B235" s="77">
        <v>227</v>
      </c>
      <c r="C235" s="77">
        <v>16</v>
      </c>
      <c r="D235" s="77">
        <v>47</v>
      </c>
      <c r="E235" s="77">
        <v>2022</v>
      </c>
      <c r="F235" s="77" t="s">
        <v>162</v>
      </c>
      <c r="G235" s="1017" t="s">
        <v>2846</v>
      </c>
      <c r="H235" s="77" t="s">
        <v>2847</v>
      </c>
      <c r="I235" s="1018"/>
      <c r="J235" s="80"/>
      <c r="K235" s="78"/>
      <c r="L235" s="78"/>
      <c r="M235" s="78"/>
      <c r="N235" s="78"/>
      <c r="O235" s="78"/>
      <c r="P235" s="78"/>
      <c r="Q235" s="78"/>
      <c r="R235" s="78"/>
      <c r="S235" s="78"/>
      <c r="T235" s="78"/>
      <c r="U235" s="78"/>
      <c r="V235" s="78"/>
      <c r="W235" s="78"/>
      <c r="X235" s="78"/>
      <c r="Y235" s="78"/>
      <c r="Z235" s="78"/>
      <c r="AA235" s="78"/>
      <c r="AB235" s="78"/>
      <c r="AC235" s="79"/>
      <c r="AD235" s="78">
        <v>10207462.71033912</v>
      </c>
      <c r="AE235" s="78">
        <v>662652.25645889121</v>
      </c>
      <c r="AF235" s="78">
        <v>527951.36568566062</v>
      </c>
      <c r="AG235" s="78">
        <v>7005568.454698558</v>
      </c>
      <c r="AH235" s="78">
        <v>11470187.070055958</v>
      </c>
      <c r="AI235" s="78">
        <v>0</v>
      </c>
      <c r="AJ235" s="78">
        <v>0</v>
      </c>
      <c r="AK235" s="78">
        <v>726341.03104002506</v>
      </c>
      <c r="AL235" s="78">
        <v>0</v>
      </c>
      <c r="AM235" s="78">
        <v>0</v>
      </c>
      <c r="AN235" s="78">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2933</v>
      </c>
      <c r="B236" s="77">
        <v>228</v>
      </c>
      <c r="C236" s="77">
        <v>16</v>
      </c>
      <c r="D236" s="77">
        <v>48</v>
      </c>
      <c r="E236" s="77">
        <v>2022</v>
      </c>
      <c r="F236" s="77" t="s">
        <v>162</v>
      </c>
      <c r="G236" s="1017" t="s">
        <v>2849</v>
      </c>
      <c r="H236" s="77" t="s">
        <v>2850</v>
      </c>
      <c r="I236" s="1018"/>
      <c r="J236" s="80"/>
      <c r="K236" s="78"/>
      <c r="L236" s="78"/>
      <c r="M236" s="78"/>
      <c r="N236" s="78"/>
      <c r="O236" s="78"/>
      <c r="P236" s="78"/>
      <c r="Q236" s="78"/>
      <c r="R236" s="78"/>
      <c r="S236" s="78"/>
      <c r="T236" s="78"/>
      <c r="U236" s="78"/>
      <c r="V236" s="78"/>
      <c r="W236" s="78"/>
      <c r="X236" s="78"/>
      <c r="Y236" s="78"/>
      <c r="Z236" s="78"/>
      <c r="AA236" s="78"/>
      <c r="AB236" s="78"/>
      <c r="AC236" s="79"/>
      <c r="AD236" s="78">
        <v>14276458.711614566</v>
      </c>
      <c r="AE236" s="78">
        <v>855990.79716689722</v>
      </c>
      <c r="AF236" s="78">
        <v>171412.78106677294</v>
      </c>
      <c r="AG236" s="78">
        <v>14076387.758678814</v>
      </c>
      <c r="AH236" s="78">
        <v>11948768.923964757</v>
      </c>
      <c r="AI236" s="78">
        <v>0</v>
      </c>
      <c r="AJ236" s="78">
        <v>0</v>
      </c>
      <c r="AK236" s="78">
        <v>603282.7194700439</v>
      </c>
      <c r="AL236" s="78">
        <v>0</v>
      </c>
      <c r="AM236" s="78">
        <v>0</v>
      </c>
      <c r="AN236" s="78">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2934</v>
      </c>
      <c r="B237" s="77">
        <v>229</v>
      </c>
      <c r="C237" s="77">
        <v>16</v>
      </c>
      <c r="D237" s="77">
        <v>49</v>
      </c>
      <c r="E237" s="77">
        <v>2022</v>
      </c>
      <c r="F237" s="77" t="s">
        <v>162</v>
      </c>
      <c r="G237" s="1017" t="s">
        <v>2852</v>
      </c>
      <c r="H237" s="77" t="s">
        <v>2853</v>
      </c>
      <c r="I237" s="1018"/>
      <c r="J237" s="80"/>
      <c r="K237" s="78"/>
      <c r="L237" s="78"/>
      <c r="M237" s="78"/>
      <c r="N237" s="78"/>
      <c r="O237" s="78"/>
      <c r="P237" s="78"/>
      <c r="Q237" s="78"/>
      <c r="R237" s="78"/>
      <c r="S237" s="78"/>
      <c r="T237" s="78"/>
      <c r="U237" s="78"/>
      <c r="V237" s="78"/>
      <c r="W237" s="78"/>
      <c r="X237" s="78"/>
      <c r="Y237" s="78"/>
      <c r="Z237" s="78"/>
      <c r="AA237" s="78"/>
      <c r="AB237" s="78"/>
      <c r="AC237" s="79"/>
      <c r="AD237" s="78">
        <v>340081973.30404991</v>
      </c>
      <c r="AE237" s="78">
        <v>15909890.882133003</v>
      </c>
      <c r="AF237" s="78">
        <v>4436162.7740080841</v>
      </c>
      <c r="AG237" s="78">
        <v>668109377.69068468</v>
      </c>
      <c r="AH237" s="78">
        <v>655835950.65761495</v>
      </c>
      <c r="AI237" s="78">
        <v>0</v>
      </c>
      <c r="AJ237" s="78">
        <v>0</v>
      </c>
      <c r="AK237" s="78">
        <v>34960440.196960092</v>
      </c>
      <c r="AL237" s="78">
        <v>0</v>
      </c>
      <c r="AM237" s="78">
        <v>0</v>
      </c>
      <c r="AN237" s="78">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2935</v>
      </c>
      <c r="B238" s="77">
        <v>230</v>
      </c>
      <c r="C238" s="77">
        <v>16</v>
      </c>
      <c r="D238" s="77">
        <v>50</v>
      </c>
      <c r="E238" s="77">
        <v>2022</v>
      </c>
      <c r="F238" s="77" t="s">
        <v>162</v>
      </c>
      <c r="G238" s="1017" t="s">
        <v>2855</v>
      </c>
      <c r="H238" s="77" t="s">
        <v>2856</v>
      </c>
      <c r="I238" s="1018"/>
      <c r="J238" s="80"/>
      <c r="K238" s="78"/>
      <c r="L238" s="78"/>
      <c r="M238" s="78"/>
      <c r="N238" s="78"/>
      <c r="O238" s="78"/>
      <c r="P238" s="78"/>
      <c r="Q238" s="78"/>
      <c r="R238" s="78"/>
      <c r="S238" s="78"/>
      <c r="T238" s="78"/>
      <c r="U238" s="78"/>
      <c r="V238" s="78"/>
      <c r="W238" s="78"/>
      <c r="X238" s="78"/>
      <c r="Y238" s="78"/>
      <c r="Z238" s="78"/>
      <c r="AA238" s="78"/>
      <c r="AB238" s="78"/>
      <c r="AC238" s="79"/>
      <c r="AD238" s="78">
        <v>0</v>
      </c>
      <c r="AE238" s="78">
        <v>7795.9088995163684</v>
      </c>
      <c r="AF238" s="78">
        <v>0</v>
      </c>
      <c r="AG238" s="78">
        <v>47455.163113961447</v>
      </c>
      <c r="AH238" s="78">
        <v>11554333.330083881</v>
      </c>
      <c r="AI238" s="78">
        <v>0</v>
      </c>
      <c r="AJ238" s="78">
        <v>0</v>
      </c>
      <c r="AK238" s="78">
        <v>715236.08372101316</v>
      </c>
      <c r="AL238" s="78">
        <v>0</v>
      </c>
      <c r="AM238" s="78">
        <v>0</v>
      </c>
      <c r="AN238" s="78">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2936</v>
      </c>
      <c r="B239" s="77">
        <v>231</v>
      </c>
      <c r="C239" s="77">
        <v>16</v>
      </c>
      <c r="D239" s="77">
        <v>51</v>
      </c>
      <c r="E239" s="77">
        <v>2022</v>
      </c>
      <c r="F239" s="77" t="s">
        <v>162</v>
      </c>
      <c r="G239" s="1017" t="s">
        <v>2858</v>
      </c>
      <c r="H239" s="77" t="s">
        <v>2859</v>
      </c>
      <c r="I239" s="1018"/>
      <c r="J239" s="80"/>
      <c r="K239" s="78"/>
      <c r="L239" s="78"/>
      <c r="M239" s="78"/>
      <c r="N239" s="78"/>
      <c r="O239" s="78"/>
      <c r="P239" s="78"/>
      <c r="Q239" s="78"/>
      <c r="R239" s="78"/>
      <c r="S239" s="78"/>
      <c r="T239" s="78"/>
      <c r="U239" s="78"/>
      <c r="V239" s="78"/>
      <c r="W239" s="78"/>
      <c r="X239" s="78"/>
      <c r="Y239" s="78"/>
      <c r="Z239" s="78"/>
      <c r="AA239" s="78"/>
      <c r="AB239" s="78"/>
      <c r="AC239" s="79"/>
      <c r="AD239" s="78">
        <v>8239060.2405628236</v>
      </c>
      <c r="AE239" s="78">
        <v>383558.7178562053</v>
      </c>
      <c r="AF239" s="78">
        <v>1844401.5242784768</v>
      </c>
      <c r="AG239" s="78">
        <v>4852290.428402558</v>
      </c>
      <c r="AH239" s="78">
        <v>9098314.3655189406</v>
      </c>
      <c r="AI239" s="78">
        <v>0</v>
      </c>
      <c r="AJ239" s="78">
        <v>0</v>
      </c>
      <c r="AK239" s="78">
        <v>616453.70349956979</v>
      </c>
      <c r="AL239" s="78">
        <v>0</v>
      </c>
      <c r="AM239" s="78">
        <v>0</v>
      </c>
      <c r="AN239" s="78">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2937</v>
      </c>
      <c r="B240" s="77">
        <v>232</v>
      </c>
      <c r="C240" s="77">
        <v>16</v>
      </c>
      <c r="D240" s="77">
        <v>52</v>
      </c>
      <c r="E240" s="77">
        <v>2022</v>
      </c>
      <c r="F240" s="77" t="s">
        <v>162</v>
      </c>
      <c r="G240" s="1017" t="s">
        <v>2861</v>
      </c>
      <c r="H240" s="77" t="s">
        <v>2862</v>
      </c>
      <c r="I240" s="1018"/>
      <c r="J240" s="80"/>
      <c r="K240" s="78"/>
      <c r="L240" s="78"/>
      <c r="M240" s="78"/>
      <c r="N240" s="78"/>
      <c r="O240" s="78"/>
      <c r="P240" s="78"/>
      <c r="Q240" s="78"/>
      <c r="R240" s="78"/>
      <c r="S240" s="78"/>
      <c r="T240" s="78"/>
      <c r="U240" s="78"/>
      <c r="V240" s="78"/>
      <c r="W240" s="78"/>
      <c r="X240" s="78"/>
      <c r="Y240" s="78"/>
      <c r="Z240" s="78"/>
      <c r="AA240" s="78"/>
      <c r="AB240" s="78"/>
      <c r="AC240" s="79"/>
      <c r="AD240" s="78">
        <v>64652.704343845762</v>
      </c>
      <c r="AE240" s="78">
        <v>236995.63054529761</v>
      </c>
      <c r="AF240" s="78">
        <v>164556.26982410203</v>
      </c>
      <c r="AG240" s="78">
        <v>2835445.9960591965</v>
      </c>
      <c r="AH240" s="78">
        <v>3655103.1699628113</v>
      </c>
      <c r="AI240" s="78">
        <v>0</v>
      </c>
      <c r="AJ240" s="78">
        <v>0</v>
      </c>
      <c r="AK240" s="78">
        <v>182585.99429166139</v>
      </c>
      <c r="AL240" s="78">
        <v>0</v>
      </c>
      <c r="AM240" s="78">
        <v>0</v>
      </c>
      <c r="AN240" s="78">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2938</v>
      </c>
      <c r="B241" s="77">
        <v>233</v>
      </c>
      <c r="C241" s="77">
        <v>16</v>
      </c>
      <c r="D241" s="77">
        <v>53</v>
      </c>
      <c r="E241" s="77">
        <v>2022</v>
      </c>
      <c r="F241" s="77" t="s">
        <v>162</v>
      </c>
      <c r="G241" s="1017" t="s">
        <v>2864</v>
      </c>
      <c r="H241" s="77" t="s">
        <v>2865</v>
      </c>
      <c r="I241" s="1018"/>
      <c r="J241" s="80"/>
      <c r="K241" s="78"/>
      <c r="L241" s="78"/>
      <c r="M241" s="78"/>
      <c r="N241" s="78"/>
      <c r="O241" s="78"/>
      <c r="P241" s="78"/>
      <c r="Q241" s="78"/>
      <c r="R241" s="78"/>
      <c r="S241" s="78"/>
      <c r="T241" s="78"/>
      <c r="U241" s="78"/>
      <c r="V241" s="78"/>
      <c r="W241" s="78"/>
      <c r="X241" s="78"/>
      <c r="Y241" s="78"/>
      <c r="Z241" s="78"/>
      <c r="AA241" s="78"/>
      <c r="AB241" s="78"/>
      <c r="AC241" s="79"/>
      <c r="AD241" s="78">
        <v>14357510.371011881</v>
      </c>
      <c r="AE241" s="78">
        <v>1164708.7895877454</v>
      </c>
      <c r="AF241" s="78">
        <v>1542715.0296009565</v>
      </c>
      <c r="AG241" s="78">
        <v>26865554.217891425</v>
      </c>
      <c r="AH241" s="78">
        <v>33895165.367496856</v>
      </c>
      <c r="AI241" s="78">
        <v>0</v>
      </c>
      <c r="AJ241" s="78">
        <v>0</v>
      </c>
      <c r="AK241" s="78">
        <v>1830508.5255152702</v>
      </c>
      <c r="AL241" s="78">
        <v>0</v>
      </c>
      <c r="AM241" s="78">
        <v>0</v>
      </c>
      <c r="AN241" s="78">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2939</v>
      </c>
      <c r="B242" s="77">
        <v>234</v>
      </c>
      <c r="C242" s="77">
        <v>16</v>
      </c>
      <c r="D242" s="77">
        <v>54</v>
      </c>
      <c r="E242" s="77">
        <v>2022</v>
      </c>
      <c r="F242" s="77" t="s">
        <v>162</v>
      </c>
      <c r="G242" s="1017" t="s">
        <v>2867</v>
      </c>
      <c r="H242" s="77" t="s">
        <v>2868</v>
      </c>
      <c r="I242" s="1018"/>
      <c r="J242" s="80"/>
      <c r="K242" s="78"/>
      <c r="L242" s="78"/>
      <c r="M242" s="78"/>
      <c r="N242" s="78"/>
      <c r="O242" s="78"/>
      <c r="P242" s="78"/>
      <c r="Q242" s="78"/>
      <c r="R242" s="78"/>
      <c r="S242" s="78"/>
      <c r="T242" s="78"/>
      <c r="U242" s="78"/>
      <c r="V242" s="78"/>
      <c r="W242" s="78"/>
      <c r="X242" s="78"/>
      <c r="Y242" s="78"/>
      <c r="Z242" s="78"/>
      <c r="AA242" s="78"/>
      <c r="AB242" s="78"/>
      <c r="AC242" s="79"/>
      <c r="AD242" s="78">
        <v>68428229.431445479</v>
      </c>
      <c r="AE242" s="78">
        <v>5740907.3136038538</v>
      </c>
      <c r="AF242" s="78">
        <v>2968869.3680765075</v>
      </c>
      <c r="AG242" s="78">
        <v>104069172.70891745</v>
      </c>
      <c r="AH242" s="78">
        <v>128843701.52650203</v>
      </c>
      <c r="AI242" s="78">
        <v>0</v>
      </c>
      <c r="AJ242" s="78">
        <v>0</v>
      </c>
      <c r="AK242" s="78">
        <v>7428305.8653581375</v>
      </c>
      <c r="AL242" s="78">
        <v>0</v>
      </c>
      <c r="AM242" s="78">
        <v>0</v>
      </c>
      <c r="AN242" s="78">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2940</v>
      </c>
      <c r="B243" s="77">
        <v>235</v>
      </c>
      <c r="C243" s="77">
        <v>16</v>
      </c>
      <c r="D243" s="77">
        <v>55</v>
      </c>
      <c r="E243" s="77">
        <v>2022</v>
      </c>
      <c r="F243" s="77" t="s">
        <v>162</v>
      </c>
      <c r="G243" s="1017" t="s">
        <v>2870</v>
      </c>
      <c r="H243" s="77" t="s">
        <v>2871</v>
      </c>
      <c r="I243" s="1018"/>
      <c r="J243" s="80"/>
      <c r="K243" s="78"/>
      <c r="L243" s="78"/>
      <c r="M243" s="78"/>
      <c r="N243" s="78"/>
      <c r="O243" s="78"/>
      <c r="P243" s="78"/>
      <c r="Q243" s="78"/>
      <c r="R243" s="78"/>
      <c r="S243" s="78"/>
      <c r="T243" s="78"/>
      <c r="U243" s="78"/>
      <c r="V243" s="78"/>
      <c r="W243" s="78"/>
      <c r="X243" s="78"/>
      <c r="Y243" s="78"/>
      <c r="Z243" s="78"/>
      <c r="AA243" s="78"/>
      <c r="AB243" s="78"/>
      <c r="AC243" s="79"/>
      <c r="AD243" s="78">
        <v>30916084.266393404</v>
      </c>
      <c r="AE243" s="78">
        <v>1007231.4298175148</v>
      </c>
      <c r="AF243" s="78">
        <v>630799.03432572435</v>
      </c>
      <c r="AG243" s="78">
        <v>23009822.214882057</v>
      </c>
      <c r="AH243" s="78">
        <v>34289600.96137774</v>
      </c>
      <c r="AI243" s="78">
        <v>0</v>
      </c>
      <c r="AJ243" s="78">
        <v>0</v>
      </c>
      <c r="AK243" s="78">
        <v>2129179.9574789284</v>
      </c>
      <c r="AL243" s="78">
        <v>0</v>
      </c>
      <c r="AM243" s="78">
        <v>0</v>
      </c>
      <c r="AN243" s="78">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2941</v>
      </c>
      <c r="B244" s="77">
        <v>236</v>
      </c>
      <c r="C244" s="77">
        <v>16</v>
      </c>
      <c r="D244" s="77">
        <v>56</v>
      </c>
      <c r="E244" s="77">
        <v>2022</v>
      </c>
      <c r="F244" s="77" t="s">
        <v>162</v>
      </c>
      <c r="G244" s="1017" t="s">
        <v>2873</v>
      </c>
      <c r="H244" s="77" t="s">
        <v>2874</v>
      </c>
      <c r="I244" s="1018"/>
      <c r="J244" s="80"/>
      <c r="K244" s="78"/>
      <c r="L244" s="78"/>
      <c r="M244" s="78"/>
      <c r="N244" s="78"/>
      <c r="O244" s="78"/>
      <c r="P244" s="78"/>
      <c r="Q244" s="78"/>
      <c r="R244" s="78"/>
      <c r="S244" s="78"/>
      <c r="T244" s="78"/>
      <c r="U244" s="78"/>
      <c r="V244" s="78"/>
      <c r="W244" s="78"/>
      <c r="X244" s="78"/>
      <c r="Y244" s="78"/>
      <c r="Z244" s="78"/>
      <c r="AA244" s="78"/>
      <c r="AB244" s="78"/>
      <c r="AC244" s="79"/>
      <c r="AD244" s="78">
        <v>200171142.19975823</v>
      </c>
      <c r="AE244" s="78">
        <v>2048764.8587929015</v>
      </c>
      <c r="AF244" s="78">
        <v>363395.09586155863</v>
      </c>
      <c r="AG244" s="78">
        <v>59906211.535987087</v>
      </c>
      <c r="AH244" s="78">
        <v>59312595.037180699</v>
      </c>
      <c r="AI244" s="78">
        <v>0</v>
      </c>
      <c r="AJ244" s="78">
        <v>0</v>
      </c>
      <c r="AK244" s="78">
        <v>3868395.4858483677</v>
      </c>
      <c r="AL244" s="78">
        <v>0</v>
      </c>
      <c r="AM244" s="78">
        <v>0</v>
      </c>
      <c r="AN244" s="78">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2942</v>
      </c>
      <c r="B245" s="77">
        <v>237</v>
      </c>
      <c r="C245" s="77">
        <v>16</v>
      </c>
      <c r="D245" s="77">
        <v>57</v>
      </c>
      <c r="E245" s="77">
        <v>2022</v>
      </c>
      <c r="F245" s="77" t="s">
        <v>162</v>
      </c>
      <c r="G245" s="1017" t="s">
        <v>2876</v>
      </c>
      <c r="H245" s="77" t="s">
        <v>2877</v>
      </c>
      <c r="I245" s="1018"/>
      <c r="J245" s="80"/>
      <c r="K245" s="78"/>
      <c r="L245" s="78"/>
      <c r="M245" s="78"/>
      <c r="N245" s="78"/>
      <c r="O245" s="78"/>
      <c r="P245" s="78"/>
      <c r="Q245" s="78"/>
      <c r="R245" s="78"/>
      <c r="S245" s="78"/>
      <c r="T245" s="78"/>
      <c r="U245" s="78"/>
      <c r="V245" s="78"/>
      <c r="W245" s="78"/>
      <c r="X245" s="78"/>
      <c r="Y245" s="78"/>
      <c r="Z245" s="78"/>
      <c r="AA245" s="78"/>
      <c r="AB245" s="78"/>
      <c r="AC245" s="79"/>
      <c r="AD245" s="78">
        <v>3027430.0955017623</v>
      </c>
      <c r="AE245" s="78">
        <v>185542.63180848956</v>
      </c>
      <c r="AF245" s="78">
        <v>329112.53964820405</v>
      </c>
      <c r="AG245" s="78">
        <v>5131089.5116970818</v>
      </c>
      <c r="AH245" s="78">
        <v>6568667.4234295702</v>
      </c>
      <c r="AI245" s="78">
        <v>0</v>
      </c>
      <c r="AJ245" s="78">
        <v>0</v>
      </c>
      <c r="AK245" s="78">
        <v>392805.22958644555</v>
      </c>
      <c r="AL245" s="78">
        <v>0</v>
      </c>
      <c r="AM245" s="78">
        <v>0</v>
      </c>
      <c r="AN245" s="78">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2943</v>
      </c>
      <c r="B246" s="77">
        <v>238</v>
      </c>
      <c r="C246" s="77">
        <v>16</v>
      </c>
      <c r="D246" s="77">
        <v>58</v>
      </c>
      <c r="E246" s="77">
        <v>2022</v>
      </c>
      <c r="F246" s="77" t="s">
        <v>162</v>
      </c>
      <c r="G246" s="1017" t="s">
        <v>2879</v>
      </c>
      <c r="H246" s="77" t="s">
        <v>2880</v>
      </c>
      <c r="I246" s="1018"/>
      <c r="J246" s="80"/>
      <c r="K246" s="78"/>
      <c r="L246" s="78"/>
      <c r="M246" s="78"/>
      <c r="N246" s="78"/>
      <c r="O246" s="78"/>
      <c r="P246" s="78"/>
      <c r="Q246" s="78"/>
      <c r="R246" s="78"/>
      <c r="S246" s="78"/>
      <c r="T246" s="78"/>
      <c r="U246" s="78"/>
      <c r="V246" s="78"/>
      <c r="W246" s="78"/>
      <c r="X246" s="78"/>
      <c r="Y246" s="78"/>
      <c r="Z246" s="78"/>
      <c r="AA246" s="78"/>
      <c r="AB246" s="78"/>
      <c r="AC246" s="79"/>
      <c r="AD246" s="78">
        <v>57590772.358105913</v>
      </c>
      <c r="AE246" s="78">
        <v>918358.06836302811</v>
      </c>
      <c r="AF246" s="78">
        <v>637655.54556839529</v>
      </c>
      <c r="AG246" s="78">
        <v>32500854.837674346</v>
      </c>
      <c r="AH246" s="78">
        <v>36098745.551978037</v>
      </c>
      <c r="AI246" s="78">
        <v>0</v>
      </c>
      <c r="AJ246" s="78">
        <v>0</v>
      </c>
      <c r="AK246" s="78">
        <v>2189998.9131446802</v>
      </c>
      <c r="AL246" s="78">
        <v>0</v>
      </c>
      <c r="AM246" s="78">
        <v>0</v>
      </c>
      <c r="AN246" s="78">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2944</v>
      </c>
      <c r="B247" s="77">
        <v>239</v>
      </c>
      <c r="C247" s="77">
        <v>16</v>
      </c>
      <c r="D247" s="77">
        <v>59</v>
      </c>
      <c r="E247" s="77">
        <v>2022</v>
      </c>
      <c r="F247" s="77" t="s">
        <v>162</v>
      </c>
      <c r="G247" s="1017" t="s">
        <v>2882</v>
      </c>
      <c r="H247" s="77" t="s">
        <v>2883</v>
      </c>
      <c r="I247" s="1018"/>
      <c r="J247" s="80"/>
      <c r="K247" s="78"/>
      <c r="L247" s="78"/>
      <c r="M247" s="78"/>
      <c r="N247" s="78"/>
      <c r="O247" s="78"/>
      <c r="P247" s="78"/>
      <c r="Q247" s="78"/>
      <c r="R247" s="78"/>
      <c r="S247" s="78"/>
      <c r="T247" s="78"/>
      <c r="U247" s="78"/>
      <c r="V247" s="78"/>
      <c r="W247" s="78"/>
      <c r="X247" s="78"/>
      <c r="Y247" s="78"/>
      <c r="Z247" s="78"/>
      <c r="AA247" s="78"/>
      <c r="AB247" s="78"/>
      <c r="AC247" s="79"/>
      <c r="AD247" s="78">
        <v>66232564.189705014</v>
      </c>
      <c r="AE247" s="78">
        <v>403828.08099494787</v>
      </c>
      <c r="AF247" s="78">
        <v>617086.01184038259</v>
      </c>
      <c r="AG247" s="78">
        <v>5261591.2102604751</v>
      </c>
      <c r="AH247" s="78">
        <v>10960050.368636688</v>
      </c>
      <c r="AI247" s="78">
        <v>0</v>
      </c>
      <c r="AJ247" s="78">
        <v>0</v>
      </c>
      <c r="AK247" s="78">
        <v>691089.27966688247</v>
      </c>
      <c r="AL247" s="78">
        <v>0</v>
      </c>
      <c r="AM247" s="78">
        <v>0</v>
      </c>
      <c r="AN247" s="78">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2945</v>
      </c>
      <c r="B248" s="77">
        <v>240</v>
      </c>
      <c r="C248" s="77">
        <v>16</v>
      </c>
      <c r="D248" s="77">
        <v>60</v>
      </c>
      <c r="E248" s="77">
        <v>2022</v>
      </c>
      <c r="F248" s="77" t="s">
        <v>162</v>
      </c>
      <c r="G248" s="1017" t="s">
        <v>2885</v>
      </c>
      <c r="H248" s="77" t="s">
        <v>2886</v>
      </c>
      <c r="I248" s="1018"/>
      <c r="J248" s="80"/>
      <c r="K248" s="78"/>
      <c r="L248" s="78"/>
      <c r="M248" s="78"/>
      <c r="N248" s="78"/>
      <c r="O248" s="78"/>
      <c r="P248" s="78"/>
      <c r="Q248" s="78"/>
      <c r="R248" s="78"/>
      <c r="S248" s="78"/>
      <c r="T248" s="78"/>
      <c r="U248" s="78"/>
      <c r="V248" s="78"/>
      <c r="W248" s="78"/>
      <c r="X248" s="78"/>
      <c r="Y248" s="78"/>
      <c r="Z248" s="78"/>
      <c r="AA248" s="78"/>
      <c r="AB248" s="78"/>
      <c r="AC248" s="79"/>
      <c r="AD248" s="78">
        <v>5908191.5968579343</v>
      </c>
      <c r="AE248" s="78">
        <v>76399.907215260406</v>
      </c>
      <c r="AF248" s="78">
        <v>191982.31479478566</v>
      </c>
      <c r="AG248" s="78">
        <v>3737094.0952244638</v>
      </c>
      <c r="AH248" s="78">
        <v>5385360.6417869329</v>
      </c>
      <c r="AI248" s="78">
        <v>0</v>
      </c>
      <c r="AJ248" s="78">
        <v>0</v>
      </c>
      <c r="AK248" s="78">
        <v>396808.17571306607</v>
      </c>
      <c r="AL248" s="78">
        <v>0</v>
      </c>
      <c r="AM248" s="78">
        <v>0</v>
      </c>
      <c r="AN248" s="78">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2649</v>
      </c>
      <c r="B249" s="77">
        <v>241</v>
      </c>
      <c r="C249" s="77">
        <v>16</v>
      </c>
      <c r="D249" s="77">
        <v>61</v>
      </c>
      <c r="E249" s="77">
        <v>2022</v>
      </c>
      <c r="F249" s="77" t="s">
        <v>162</v>
      </c>
      <c r="G249" s="1017" t="s">
        <v>789</v>
      </c>
      <c r="H249" s="77" t="s">
        <v>789</v>
      </c>
      <c r="I249" s="1018"/>
      <c r="J249" s="80"/>
      <c r="K249" s="78"/>
      <c r="L249" s="78"/>
      <c r="M249" s="78"/>
      <c r="N249" s="78"/>
      <c r="O249" s="78"/>
      <c r="P249" s="78"/>
      <c r="Q249" s="78"/>
      <c r="R249" s="78"/>
      <c r="S249" s="78"/>
      <c r="T249" s="78"/>
      <c r="U249" s="78"/>
      <c r="V249" s="78"/>
      <c r="W249" s="78"/>
      <c r="X249" s="78"/>
      <c r="Y249" s="78"/>
      <c r="Z249" s="78"/>
      <c r="AA249" s="78"/>
      <c r="AB249" s="78"/>
      <c r="AC249" s="79"/>
      <c r="AD249" s="78"/>
      <c r="AE249" s="78"/>
      <c r="AF249" s="78"/>
      <c r="AG249" s="78"/>
      <c r="AH249" s="78"/>
      <c r="AI249" s="78"/>
      <c r="AJ249" s="78"/>
      <c r="AK249" s="78"/>
      <c r="AL249" s="78"/>
      <c r="AM249" s="78"/>
      <c r="AN249" s="78"/>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2649</v>
      </c>
      <c r="B250" s="77">
        <v>242</v>
      </c>
      <c r="C250" s="77">
        <v>16</v>
      </c>
      <c r="D250" s="77">
        <v>62</v>
      </c>
      <c r="E250" s="77">
        <v>2022</v>
      </c>
      <c r="F250" s="77" t="s">
        <v>162</v>
      </c>
      <c r="G250" s="1017" t="s">
        <v>789</v>
      </c>
      <c r="H250" s="77" t="s">
        <v>789</v>
      </c>
      <c r="I250" s="1018"/>
      <c r="J250" s="80"/>
      <c r="K250" s="78"/>
      <c r="L250" s="78"/>
      <c r="M250" s="78"/>
      <c r="N250" s="78"/>
      <c r="O250" s="78"/>
      <c r="P250" s="78"/>
      <c r="Q250" s="78"/>
      <c r="R250" s="78"/>
      <c r="S250" s="78"/>
      <c r="T250" s="78"/>
      <c r="U250" s="78"/>
      <c r="V250" s="78"/>
      <c r="W250" s="78"/>
      <c r="X250" s="78"/>
      <c r="Y250" s="78"/>
      <c r="Z250" s="78"/>
      <c r="AA250" s="78"/>
      <c r="AB250" s="78"/>
      <c r="AC250" s="79"/>
      <c r="AD250" s="78"/>
      <c r="AE250" s="78"/>
      <c r="AF250" s="78"/>
      <c r="AG250" s="78"/>
      <c r="AH250" s="78"/>
      <c r="AI250" s="78"/>
      <c r="AJ250" s="78"/>
      <c r="AK250" s="78"/>
      <c r="AL250" s="78"/>
      <c r="AM250" s="78"/>
      <c r="AN250" s="78"/>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2649</v>
      </c>
      <c r="B251" s="77">
        <v>243</v>
      </c>
      <c r="C251" s="77">
        <v>16</v>
      </c>
      <c r="D251" s="77">
        <v>63</v>
      </c>
      <c r="E251" s="77">
        <v>2022</v>
      </c>
      <c r="F251" s="77" t="s">
        <v>162</v>
      </c>
      <c r="G251" s="1017" t="s">
        <v>789</v>
      </c>
      <c r="H251" s="77" t="s">
        <v>789</v>
      </c>
      <c r="I251" s="1018"/>
      <c r="J251" s="80"/>
      <c r="K251" s="78"/>
      <c r="L251" s="78"/>
      <c r="M251" s="78"/>
      <c r="N251" s="78"/>
      <c r="O251" s="78"/>
      <c r="P251" s="78"/>
      <c r="Q251" s="78"/>
      <c r="R251" s="78"/>
      <c r="S251" s="78"/>
      <c r="T251" s="78"/>
      <c r="U251" s="78"/>
      <c r="V251" s="78"/>
      <c r="W251" s="78"/>
      <c r="X251" s="78"/>
      <c r="Y251" s="78"/>
      <c r="Z251" s="78"/>
      <c r="AA251" s="78"/>
      <c r="AB251" s="78"/>
      <c r="AC251" s="79"/>
      <c r="AD251" s="78"/>
      <c r="AE251" s="78"/>
      <c r="AF251" s="78"/>
      <c r="AG251" s="78"/>
      <c r="AH251" s="78"/>
      <c r="AI251" s="78"/>
      <c r="AJ251" s="78"/>
      <c r="AK251" s="78"/>
      <c r="AL251" s="78"/>
      <c r="AM251" s="78"/>
      <c r="AN251" s="78"/>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1569</v>
      </c>
      <c r="H6" s="84" t="s">
        <v>1570</v>
      </c>
      <c r="I6" s="84" t="s">
        <v>1569</v>
      </c>
      <c r="J6" s="84" t="s">
        <v>1570</v>
      </c>
      <c r="K6" s="1005" t="s">
        <v>2576</v>
      </c>
      <c r="L6" s="1006">
        <v>7</v>
      </c>
      <c r="M6" s="1002"/>
      <c r="N6" s="998">
        <v>1</v>
      </c>
      <c r="O6" s="84" t="s">
        <v>1559</v>
      </c>
      <c r="P6" s="84" t="s">
        <v>1560</v>
      </c>
      <c r="Q6" s="84" t="s">
        <v>1528</v>
      </c>
      <c r="R6" s="17"/>
      <c r="S6" s="84">
        <v>1</v>
      </c>
      <c r="T6" s="84" t="s">
        <v>1569</v>
      </c>
      <c r="U6" s="84" t="s">
        <v>1570</v>
      </c>
      <c r="V6" s="84" t="s">
        <v>1528</v>
      </c>
      <c r="W6" s="17"/>
      <c r="X6" s="84">
        <v>1</v>
      </c>
      <c r="Y6" s="704" t="s">
        <v>1559</v>
      </c>
      <c r="Z6" s="84" t="s">
        <v>1560</v>
      </c>
      <c r="AA6" s="84" t="s">
        <v>1528</v>
      </c>
      <c r="AB6" s="17"/>
      <c r="AC6" s="84">
        <v>1</v>
      </c>
      <c r="AD6" s="84" t="s">
        <v>1569</v>
      </c>
      <c r="AE6" s="84" t="s">
        <v>1570</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2713</v>
      </c>
      <c r="AE7" s="84" t="s">
        <v>2714</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2716</v>
      </c>
      <c r="AE8" s="84" t="s">
        <v>2717</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2719</v>
      </c>
      <c r="AE9" s="84" t="s">
        <v>2720</v>
      </c>
      <c r="AF9" s="84" t="s">
        <v>1522</v>
      </c>
    </row>
    <row r="10" spans="1:32" ht="12">
      <c r="A10" s="17"/>
      <c r="B10" s="17"/>
      <c r="C10" s="17"/>
      <c r="D10" s="17"/>
      <c r="F10" s="82" t="s">
        <v>1522</v>
      </c>
      <c r="G10" s="83" t="s">
        <v>1569</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2722</v>
      </c>
      <c r="AE10" s="84" t="s">
        <v>2723</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2725</v>
      </c>
      <c r="AE11" s="84" t="s">
        <v>2726</v>
      </c>
      <c r="AF11" s="84" t="s">
        <v>1522</v>
      </c>
    </row>
    <row r="12" spans="1:32" ht="12">
      <c r="A12" s="17"/>
      <c r="B12" s="17"/>
      <c r="C12" s="17"/>
      <c r="D12" s="17"/>
      <c r="F12" s="82" t="s">
        <v>1525</v>
      </c>
      <c r="G12" s="83" t="s">
        <v>1569</v>
      </c>
      <c r="H12" s="84" t="s">
        <v>1570</v>
      </c>
      <c r="I12" s="84" t="s">
        <v>1569</v>
      </c>
      <c r="J12" s="84" t="s">
        <v>1570</v>
      </c>
      <c r="K12" s="1003" t="s">
        <v>2576</v>
      </c>
      <c r="L12" s="1004">
        <v>7</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2728</v>
      </c>
      <c r="AE12" s="84" t="s">
        <v>2729</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2731</v>
      </c>
      <c r="AE13" s="84" t="s">
        <v>2732</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2734</v>
      </c>
      <c r="AE14" s="84" t="s">
        <v>2735</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2737</v>
      </c>
      <c r="AE15" s="84" t="s">
        <v>2738</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2740</v>
      </c>
      <c r="AE16" s="84" t="s">
        <v>2741</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2743</v>
      </c>
      <c r="AE17" s="84" t="s">
        <v>2744</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2746</v>
      </c>
      <c r="AE18" s="84" t="s">
        <v>2747</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2749</v>
      </c>
      <c r="AE19" s="84" t="s">
        <v>2750</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2752</v>
      </c>
      <c r="AE20" s="84" t="s">
        <v>2753</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2755</v>
      </c>
      <c r="AE21" s="84" t="s">
        <v>2705</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2757</v>
      </c>
      <c r="AE22" s="84" t="s">
        <v>2758</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2760</v>
      </c>
      <c r="AE23" s="84" t="s">
        <v>2761</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2763</v>
      </c>
      <c r="AE24" s="84" t="s">
        <v>2764</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2766</v>
      </c>
      <c r="AE25" s="84" t="s">
        <v>2767</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2769</v>
      </c>
      <c r="AE26" s="84" t="s">
        <v>2770</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2772</v>
      </c>
      <c r="AE27" s="84" t="s">
        <v>2773</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2775</v>
      </c>
      <c r="AE28" s="84" t="s">
        <v>2776</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2778</v>
      </c>
      <c r="AE29" s="84" t="s">
        <v>2779</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2781</v>
      </c>
      <c r="AE30" s="84" t="s">
        <v>2782</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2784</v>
      </c>
      <c r="AE31" s="84" t="s">
        <v>2785</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2787</v>
      </c>
      <c r="AE32" s="84" t="s">
        <v>2788</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2790</v>
      </c>
      <c r="AE33" s="84" t="s">
        <v>2791</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2793</v>
      </c>
      <c r="AE34" s="84" t="s">
        <v>2794</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2796</v>
      </c>
      <c r="AE35" s="84" t="s">
        <v>2797</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2799</v>
      </c>
      <c r="AE36" s="84" t="s">
        <v>2800</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2802</v>
      </c>
      <c r="AE37" s="84" t="s">
        <v>2704</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2804</v>
      </c>
      <c r="AE38" s="84" t="s">
        <v>2805</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2807</v>
      </c>
      <c r="AE39" s="84" t="s">
        <v>2808</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2810</v>
      </c>
      <c r="AE40" s="84" t="s">
        <v>2811</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2813</v>
      </c>
      <c r="AE41" s="84" t="s">
        <v>2814</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2816</v>
      </c>
      <c r="AE42" s="84" t="s">
        <v>2817</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2819</v>
      </c>
      <c r="AE43" s="84" t="s">
        <v>2820</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2822</v>
      </c>
      <c r="AE44" s="84" t="s">
        <v>2823</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2825</v>
      </c>
      <c r="AE45" s="84" t="s">
        <v>2826</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t="s">
        <v>2828</v>
      </c>
      <c r="AE46" s="84" t="s">
        <v>2829</v>
      </c>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t="s">
        <v>2831</v>
      </c>
      <c r="AE47" s="84" t="s">
        <v>2832</v>
      </c>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t="s">
        <v>2834</v>
      </c>
      <c r="AE48" s="84" t="s">
        <v>2835</v>
      </c>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t="s">
        <v>2837</v>
      </c>
      <c r="AE49" s="84" t="s">
        <v>2838</v>
      </c>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t="s">
        <v>2840</v>
      </c>
      <c r="AE50" s="84" t="s">
        <v>2841</v>
      </c>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t="s">
        <v>2843</v>
      </c>
      <c r="AE51" s="84" t="s">
        <v>2844</v>
      </c>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t="s">
        <v>2846</v>
      </c>
      <c r="AE52" s="84" t="s">
        <v>2847</v>
      </c>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t="s">
        <v>2849</v>
      </c>
      <c r="AE53" s="84" t="s">
        <v>2850</v>
      </c>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t="s">
        <v>2852</v>
      </c>
      <c r="AE54" s="84" t="s">
        <v>2853</v>
      </c>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t="s">
        <v>2855</v>
      </c>
      <c r="AE55" s="84" t="s">
        <v>2856</v>
      </c>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t="s">
        <v>2858</v>
      </c>
      <c r="AE56" s="84" t="s">
        <v>2859</v>
      </c>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t="s">
        <v>2861</v>
      </c>
      <c r="AE57" s="84" t="s">
        <v>2862</v>
      </c>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t="s">
        <v>2864</v>
      </c>
      <c r="AE58" s="84" t="s">
        <v>2865</v>
      </c>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t="s">
        <v>2867</v>
      </c>
      <c r="AE59" s="84" t="s">
        <v>2868</v>
      </c>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t="s">
        <v>2870</v>
      </c>
      <c r="AE60" s="84" t="s">
        <v>2871</v>
      </c>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t="s">
        <v>2873</v>
      </c>
      <c r="AE61" s="84" t="s">
        <v>2874</v>
      </c>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t="s">
        <v>2876</v>
      </c>
      <c r="AE62" s="84" t="s">
        <v>2877</v>
      </c>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t="s">
        <v>2879</v>
      </c>
      <c r="AE63" s="84" t="s">
        <v>2880</v>
      </c>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t="s">
        <v>2882</v>
      </c>
      <c r="AE64" s="84" t="s">
        <v>2883</v>
      </c>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t="s">
        <v>2885</v>
      </c>
      <c r="AE65" s="84" t="s">
        <v>2886</v>
      </c>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c r="AE66" s="84"/>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c r="AE67" s="84"/>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c r="AE68" s="84"/>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07</v>
      </c>
      <c r="I4" s="77" t="str">
        <f>HLOOKUP(I3,比較地域マスタ!$E$5:$L$6,2,0)</f>
        <v>福島県</v>
      </c>
      <c r="J4" s="77" t="str">
        <f>HLOOKUP(J3,比較地域マスタ!$E$5:$L$6,2,0)</f>
        <v>福島県</v>
      </c>
      <c r="K4" s="77" t="str">
        <f>HLOOKUP(K3,比較地域マスタ!$E$5:$L$6,2,0)</f>
        <v>07</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2025-03-04T09:01:23Z</dcterms:created>
  <dcterms:modified xsi:type="dcterms:W3CDTF">2025-03-04T09:01:24Z</dcterms:modified>
  <cp:category/>
  <cp:contentStatus/>
</cp:coreProperties>
</file>